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370" windowHeight="9180" activeTab="1"/>
  </bookViews>
  <sheets>
    <sheet name="journal" sheetId="1" r:id="rId1"/>
    <sheet name="Agent" sheetId="2" r:id="rId2"/>
    <sheet name="mensuel" sheetId="3" r:id="rId3"/>
    <sheet name="param" sheetId="4" r:id="rId4"/>
    <sheet name="HYPERVISION  acquis" sheetId="5" r:id="rId5"/>
    <sheet name="HYPERVISION Absences" sheetId="6" r:id="rId6"/>
  </sheets>
  <definedNames>
    <definedName name="_xlnm._FilterDatabase" localSheetId="4" hidden="1">'HYPERVISION  acquis'!$A$4:$P$38</definedName>
    <definedName name="_xlnm._FilterDatabase" localSheetId="0" hidden="1">'journal'!$A$3:$L$3446</definedName>
    <definedName name="_xlfn.AGGREGATE" hidden="1">#NAME?</definedName>
    <definedName name="_xlfn.IFERROR" hidden="1">#NAME?</definedName>
    <definedName name="An_0">'param'!$A$2</definedName>
    <definedName name="cahier">'journal'!$A$4:$I$671</definedName>
    <definedName name="calend">'Agent'!$C$10:$AG$33</definedName>
    <definedName name="Col_AI">'Agent'!$C$10:$AG$33</definedName>
    <definedName name="ferie">'param'!$L$4:$L$25</definedName>
    <definedName name="Identite">'param'!$D$4:$D$38</definedName>
    <definedName name="j_date_debut">'journal'!$F$4:$F$500</definedName>
    <definedName name="j_date_fin">'journal'!$G$4:$G$500</definedName>
    <definedName name="J_dmotif">'journal'!$D$4:$D$500</definedName>
    <definedName name="j_matricule">'journal'!$A$4:$A$500</definedName>
    <definedName name="j_motif">'journal'!$J$4:$J$500</definedName>
    <definedName name="j_nom">'journal'!$B$4:$B$500</definedName>
    <definedName name="motif">'param'!$N$3:$N$26</definedName>
    <definedName name="periode">'param'!$A$5:$A$16</definedName>
    <definedName name="Staff">'param'!$C$4:$I$38</definedName>
  </definedNames>
  <calcPr fullCalcOnLoad="1"/>
</workbook>
</file>

<file path=xl/sharedStrings.xml><?xml version="1.0" encoding="utf-8"?>
<sst xmlns="http://schemas.openxmlformats.org/spreadsheetml/2006/main" count="2337" uniqueCount="230">
  <si>
    <t>Nom</t>
  </si>
  <si>
    <t>Cp acquis</t>
  </si>
  <si>
    <t>BLEIN</t>
  </si>
  <si>
    <t>CADILLON</t>
  </si>
  <si>
    <t>COUTURIER</t>
  </si>
  <si>
    <t>DUBIEN</t>
  </si>
  <si>
    <t>FOUGERE</t>
  </si>
  <si>
    <t>LAPORTE</t>
  </si>
  <si>
    <t>MAGAND</t>
  </si>
  <si>
    <t>MANGAVEL</t>
  </si>
  <si>
    <t>PONTONNIER</t>
  </si>
  <si>
    <t>VIRICEL</t>
  </si>
  <si>
    <t>CHAMBON</t>
  </si>
  <si>
    <t>HOSTIN</t>
  </si>
  <si>
    <t>PERBET</t>
  </si>
  <si>
    <t>PEYRARD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</si>
  <si>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</si>
  <si>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</si>
  <si>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</si>
  <si>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</si>
  <si>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</si>
  <si>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</si>
  <si>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</si>
  <si>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</si>
  <si>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</si>
  <si>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</si>
  <si>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</si>
  <si>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</si>
  <si>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Cellule à compléter</t>
  </si>
  <si>
    <t>N°</t>
  </si>
  <si>
    <t>Nom :</t>
  </si>
  <si>
    <t>Prénom :</t>
  </si>
  <si>
    <t xml:space="preserve"> </t>
  </si>
  <si>
    <t>jour de l an</t>
  </si>
  <si>
    <t>lundi de paques</t>
  </si>
  <si>
    <t xml:space="preserve">fete du travail </t>
  </si>
  <si>
    <t>lundi de pentecote</t>
  </si>
  <si>
    <t>fete naitonale</t>
  </si>
  <si>
    <t>assomption</t>
  </si>
  <si>
    <t>la toussaint</t>
  </si>
  <si>
    <t>armistice</t>
  </si>
  <si>
    <t>noel</t>
  </si>
  <si>
    <t>Prénom</t>
  </si>
  <si>
    <t>C5</t>
  </si>
  <si>
    <t>CP</t>
  </si>
  <si>
    <t>RT</t>
  </si>
  <si>
    <t>Patrice</t>
  </si>
  <si>
    <t>prénom</t>
  </si>
  <si>
    <t>date</t>
  </si>
  <si>
    <t>Jours fériés</t>
  </si>
  <si>
    <t>jeudi de l ascension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</si>
  <si>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</si>
  <si>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</si>
  <si>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</si>
  <si>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</si>
  <si>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</si>
  <si>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</si>
  <si>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</si>
  <si>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</si>
  <si>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</si>
  <si>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</si>
  <si>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</si>
  <si>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</si>
  <si>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Période</t>
  </si>
  <si>
    <t>Mois</t>
  </si>
  <si>
    <t>Nb jours ouvrés absence</t>
  </si>
  <si>
    <t>Motif absence</t>
  </si>
  <si>
    <t>Motif 
absence</t>
  </si>
  <si>
    <t xml:space="preserve">nb jours absence
</t>
  </si>
  <si>
    <t>masquer colonne</t>
  </si>
  <si>
    <t>type</t>
  </si>
  <si>
    <t>acquis</t>
  </si>
  <si>
    <t>reste</t>
  </si>
  <si>
    <t>utilisé</t>
  </si>
  <si>
    <t>ETAT DES ABSENCES</t>
  </si>
  <si>
    <t>masquer ligne</t>
  </si>
  <si>
    <t>Julien</t>
  </si>
  <si>
    <t>Hervé</t>
  </si>
  <si>
    <t>Maxime</t>
  </si>
  <si>
    <t>Fabrice</t>
  </si>
  <si>
    <t>Gauthier</t>
  </si>
  <si>
    <t>Gaëtan</t>
  </si>
  <si>
    <t>Gérard</t>
  </si>
  <si>
    <t>Pascal</t>
  </si>
  <si>
    <t>Christian</t>
  </si>
  <si>
    <t>Ludovic</t>
  </si>
  <si>
    <t>Vincent</t>
  </si>
  <si>
    <t>Denis</t>
  </si>
  <si>
    <t>Christophe</t>
  </si>
  <si>
    <t>Caroline</t>
  </si>
  <si>
    <t xml:space="preserve">FERRANDON </t>
  </si>
  <si>
    <t>JULLIEN</t>
  </si>
  <si>
    <t>Ghislaine</t>
  </si>
  <si>
    <t>CHERPI</t>
  </si>
  <si>
    <t>Mathias</t>
  </si>
  <si>
    <t>CHRISTIN</t>
  </si>
  <si>
    <t>Lucie</t>
  </si>
  <si>
    <t>GOUTTE</t>
  </si>
  <si>
    <t>Pierre Emmanuel</t>
  </si>
  <si>
    <t>THEVENOUX</t>
  </si>
  <si>
    <t>Norbert</t>
  </si>
  <si>
    <t>EPALLE</t>
  </si>
  <si>
    <t>Aurélien</t>
  </si>
  <si>
    <t>GENEST</t>
  </si>
  <si>
    <t>Eva</t>
  </si>
  <si>
    <t>Marc</t>
  </si>
  <si>
    <t>PARDON</t>
  </si>
  <si>
    <t>Marie Laure</t>
  </si>
  <si>
    <t>BESSET</t>
  </si>
  <si>
    <t>Alexandre</t>
  </si>
  <si>
    <t>MEILLAND</t>
  </si>
  <si>
    <t>NIGON</t>
  </si>
  <si>
    <t>LAURENT</t>
  </si>
  <si>
    <t>Xavier</t>
  </si>
  <si>
    <t>PATRICE</t>
  </si>
  <si>
    <t>FO</t>
  </si>
  <si>
    <t>H+</t>
  </si>
  <si>
    <t>RP</t>
  </si>
  <si>
    <t>CHAMBE</t>
  </si>
  <si>
    <t>HERVE</t>
  </si>
  <si>
    <t>AM</t>
  </si>
  <si>
    <t>MA</t>
  </si>
  <si>
    <t>RF</t>
  </si>
  <si>
    <t>RW</t>
  </si>
  <si>
    <t>FABRICE</t>
  </si>
  <si>
    <t>AD</t>
  </si>
  <si>
    <t>GERARD</t>
  </si>
  <si>
    <t>AV</t>
  </si>
  <si>
    <t>PASCAL</t>
  </si>
  <si>
    <t>CHRISTOPHE</t>
  </si>
  <si>
    <t>GHISLAINE</t>
  </si>
  <si>
    <t>MICHEL</t>
  </si>
  <si>
    <t>MARC</t>
  </si>
  <si>
    <t>CHRISTIAN</t>
  </si>
  <si>
    <t>NORBERT</t>
  </si>
  <si>
    <t>CC</t>
  </si>
  <si>
    <t>PIERRE-EMMANUEL</t>
  </si>
  <si>
    <t>AP</t>
  </si>
  <si>
    <t>VINCENT</t>
  </si>
  <si>
    <t>EN</t>
  </si>
  <si>
    <t>PA</t>
  </si>
  <si>
    <t>FERRANDON</t>
  </si>
  <si>
    <t>MAXIME</t>
  </si>
  <si>
    <t>AG</t>
  </si>
  <si>
    <t>DENIS</t>
  </si>
  <si>
    <t>CAROLINE</t>
  </si>
  <si>
    <t>EM</t>
  </si>
  <si>
    <t>AURELIEN</t>
  </si>
  <si>
    <t>FRANCOU</t>
  </si>
  <si>
    <t>ARNAUD</t>
  </si>
  <si>
    <t>MASSACRIER</t>
  </si>
  <si>
    <t>XAVIER</t>
  </si>
  <si>
    <t>GAUTHIER</t>
  </si>
  <si>
    <t>LUDOVIC</t>
  </si>
  <si>
    <t>E1</t>
  </si>
  <si>
    <t>LUCIE</t>
  </si>
  <si>
    <t>CF</t>
  </si>
  <si>
    <t>ALEXANDRE</t>
  </si>
  <si>
    <t>BRENIER</t>
  </si>
  <si>
    <t>AN</t>
  </si>
  <si>
    <t>DURAND</t>
  </si>
  <si>
    <t>EVA</t>
  </si>
  <si>
    <t>TOINON</t>
  </si>
  <si>
    <t>CORALIE</t>
  </si>
  <si>
    <t>JULIEN</t>
  </si>
  <si>
    <t>MATHIAS</t>
  </si>
  <si>
    <t>GAETAN</t>
  </si>
  <si>
    <t>AH</t>
  </si>
  <si>
    <t>AT</t>
  </si>
  <si>
    <t>MARIE-LAURE</t>
  </si>
  <si>
    <t>D Début absence</t>
  </si>
  <si>
    <t>bornage_dat_debut</t>
  </si>
  <si>
    <t>D Fin absence</t>
  </si>
  <si>
    <t>D Début
 absence</t>
  </si>
  <si>
    <t>bornage
_dat_debut</t>
  </si>
  <si>
    <t>D Fin
 absence</t>
  </si>
  <si>
    <t>Matricule</t>
  </si>
  <si>
    <t>C Centre de Frais</t>
  </si>
  <si>
    <t>CP "en cours" acquis</t>
  </si>
  <si>
    <t>CS "en cours" acquis</t>
  </si>
  <si>
    <t>CP/CS "en cours" pris</t>
  </si>
  <si>
    <t>CP/CS "en cours" solde</t>
  </si>
  <si>
    <t>CP "reliquat" acquis</t>
  </si>
  <si>
    <t>CS "reliquat" acquis</t>
  </si>
  <si>
    <t>CP/CS "reliquat" pris</t>
  </si>
  <si>
    <t>CP/CS "reliquat" solde</t>
  </si>
  <si>
    <t>CET solde</t>
  </si>
  <si>
    <t>RTT acquis</t>
  </si>
  <si>
    <t>RTT pris</t>
  </si>
  <si>
    <t>RTT solde</t>
  </si>
  <si>
    <t>HS à récupérer</t>
  </si>
  <si>
    <t>10000.</t>
  </si>
  <si>
    <t>20000.</t>
  </si>
  <si>
    <t>30000.</t>
  </si>
  <si>
    <t>40000.</t>
  </si>
  <si>
    <t>41000.</t>
  </si>
  <si>
    <t>80000.</t>
  </si>
  <si>
    <t>90000.</t>
  </si>
  <si>
    <t>Total des Individus: 33</t>
  </si>
  <si>
    <t xml:space="preserve">Etat au </t>
  </si>
  <si>
    <t>CP "2015 2016"
 acquis</t>
  </si>
  <si>
    <t>C5 acquis</t>
  </si>
  <si>
    <t>RTT "2016"
 acquis</t>
  </si>
  <si>
    <t>Conges Principal</t>
  </si>
  <si>
    <t>conges anciennté</t>
  </si>
  <si>
    <t>Journée RTT</t>
  </si>
  <si>
    <t>Formation</t>
  </si>
  <si>
    <t>Heure supplémentaire</t>
  </si>
  <si>
    <t>Récupération Heure Sup.</t>
  </si>
  <si>
    <t>Conges mariage</t>
  </si>
  <si>
    <t>Maladie</t>
  </si>
  <si>
    <t>Franchise congés</t>
  </si>
  <si>
    <t>Congé décés</t>
  </si>
  <si>
    <t>Congé fin de carrière</t>
  </si>
  <si>
    <t>Compte Epargne Temps</t>
  </si>
  <si>
    <t>Absence autorisée payée</t>
  </si>
  <si>
    <t>conges naissance</t>
  </si>
  <si>
    <t>conges paternité</t>
  </si>
  <si>
    <t>Déménagement</t>
  </si>
  <si>
    <t>Congé enfant malade</t>
  </si>
  <si>
    <t>Franchise enfant éducation</t>
  </si>
  <si>
    <t>Congé formation</t>
  </si>
  <si>
    <t>Accident travail</t>
  </si>
  <si>
    <t>Récupération jour Férié</t>
  </si>
  <si>
    <t>C Motif absence</t>
  </si>
  <si>
    <t>nb_de_jours_absence</t>
  </si>
  <si>
    <t>T5</t>
  </si>
  <si>
    <t>TRAVAIL WE FERIE</t>
  </si>
  <si>
    <t>matricule</t>
  </si>
  <si>
    <t>Autre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</si>
</sst>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&quot;semaine &quot;##"/>
    <numFmt numFmtId="167" formatCode="0.000"/>
    <numFmt numFmtId="168" formatCode="0.0"/>
    <numFmt numFmtId="169" formatCode="0.0000"/>
    <numFmt numFmtId="170" formatCode="[$-40C]dddd\ d\ mmmm\ yyyy"/>
  </numFmts>
  <fonts count="7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0"/>
      <name val="Comic Sans MS"/>
      <family val="4"/>
    </font>
    <font>
      <sz val="9"/>
      <name val="Arial"/>
      <family val="2"/>
    </font>
    <font>
      <sz val="11"/>
      <name val="Arial"/>
      <family val="2"/>
    </font>
    <font>
      <b/>
      <sz val="22"/>
      <name val="Comic Sans MS"/>
      <family val="4"/>
    </font>
    <font>
      <i/>
      <sz val="9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36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Calibri"/>
      <family val="2"/>
    </font>
    <font>
      <b/>
      <sz val="15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4"/>
      <name val="Calibri"/>
      <family val="2"/>
    </font>
    <font>
      <i/>
      <sz val="11"/>
      <color indexed="10"/>
      <name val="Calibri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i/>
      <sz val="11"/>
      <color rgb="FFFF0000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399930238723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rgb="FFFF0000"/>
      </left>
      <right/>
      <top>
        <color indexed="63"/>
      </top>
      <bottom>
        <color indexed="63"/>
      </bottom>
    </border>
    <border>
      <left/>
      <right style="thick">
        <color rgb="FFFF0000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ck">
        <color rgb="FFFF0000"/>
      </bottom>
    </border>
    <border>
      <left style="medium"/>
      <right style="thin"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64">
    <xf numFmtId="0" fontId="0" fillId="0" borderId="0" xfId="0" applyAlignment="1">
      <alignment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11" xfId="50" applyBorder="1">
      <alignment/>
      <protection/>
    </xf>
    <xf numFmtId="0" fontId="53" fillId="0" borderId="0" xfId="50" applyBorder="1">
      <alignment/>
      <protection/>
    </xf>
    <xf numFmtId="0" fontId="63" fillId="0" borderId="11" xfId="50" applyFont="1" applyBorder="1">
      <alignment/>
      <protection/>
    </xf>
    <xf numFmtId="0" fontId="63" fillId="0" borderId="0" xfId="50" applyFont="1" applyBorder="1">
      <alignment/>
      <protection/>
    </xf>
    <xf numFmtId="0" fontId="53" fillId="0" borderId="12" xfId="50" applyBorder="1">
      <alignment/>
      <protection/>
    </xf>
    <xf numFmtId="0" fontId="53" fillId="0" borderId="13" xfId="50" applyBorder="1">
      <alignment/>
      <protection/>
    </xf>
    <xf numFmtId="0" fontId="64" fillId="0" borderId="14" xfId="50" applyFont="1" applyBorder="1" applyAlignment="1">
      <alignment horizontal="center"/>
      <protection/>
    </xf>
    <xf numFmtId="0" fontId="64" fillId="0" borderId="0" xfId="50" applyFont="1">
      <alignment/>
      <protection/>
    </xf>
    <xf numFmtId="0" fontId="53" fillId="0" borderId="0" xfId="50">
      <alignment/>
      <protection/>
    </xf>
    <xf numFmtId="0" fontId="4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65" fillId="2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15" fontId="66" fillId="0" borderId="14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0" fontId="67" fillId="0" borderId="14" xfId="0" applyFont="1" applyBorder="1" applyAlignment="1">
      <alignment horizontal="center"/>
    </xf>
    <xf numFmtId="14" fontId="67" fillId="0" borderId="14" xfId="0" applyNumberFormat="1" applyFont="1" applyBorder="1" applyAlignment="1">
      <alignment horizontal="center"/>
    </xf>
    <xf numFmtId="14" fontId="67" fillId="0" borderId="10" xfId="0" applyNumberFormat="1" applyFont="1" applyBorder="1" applyAlignment="1">
      <alignment horizontal="center"/>
    </xf>
    <xf numFmtId="14" fontId="67" fillId="0" borderId="15" xfId="0" applyNumberFormat="1" applyFont="1" applyBorder="1" applyAlignment="1">
      <alignment horizontal="center"/>
    </xf>
    <xf numFmtId="14" fontId="68" fillId="0" borderId="14" xfId="0" applyNumberFormat="1" applyFont="1" applyBorder="1" applyAlignment="1">
      <alignment horizontal="center" readingOrder="1"/>
    </xf>
    <xf numFmtId="0" fontId="6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1" fillId="0" borderId="11" xfId="50" applyFont="1" applyBorder="1">
      <alignment/>
      <protection/>
    </xf>
    <xf numFmtId="0" fontId="31" fillId="0" borderId="0" xfId="50" applyFont="1" applyBorder="1">
      <alignment/>
      <protection/>
    </xf>
    <xf numFmtId="0" fontId="67" fillId="0" borderId="14" xfId="0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14" fontId="53" fillId="0" borderId="0" xfId="50" applyNumberFormat="1">
      <alignment/>
      <protection/>
    </xf>
    <xf numFmtId="0" fontId="53" fillId="0" borderId="14" xfId="51" applyBorder="1" applyAlignment="1">
      <alignment horizontal="center" vertical="center"/>
      <protection/>
    </xf>
    <xf numFmtId="0" fontId="53" fillId="0" borderId="14" xfId="51" applyBorder="1" applyAlignment="1">
      <alignment horizontal="center" vertical="center" wrapText="1"/>
      <protection/>
    </xf>
    <xf numFmtId="0" fontId="53" fillId="0" borderId="14" xfId="50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3" fillId="0" borderId="0" xfId="52">
      <alignment/>
      <protection/>
    </xf>
    <xf numFmtId="0" fontId="53" fillId="0" borderId="14" xfId="52" applyBorder="1">
      <alignment/>
      <protection/>
    </xf>
    <xf numFmtId="0" fontId="47" fillId="0" borderId="0" xfId="0" applyFont="1" applyAlignment="1">
      <alignment horizontal="center"/>
    </xf>
    <xf numFmtId="14" fontId="47" fillId="33" borderId="0" xfId="0" applyNumberFormat="1" applyFont="1" applyFill="1" applyAlignment="1">
      <alignment horizontal="center"/>
    </xf>
    <xf numFmtId="0" fontId="47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3" fillId="0" borderId="17" xfId="52" applyBorder="1">
      <alignment/>
      <protection/>
    </xf>
    <xf numFmtId="0" fontId="0" fillId="9" borderId="14" xfId="0" applyFill="1" applyBorder="1" applyAlignment="1">
      <alignment/>
    </xf>
    <xf numFmtId="0" fontId="69" fillId="9" borderId="16" xfId="50" applyFont="1" applyFill="1" applyBorder="1" applyAlignment="1">
      <alignment horizontal="center"/>
      <protection/>
    </xf>
    <xf numFmtId="0" fontId="69" fillId="9" borderId="19" xfId="50" applyFont="1" applyFill="1" applyBorder="1" applyAlignment="1">
      <alignment horizontal="center"/>
      <protection/>
    </xf>
    <xf numFmtId="0" fontId="61" fillId="9" borderId="14" xfId="0" applyFont="1" applyFill="1" applyBorder="1" applyAlignment="1">
      <alignment/>
    </xf>
    <xf numFmtId="0" fontId="0" fillId="9" borderId="16" xfId="0" applyFill="1" applyBorder="1" applyAlignment="1">
      <alignment horizontal="centerContinuous" vertical="center"/>
    </xf>
    <xf numFmtId="0" fontId="0" fillId="9" borderId="20" xfId="0" applyFill="1" applyBorder="1" applyAlignment="1">
      <alignment horizontal="centerContinuous" vertical="center"/>
    </xf>
    <xf numFmtId="0" fontId="47" fillId="0" borderId="0" xfId="0" applyFont="1" applyAlignment="1">
      <alignment/>
    </xf>
    <xf numFmtId="0" fontId="47" fillId="0" borderId="14" xfId="0" applyFont="1" applyBorder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0" fontId="70" fillId="0" borderId="14" xfId="52" applyFont="1" applyBorder="1">
      <alignment/>
      <protection/>
    </xf>
    <xf numFmtId="0" fontId="70" fillId="0" borderId="0" xfId="52" applyFont="1">
      <alignment/>
      <protection/>
    </xf>
    <xf numFmtId="0" fontId="70" fillId="0" borderId="14" xfId="52" applyFont="1" applyBorder="1" applyAlignment="1">
      <alignment horizontal="center"/>
      <protection/>
    </xf>
    <xf numFmtId="0" fontId="70" fillId="0" borderId="0" xfId="52" applyFont="1" applyAlignment="1">
      <alignment horizontal="center"/>
      <protection/>
    </xf>
    <xf numFmtId="0" fontId="53" fillId="0" borderId="14" xfId="52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70" fillId="9" borderId="14" xfId="52" applyFont="1" applyFill="1" applyBorder="1" applyAlignment="1">
      <alignment horizontal="left" vertical="center" wrapText="1"/>
      <protection/>
    </xf>
    <xf numFmtId="0" fontId="47" fillId="9" borderId="14" xfId="0" applyFont="1" applyFill="1" applyBorder="1" applyAlignment="1">
      <alignment horizontal="left" vertical="center" wrapText="1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3" fillId="0" borderId="17" xfId="52" applyFill="1" applyBorder="1">
      <alignment/>
      <protection/>
    </xf>
    <xf numFmtId="0" fontId="70" fillId="9" borderId="14" xfId="52" applyFont="1" applyFill="1" applyBorder="1" applyAlignment="1">
      <alignment horizontal="center" vertical="center" wrapText="1"/>
      <protection/>
    </xf>
    <xf numFmtId="0" fontId="70" fillId="0" borderId="14" xfId="52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9" borderId="14" xfId="0" applyFill="1" applyBorder="1" applyAlignment="1">
      <alignment horizontal="left" wrapText="1"/>
    </xf>
    <xf numFmtId="0" fontId="0" fillId="9" borderId="0" xfId="0" applyFill="1" applyAlignment="1">
      <alignment horizontal="left"/>
    </xf>
    <xf numFmtId="0" fontId="0" fillId="36" borderId="1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4" fontId="36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/>
      <protection/>
    </xf>
    <xf numFmtId="16" fontId="31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14" fontId="36" fillId="0" borderId="0" xfId="0" applyNumberFormat="1" applyFont="1" applyAlignment="1" applyProtection="1">
      <alignment vertical="center"/>
      <protection/>
    </xf>
    <xf numFmtId="0" fontId="37" fillId="0" borderId="14" xfId="0" applyFont="1" applyBorder="1" applyAlignment="1" applyProtection="1">
      <alignment horizontal="right" vertical="center"/>
      <protection/>
    </xf>
    <xf numFmtId="0" fontId="37" fillId="0" borderId="1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5" fillId="33" borderId="21" xfId="0" applyFont="1" applyFill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7" fillId="0" borderId="0" xfId="0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/>
      <protection/>
    </xf>
    <xf numFmtId="0" fontId="6" fillId="0" borderId="22" xfId="0" applyFont="1" applyBorder="1" applyAlignment="1">
      <alignment/>
    </xf>
    <xf numFmtId="0" fontId="36" fillId="34" borderId="14" xfId="0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1" fillId="38" borderId="14" xfId="0" applyFont="1" applyFill="1" applyBorder="1" applyAlignment="1" applyProtection="1">
      <alignment horizontal="center"/>
      <protection/>
    </xf>
    <xf numFmtId="0" fontId="39" fillId="0" borderId="25" xfId="0" applyFont="1" applyBorder="1" applyAlignment="1" applyProtection="1">
      <alignment horizontal="center" vertical="center"/>
      <protection/>
    </xf>
    <xf numFmtId="164" fontId="40" fillId="0" borderId="20" xfId="0" applyNumberFormat="1" applyFont="1" applyBorder="1" applyAlignment="1" applyProtection="1">
      <alignment horizontal="center" vertical="center"/>
      <protection/>
    </xf>
    <xf numFmtId="164" fontId="40" fillId="0" borderId="2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71" fillId="0" borderId="14" xfId="0" applyFont="1" applyBorder="1" applyAlignment="1" applyProtection="1" quotePrefix="1">
      <alignment/>
      <protection/>
    </xf>
    <xf numFmtId="164" fontId="40" fillId="0" borderId="27" xfId="0" applyNumberFormat="1" applyFont="1" applyBorder="1" applyAlignment="1" applyProtection="1">
      <alignment horizontal="center" vertical="center"/>
      <protection/>
    </xf>
    <xf numFmtId="0" fontId="36" fillId="33" borderId="14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 vertical="center"/>
      <protection/>
    </xf>
    <xf numFmtId="0" fontId="42" fillId="33" borderId="28" xfId="0" applyFont="1" applyFill="1" applyBorder="1" applyAlignment="1" applyProtection="1">
      <alignment horizontal="right" vertical="center"/>
      <protection locked="0"/>
    </xf>
    <xf numFmtId="0" fontId="42" fillId="33" borderId="29" xfId="0" applyFont="1" applyFill="1" applyBorder="1" applyAlignment="1" applyProtection="1">
      <alignment horizontal="left" vertical="center"/>
      <protection locked="0"/>
    </xf>
    <xf numFmtId="166" fontId="39" fillId="0" borderId="14" xfId="0" applyNumberFormat="1" applyFont="1" applyBorder="1" applyAlignment="1" applyProtection="1">
      <alignment horizontal="left" vertical="center" indent="1"/>
      <protection/>
    </xf>
    <xf numFmtId="164" fontId="40" fillId="0" borderId="30" xfId="0" applyNumberFormat="1" applyFont="1" applyBorder="1" applyAlignment="1" applyProtection="1">
      <alignment horizontal="center" vertical="center"/>
      <protection/>
    </xf>
    <xf numFmtId="164" fontId="40" fillId="0" borderId="31" xfId="0" applyNumberFormat="1" applyFont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/>
    </xf>
    <xf numFmtId="0" fontId="5" fillId="7" borderId="14" xfId="0" applyFont="1" applyFill="1" applyBorder="1" applyAlignment="1">
      <alignment/>
    </xf>
    <xf numFmtId="0" fontId="8" fillId="7" borderId="0" xfId="0" applyFont="1" applyFill="1" applyAlignment="1">
      <alignment/>
    </xf>
    <xf numFmtId="0" fontId="5" fillId="0" borderId="0" xfId="0" applyFont="1" applyAlignment="1">
      <alignment/>
    </xf>
    <xf numFmtId="0" fontId="53" fillId="33" borderId="14" xfId="51" applyFill="1" applyBorder="1" applyAlignment="1">
      <alignment horizontal="center" vertical="center"/>
      <protection/>
    </xf>
    <xf numFmtId="0" fontId="53" fillId="33" borderId="14" xfId="50" applyFill="1" applyBorder="1" applyAlignment="1">
      <alignment horizontal="center" vertical="center" wrapText="1"/>
      <protection/>
    </xf>
    <xf numFmtId="0" fontId="72" fillId="33" borderId="0" xfId="5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0" fillId="0" borderId="0" xfId="0" applyNumberFormat="1" applyAlignment="1">
      <alignment/>
    </xf>
    <xf numFmtId="0" fontId="53" fillId="0" borderId="0" xfId="50" applyNumberFormat="1">
      <alignment/>
      <protection/>
    </xf>
    <xf numFmtId="0" fontId="0" fillId="33" borderId="14" xfId="0" applyNumberFormat="1" applyFill="1" applyBorder="1" applyAlignment="1">
      <alignment horizontal="center" vertical="center"/>
    </xf>
    <xf numFmtId="0" fontId="35" fillId="33" borderId="32" xfId="0" applyFont="1" applyFill="1" applyBorder="1" applyAlignment="1" applyProtection="1">
      <alignment horizontal="center" vertical="center"/>
      <protection/>
    </xf>
    <xf numFmtId="0" fontId="35" fillId="33" borderId="33" xfId="0" applyFont="1" applyFill="1" applyBorder="1" applyAlignment="1" applyProtection="1">
      <alignment horizontal="center" vertical="center"/>
      <protection/>
    </xf>
    <xf numFmtId="166" fontId="39" fillId="0" borderId="34" xfId="0" applyNumberFormat="1" applyFont="1" applyBorder="1" applyAlignment="1" applyProtection="1">
      <alignment horizontal="center" vertical="center"/>
      <protection/>
    </xf>
    <xf numFmtId="166" fontId="39" fillId="0" borderId="35" xfId="0" applyNumberFormat="1" applyFont="1" applyBorder="1" applyAlignment="1" applyProtection="1">
      <alignment horizontal="center" vertical="center"/>
      <protection/>
    </xf>
    <xf numFmtId="166" fontId="39" fillId="0" borderId="3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166" fontId="39" fillId="0" borderId="37" xfId="0" applyNumberFormat="1" applyFont="1" applyBorder="1" applyAlignment="1" applyProtection="1">
      <alignment horizontal="center" vertical="center"/>
      <protection/>
    </xf>
    <xf numFmtId="0" fontId="35" fillId="33" borderId="28" xfId="0" applyFont="1" applyFill="1" applyBorder="1" applyAlignment="1" applyProtection="1">
      <alignment horizontal="center" vertical="center"/>
      <protection/>
    </xf>
    <xf numFmtId="0" fontId="35" fillId="33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5" fontId="53" fillId="0" borderId="0" xfId="50" applyNumberFormat="1">
      <alignment/>
      <protection/>
    </xf>
    <xf numFmtId="0" fontId="47" fillId="33" borderId="0" xfId="0" applyNumberFormat="1" applyFont="1" applyFill="1" applyAlignment="1">
      <alignment horizontal="center"/>
    </xf>
    <xf numFmtId="0" fontId="53" fillId="0" borderId="14" xfId="52" applyNumberFormat="1" applyBorder="1" applyAlignment="1">
      <alignment horizontal="left" vertical="center" wrapText="1"/>
      <protection/>
    </xf>
    <xf numFmtId="0" fontId="53" fillId="0" borderId="14" xfId="52" applyNumberFormat="1" applyBorder="1">
      <alignment/>
      <protection/>
    </xf>
    <xf numFmtId="0" fontId="53" fillId="0" borderId="0" xfId="52" applyNumberFormat="1">
      <alignment/>
      <protection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2" fillId="33" borderId="0" xfId="0" applyFont="1" applyFill="1" applyBorder="1" applyAlignment="1" applyProtection="1">
      <alignment horizontal="left" vertical="center"/>
      <protection locked="0"/>
    </xf>
    <xf numFmtId="0" fontId="70" fillId="0" borderId="0" xfId="50" applyFont="1">
      <alignment/>
      <protection/>
    </xf>
    <xf numFmtId="165" fontId="70" fillId="0" borderId="0" xfId="50" applyNumberFormat="1" applyFont="1">
      <alignment/>
      <protection/>
    </xf>
    <xf numFmtId="0" fontId="73" fillId="0" borderId="14" xfId="0" applyFont="1" applyBorder="1" applyAlignment="1">
      <alignment horizontal="center"/>
    </xf>
    <xf numFmtId="0" fontId="73" fillId="3" borderId="0" xfId="0" applyFont="1" applyFill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31" fillId="15" borderId="14" xfId="0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Normal_Feuil1_1" xfId="51"/>
    <cellStyle name="Normal_Feuil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20">
    <dxf>
      <font>
        <color theme="3" tint="0.3999499976634979"/>
      </font>
      <fill>
        <patternFill>
          <bgColor theme="3" tint="0.399949997663497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name val="Calibri Light"/>
        <color theme="5" tint="-0.24993999302387238"/>
      </font>
      <fill>
        <patternFill>
          <bgColor theme="5" tint="-0.24993999302387238"/>
        </patternFill>
      </fill>
    </dxf>
    <dxf>
      <font>
        <name val="Calibri Light"/>
        <color rgb="FFFFFF00"/>
      </font>
      <fill>
        <patternFill>
          <bgColor rgb="FFFFFF00"/>
        </patternFill>
      </fill>
    </dxf>
    <dxf>
      <font>
        <name val="Calibri Light"/>
        <color rgb="FFFFFF00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color theme="9" tint="-0.24993999302387238"/>
      </font>
      <fill>
        <patternFill>
          <bgColor theme="9" tint="-0.24993999302387238"/>
        </patternFill>
      </fill>
    </dxf>
    <dxf>
      <font>
        <color theme="9" tint="-0.24993999302387238"/>
      </font>
      <fill>
        <patternFill>
          <bgColor theme="5" tint="-0.24993999302387238"/>
        </patternFill>
      </fill>
    </dxf>
    <dxf>
      <font>
        <color theme="5" tint="-0.24993999302387238"/>
      </font>
      <fill>
        <patternFill>
          <bgColor rgb="FFFFFF00"/>
        </patternFill>
      </fill>
    </dxf>
    <dxf>
      <font>
        <color theme="7" tint="-0.24993999302387238"/>
      </font>
      <fill>
        <patternFill>
          <bgColor rgb="FFFFFF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5" tint="0.3999499976634979"/>
      </font>
      <fill>
        <patternFill>
          <bgColor theme="5" tint="0.3999499976634979"/>
        </patternFill>
      </fill>
    </dxf>
    <dxf>
      <font>
        <color theme="3" tint="0.3999499976634979"/>
      </font>
      <fill>
        <patternFill>
          <bgColor theme="3" tint="0.3999499976634979"/>
        </patternFill>
      </fill>
    </dxf>
    <dxf>
      <font>
        <color rgb="FF00B0F0"/>
      </font>
      <fill>
        <patternFill>
          <bgColor rgb="FF00B0F0"/>
        </patternFill>
      </fill>
    </dxf>
    <dxf>
      <font>
        <name val="Calibri Light"/>
        <color theme="9" tint="-0.24993999302387238"/>
      </font>
      <fill>
        <patternFill>
          <bgColor theme="9" tint="-0.24993999302387238"/>
        </patternFill>
      </fill>
    </dxf>
    <dxf>
      <font>
        <name val="Calibri Light"/>
        <color theme="5" tint="-0.24993999302387238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rgb="FFFFFF00"/>
        </patternFill>
      </fill>
    </dxf>
    <dxf>
      <font>
        <name val="Calibri Light"/>
        <color rgb="FFFFFF0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color theme="0"/>
      </font>
    </dxf>
    <dxf>
      <fill>
        <patternFill>
          <bgColor theme="2" tint="-0.0999400019645690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ont>
        <color theme="3" tint="0.3999499976634979"/>
      </font>
      <fill>
        <patternFill>
          <bgColor theme="3" tint="0.3999499976634979"/>
        </patternFill>
      </fill>
    </dxf>
    <dxf>
      <font>
        <color rgb="FF00B0F0"/>
      </font>
      <fill>
        <patternFill>
          <bgColor rgb="FF00B0F0"/>
        </patternFill>
      </fill>
    </dxf>
    <dxf>
      <font>
        <name val="Calibri Light"/>
        <color theme="9" tint="-0.24993999302387238"/>
      </font>
      <fill>
        <patternFill>
          <bgColor theme="9" tint="-0.24993999302387238"/>
        </patternFill>
      </fill>
    </dxf>
    <dxf>
      <font>
        <name val="Calibri Light"/>
        <color theme="5" tint="-0.24993999302387238"/>
      </font>
      <fill>
        <patternFill>
          <bgColor theme="5" tint="-0.24993999302387238"/>
        </patternFill>
      </fill>
    </dxf>
    <dxf>
      <font>
        <color rgb="FFFFFF00"/>
      </font>
      <fill>
        <patternFill>
          <bgColor rgb="FFFFFF00"/>
        </patternFill>
      </fill>
    </dxf>
    <dxf>
      <font>
        <name val="Calibri Light"/>
        <color rgb="FFFFFF00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color theme="0"/>
      </font>
    </dxf>
    <dxf>
      <fill>
        <patternFill>
          <bgColor theme="2" tint="-0.0999400019645690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rgb="FF00B0F0"/>
        </patternFill>
      </fill>
    </dxf>
    <dxf>
      <font>
        <name val="Calibri Light"/>
        <color auto="1"/>
      </font>
      <fill>
        <patternFill>
          <bgColor theme="9" tint="-0.24993999302387238"/>
        </patternFill>
      </fill>
    </dxf>
    <dxf>
      <font>
        <name val="Calibri Light"/>
        <color auto="1"/>
      </font>
      <fill>
        <patternFill>
          <bgColor theme="5" tint="-0.24993999302387238"/>
        </patternFill>
      </fill>
    </dxf>
    <dxf>
      <fill>
        <patternFill>
          <bgColor rgb="FFFFFF00"/>
        </patternFill>
      </fill>
    </dxf>
    <dxf>
      <font>
        <name val="Calibri Light"/>
        <color auto="1"/>
      </font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color theme="0"/>
      </font>
    </dxf>
    <dxf>
      <fill>
        <patternFill>
          <bgColor theme="2" tint="-0.09994000196456909"/>
        </patternFill>
      </fill>
    </dxf>
    <dxf>
      <font>
        <color theme="0"/>
      </font>
      <border/>
    </dxf>
    <dxf>
      <font>
        <color rgb="FFFFFF00"/>
      </font>
      <fill>
        <patternFill>
          <bgColor rgb="FFFFFF00"/>
        </patternFill>
      </fill>
      <border/>
    </dxf>
    <dxf>
      <font>
        <color theme="5" tint="-0.24993999302387238"/>
      </font>
      <fill>
        <patternFill>
          <bgColor theme="5" tint="-0.24993999302387238"/>
        </patternFill>
      </fill>
      <border/>
    </dxf>
    <dxf>
      <font>
        <color theme="9" tint="-0.24993999302387238"/>
      </font>
      <fill>
        <patternFill>
          <bgColor theme="9" tint="-0.24993999302387238"/>
        </patternFill>
      </fill>
      <border/>
    </dxf>
    <dxf>
      <font>
        <color rgb="FF00B0F0"/>
      </font>
      <fill>
        <patternFill>
          <bgColor rgb="FF00B0F0"/>
        </patternFill>
      </fill>
      <border/>
    </dxf>
    <dxf>
      <font>
        <color theme="3" tint="0.3999499976634979"/>
      </font>
      <fill>
        <patternFill>
          <bgColor theme="3" tint="0.3999499976634979"/>
        </patternFill>
      </fill>
      <border/>
    </dxf>
    <dxf>
      <font>
        <color theme="5" tint="0.3999499976634979"/>
      </font>
      <fill>
        <patternFill>
          <bgColor theme="5" tint="0.3999499976634979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46"/>
  <sheetViews>
    <sheetView zoomScalePageLayoutView="0" workbookViewId="0" topLeftCell="A484">
      <selection activeCell="E507" sqref="E507"/>
    </sheetView>
  </sheetViews>
  <sheetFormatPr defaultColWidth="11.00390625" defaultRowHeight="14.25"/>
  <cols>
    <col min="1" max="1" width="11.00390625" style="136" customWidth="1"/>
    <col min="2" max="2" width="13.625" style="2" customWidth="1"/>
    <col min="3" max="3" width="11.25390625" style="2" customWidth="1"/>
    <col min="4" max="4" width="7.75390625" style="2" customWidth="1"/>
    <col min="5" max="5" width="9.375" style="2" bestFit="1" customWidth="1"/>
    <col min="6" max="6" width="13.00390625" style="2" bestFit="1" customWidth="1"/>
    <col min="7" max="7" width="11.25390625" style="2" customWidth="1"/>
    <col min="8" max="8" width="10.375" style="2" customWidth="1"/>
    <col min="9" max="9" width="11.25390625" style="2" customWidth="1"/>
    <col min="10" max="10" width="12.625" style="35" customWidth="1"/>
  </cols>
  <sheetData>
    <row r="2" ht="14.25">
      <c r="I2" s="2">
        <f>SUBTOTAL(9,I4:I1500)</f>
        <v>1676</v>
      </c>
    </row>
    <row r="3" spans="1:12" s="48" customFormat="1" ht="45">
      <c r="A3" s="138" t="s">
        <v>176</v>
      </c>
      <c r="B3" s="131" t="s">
        <v>0</v>
      </c>
      <c r="C3" s="44" t="s">
        <v>42</v>
      </c>
      <c r="D3" s="45" t="s">
        <v>67</v>
      </c>
      <c r="E3" s="46" t="s">
        <v>173</v>
      </c>
      <c r="F3" s="132" t="s">
        <v>174</v>
      </c>
      <c r="G3" s="132" t="s">
        <v>175</v>
      </c>
      <c r="H3" s="45" t="s">
        <v>68</v>
      </c>
      <c r="I3" s="47" t="s">
        <v>65</v>
      </c>
      <c r="J3" s="133" t="s">
        <v>69</v>
      </c>
      <c r="L3" s="49"/>
    </row>
    <row r="4" spans="1:12" ht="15">
      <c r="A4" s="11">
        <f>'HYPERVISION Absences'!A2</f>
        <v>33006773</v>
      </c>
      <c r="B4" s="11" t="str">
        <f>'HYPERVISION Absences'!B2</f>
        <v>CADILLON</v>
      </c>
      <c r="C4" s="11" t="str">
        <f>'HYPERVISION Absences'!C2</f>
        <v>PATRICE</v>
      </c>
      <c r="D4" s="11" t="str">
        <f>'HYPERVISION Absences'!D2</f>
        <v>CP</v>
      </c>
      <c r="E4" s="150">
        <f>'HYPERVISION Absences'!E2</f>
        <v>42233</v>
      </c>
      <c r="F4" s="150">
        <f>'HYPERVISION Absences'!F2</f>
        <v>42233</v>
      </c>
      <c r="G4" s="150">
        <f>'HYPERVISION Absences'!G2</f>
        <v>42251</v>
      </c>
      <c r="H4" s="29">
        <f>IF(B4="","",G4-F4+1)</f>
        <v>19</v>
      </c>
      <c r="I4" s="29">
        <f>IF(B4="","",_XLL.NB.JOURS.OUVRES(F4,G4,ferie))</f>
        <v>15</v>
      </c>
      <c r="J4" s="34">
        <f>IF(D4="","",MATCH(D4,motif,0))</f>
        <v>1</v>
      </c>
      <c r="K4">
        <f>VLOOKUP($D4,param!$N$3:$P$26,3,FALSE)</f>
        <v>1</v>
      </c>
      <c r="L4">
        <f>+J4-K4</f>
        <v>0</v>
      </c>
    </row>
    <row r="5" spans="1:12" ht="15">
      <c r="A5" s="11">
        <f>'HYPERVISION Absences'!A3</f>
        <v>33006773</v>
      </c>
      <c r="B5" s="11" t="str">
        <f>'HYPERVISION Absences'!B3</f>
        <v>CADILLON</v>
      </c>
      <c r="C5" s="11" t="str">
        <f>'HYPERVISION Absences'!C3</f>
        <v>PATRICE</v>
      </c>
      <c r="D5" s="11" t="str">
        <f>'HYPERVISION Absences'!D3</f>
        <v>CP</v>
      </c>
      <c r="E5" s="150">
        <f>'HYPERVISION Absences'!E3</f>
        <v>42361</v>
      </c>
      <c r="F5" s="150">
        <f>'HYPERVISION Absences'!F3</f>
        <v>42361</v>
      </c>
      <c r="G5" s="150">
        <f>'HYPERVISION Absences'!G3</f>
        <v>42362</v>
      </c>
      <c r="H5" s="29">
        <f>IF(B5="","",G5-F5+1)</f>
        <v>2</v>
      </c>
      <c r="I5" s="29">
        <f>IF(B5="","",_XLL.NB.JOURS.OUVRES(F5,G5,ferie))</f>
        <v>2</v>
      </c>
      <c r="J5" s="34">
        <f>IF(D5="","",MATCH(D5,motif,0))</f>
        <v>1</v>
      </c>
      <c r="K5">
        <f>VLOOKUP($D5,param!$N$3:$P$26,3,FALSE)</f>
        <v>1</v>
      </c>
      <c r="L5">
        <f>+J5-K5</f>
        <v>0</v>
      </c>
    </row>
    <row r="6" spans="1:12" ht="15">
      <c r="A6" s="11">
        <f>'HYPERVISION Absences'!A4</f>
        <v>33006773</v>
      </c>
      <c r="B6" s="11" t="str">
        <f>'HYPERVISION Absences'!B4</f>
        <v>CADILLON</v>
      </c>
      <c r="C6" s="11" t="str">
        <f>'HYPERVISION Absences'!C4</f>
        <v>PATRICE</v>
      </c>
      <c r="D6" s="11" t="str">
        <f>'HYPERVISION Absences'!D4</f>
        <v>CP</v>
      </c>
      <c r="E6" s="150">
        <f>'HYPERVISION Absences'!E4</f>
        <v>42366</v>
      </c>
      <c r="F6" s="150">
        <f>'HYPERVISION Absences'!F4</f>
        <v>42366</v>
      </c>
      <c r="G6" s="150">
        <f>'HYPERVISION Absences'!G4</f>
        <v>42369</v>
      </c>
      <c r="H6" s="29">
        <f>IF(B6="","",G6-F6+1)</f>
        <v>4</v>
      </c>
      <c r="I6" s="29">
        <f>IF(B6="","",_XLL.NB.JOURS.OUVRES(F6,G6,ferie))</f>
        <v>4</v>
      </c>
      <c r="J6" s="34">
        <f>IF(D6="","",MATCH(D6,motif,0))</f>
        <v>1</v>
      </c>
      <c r="K6">
        <f>VLOOKUP($D6,param!$N$3:$P$26,3,FALSE)</f>
        <v>1</v>
      </c>
      <c r="L6">
        <f>+J6-K6</f>
        <v>0</v>
      </c>
    </row>
    <row r="7" spans="1:12" ht="15">
      <c r="A7" s="11">
        <f>'HYPERVISION Absences'!A5</f>
        <v>33006773</v>
      </c>
      <c r="B7" s="11" t="str">
        <f>'HYPERVISION Absences'!B5</f>
        <v>CADILLON</v>
      </c>
      <c r="C7" s="11" t="str">
        <f>'HYPERVISION Absences'!C5</f>
        <v>PATRICE</v>
      </c>
      <c r="D7" s="11" t="str">
        <f>'HYPERVISION Absences'!D5</f>
        <v>CP</v>
      </c>
      <c r="E7" s="150">
        <f>'HYPERVISION Absences'!E5</f>
        <v>42394</v>
      </c>
      <c r="F7" s="150">
        <f>'HYPERVISION Absences'!F5</f>
        <v>42394</v>
      </c>
      <c r="G7" s="150">
        <f>'HYPERVISION Absences'!G5</f>
        <v>42394</v>
      </c>
      <c r="H7" s="29">
        <f>IF(B7="","",G7-F7+1)</f>
        <v>1</v>
      </c>
      <c r="I7" s="29">
        <f>IF(B7="","",_XLL.NB.JOURS.OUVRES(F7,G7,ferie))</f>
        <v>1</v>
      </c>
      <c r="J7" s="34">
        <f>IF(D7="","",MATCH(D7,motif,0))</f>
        <v>1</v>
      </c>
      <c r="K7">
        <f>VLOOKUP($D7,param!$N$3:$P$26,3,FALSE)</f>
        <v>1</v>
      </c>
      <c r="L7">
        <f>+J7-K7</f>
        <v>0</v>
      </c>
    </row>
    <row r="8" spans="1:12" ht="15">
      <c r="A8" s="11">
        <f>'HYPERVISION Absences'!A6</f>
        <v>33006773</v>
      </c>
      <c r="B8" s="11" t="str">
        <f>'HYPERVISION Absences'!B6</f>
        <v>CADILLON</v>
      </c>
      <c r="C8" s="11" t="str">
        <f>'HYPERVISION Absences'!C6</f>
        <v>PATRICE</v>
      </c>
      <c r="D8" s="11" t="str">
        <f>'HYPERVISION Absences'!D6</f>
        <v>CP</v>
      </c>
      <c r="E8" s="150">
        <f>'HYPERVISION Absences'!E6</f>
        <v>42426</v>
      </c>
      <c r="F8" s="150">
        <f>'HYPERVISION Absences'!F6</f>
        <v>42426</v>
      </c>
      <c r="G8" s="150">
        <f>'HYPERVISION Absences'!G6</f>
        <v>42426</v>
      </c>
      <c r="H8" s="29">
        <f>IF(B8="","",G8-F8+1)</f>
        <v>1</v>
      </c>
      <c r="I8" s="29">
        <f>IF(B8="","",_XLL.NB.JOURS.OUVRES(F8,G8,ferie))</f>
        <v>1</v>
      </c>
      <c r="J8" s="34">
        <f>IF(D8="","",MATCH(D8,motif,0))</f>
        <v>1</v>
      </c>
      <c r="K8">
        <f>VLOOKUP($D8,param!$N$3:$P$26,3,FALSE)</f>
        <v>1</v>
      </c>
      <c r="L8">
        <f>+J8-K8</f>
        <v>0</v>
      </c>
    </row>
    <row r="9" spans="1:12" ht="15">
      <c r="A9" s="11">
        <f>'HYPERVISION Absences'!A7</f>
        <v>33006773</v>
      </c>
      <c r="B9" s="11" t="str">
        <f>'HYPERVISION Absences'!B7</f>
        <v>CADILLON</v>
      </c>
      <c r="C9" s="11" t="str">
        <f>'HYPERVISION Absences'!C7</f>
        <v>PATRICE</v>
      </c>
      <c r="D9" s="11" t="str">
        <f>'HYPERVISION Absences'!D7</f>
        <v>CP</v>
      </c>
      <c r="E9" s="150">
        <f>'HYPERVISION Absences'!E7</f>
        <v>42429</v>
      </c>
      <c r="F9" s="150">
        <f>'HYPERVISION Absences'!F7</f>
        <v>42429</v>
      </c>
      <c r="G9" s="150">
        <f>'HYPERVISION Absences'!G7</f>
        <v>42429</v>
      </c>
      <c r="H9" s="29">
        <f>IF(B9="","",G9-F9+1)</f>
        <v>1</v>
      </c>
      <c r="I9" s="29">
        <f>IF(B9="","",_XLL.NB.JOURS.OUVRES(F9,G9,ferie))</f>
        <v>1</v>
      </c>
      <c r="J9" s="34">
        <f>IF(D9="","",MATCH(D9,motif,0))</f>
        <v>1</v>
      </c>
      <c r="K9">
        <f>VLOOKUP($D9,param!$N$3:$P$26,3,FALSE)</f>
        <v>1</v>
      </c>
      <c r="L9">
        <f>+J9-K9</f>
        <v>0</v>
      </c>
    </row>
    <row r="10" spans="1:12" ht="15">
      <c r="A10" s="11">
        <f>'HYPERVISION Absences'!A8</f>
        <v>33006773</v>
      </c>
      <c r="B10" s="11" t="str">
        <f>'HYPERVISION Absences'!B8</f>
        <v>CADILLON</v>
      </c>
      <c r="C10" s="11" t="str">
        <f>'HYPERVISION Absences'!C8</f>
        <v>PATRICE</v>
      </c>
      <c r="D10" s="11" t="str">
        <f>'HYPERVISION Absences'!D8</f>
        <v>CP</v>
      </c>
      <c r="E10" s="150">
        <f>'HYPERVISION Absences'!E8</f>
        <v>42454</v>
      </c>
      <c r="F10" s="150">
        <f>'HYPERVISION Absences'!F8</f>
        <v>42454</v>
      </c>
      <c r="G10" s="150">
        <f>'HYPERVISION Absences'!G8</f>
        <v>42454</v>
      </c>
      <c r="H10" s="29">
        <f>IF(B10="","",G10-F10+1)</f>
        <v>1</v>
      </c>
      <c r="I10" s="29">
        <f>IF(B10="","",_XLL.NB.JOURS.OUVRES(F10,G10,ferie))</f>
        <v>1</v>
      </c>
      <c r="J10" s="34">
        <f>IF(D10="","",MATCH(D10,motif,0))</f>
        <v>1</v>
      </c>
      <c r="K10">
        <f>VLOOKUP($D10,param!$N$3:$P$26,3,FALSE)</f>
        <v>1</v>
      </c>
      <c r="L10">
        <f>+J10-K10</f>
        <v>0</v>
      </c>
    </row>
    <row r="11" spans="1:12" ht="15">
      <c r="A11" s="11">
        <f>'HYPERVISION Absences'!A9</f>
        <v>33006773</v>
      </c>
      <c r="B11" s="11" t="str">
        <f>'HYPERVISION Absences'!B9</f>
        <v>CADILLON</v>
      </c>
      <c r="C11" s="11" t="str">
        <f>'HYPERVISION Absences'!C9</f>
        <v>PATRICE</v>
      </c>
      <c r="D11" s="11" t="str">
        <f>'HYPERVISION Absences'!D9</f>
        <v>CP</v>
      </c>
      <c r="E11" s="150">
        <f>'HYPERVISION Absences'!E9</f>
        <v>42464</v>
      </c>
      <c r="F11" s="150">
        <f>'HYPERVISION Absences'!F9</f>
        <v>42464</v>
      </c>
      <c r="G11" s="150">
        <f>'HYPERVISION Absences'!G9</f>
        <v>42468</v>
      </c>
      <c r="H11" s="29">
        <f>IF(B11="","",G11-F11+1)</f>
        <v>5</v>
      </c>
      <c r="I11" s="29">
        <f>IF(B11="","",_XLL.NB.JOURS.OUVRES(F11,G11,ferie))</f>
        <v>5</v>
      </c>
      <c r="J11" s="34">
        <f>IF(D11="","",MATCH(D11,motif,0))</f>
        <v>1</v>
      </c>
      <c r="K11">
        <f>VLOOKUP($D11,param!$N$3:$P$26,3,FALSE)</f>
        <v>1</v>
      </c>
      <c r="L11">
        <f>+J11-K11</f>
        <v>0</v>
      </c>
    </row>
    <row r="12" spans="1:12" ht="15">
      <c r="A12" s="11">
        <f>'HYPERVISION Absences'!A10</f>
        <v>33006773</v>
      </c>
      <c r="B12" s="11" t="str">
        <f>'HYPERVISION Absences'!B10</f>
        <v>CADILLON</v>
      </c>
      <c r="C12" s="11" t="str">
        <f>'HYPERVISION Absences'!C10</f>
        <v>PATRICE</v>
      </c>
      <c r="D12" s="11" t="str">
        <f>'HYPERVISION Absences'!D10</f>
        <v>FO</v>
      </c>
      <c r="E12" s="150">
        <f>'HYPERVISION Absences'!E10</f>
        <v>42328</v>
      </c>
      <c r="F12" s="150">
        <f>'HYPERVISION Absences'!F10</f>
        <v>42328</v>
      </c>
      <c r="G12" s="150">
        <f>'HYPERVISION Absences'!G10</f>
        <v>42328</v>
      </c>
      <c r="H12" s="29">
        <f>IF(B12="","",G12-F12+1)</f>
        <v>1</v>
      </c>
      <c r="I12" s="29">
        <f>IF(B12="","",_XLL.NB.JOURS.OUVRES(F12,G12,ferie))</f>
        <v>1</v>
      </c>
      <c r="J12" s="34">
        <f>IF(D12="","",MATCH(D12,motif,0))</f>
        <v>14</v>
      </c>
      <c r="K12">
        <f>VLOOKUP($D12,param!$N$3:$P$26,3,FALSE)</f>
        <v>14</v>
      </c>
      <c r="L12">
        <f>+J12-K12</f>
        <v>0</v>
      </c>
    </row>
    <row r="13" spans="1:12" ht="15">
      <c r="A13" s="11">
        <f>'HYPERVISION Absences'!A11</f>
        <v>33006773</v>
      </c>
      <c r="B13" s="11" t="str">
        <f>'HYPERVISION Absences'!B11</f>
        <v>CADILLON</v>
      </c>
      <c r="C13" s="11" t="str">
        <f>'HYPERVISION Absences'!C11</f>
        <v>PATRICE</v>
      </c>
      <c r="D13" s="11" t="str">
        <f>'HYPERVISION Absences'!D11</f>
        <v>FO</v>
      </c>
      <c r="E13" s="150">
        <f>'HYPERVISION Absences'!E11</f>
        <v>42373</v>
      </c>
      <c r="F13" s="150">
        <f>'HYPERVISION Absences'!F11</f>
        <v>42373</v>
      </c>
      <c r="G13" s="150">
        <f>'HYPERVISION Absences'!G11</f>
        <v>42376</v>
      </c>
      <c r="H13" s="29">
        <f>IF(B13="","",G13-F13+1)</f>
        <v>4</v>
      </c>
      <c r="I13" s="29">
        <f>IF(B13="","",_XLL.NB.JOURS.OUVRES(F13,G13,ferie))</f>
        <v>4</v>
      </c>
      <c r="J13" s="34">
        <f>IF(D13="","",MATCH(D13,motif,0))</f>
        <v>14</v>
      </c>
      <c r="K13">
        <f>VLOOKUP($D13,param!$N$3:$P$26,3,FALSE)</f>
        <v>14</v>
      </c>
      <c r="L13">
        <f>+J13-K13</f>
        <v>0</v>
      </c>
    </row>
    <row r="14" spans="1:12" ht="15">
      <c r="A14" s="11">
        <f>'HYPERVISION Absences'!A12</f>
        <v>33006773</v>
      </c>
      <c r="B14" s="11" t="str">
        <f>'HYPERVISION Absences'!B12</f>
        <v>CADILLON</v>
      </c>
      <c r="C14" s="11" t="str">
        <f>'HYPERVISION Absences'!C12</f>
        <v>PATRICE</v>
      </c>
      <c r="D14" s="11" t="str">
        <f>'HYPERVISION Absences'!D12</f>
        <v>H+</v>
      </c>
      <c r="E14" s="150">
        <f>'HYPERVISION Absences'!E12</f>
        <v>42282</v>
      </c>
      <c r="F14" s="150">
        <f>'HYPERVISION Absences'!F12</f>
        <v>42282</v>
      </c>
      <c r="G14" s="150">
        <f>'HYPERVISION Absences'!G12</f>
        <v>42282</v>
      </c>
      <c r="H14" s="29">
        <f>IF(B14="","",G14-F14+1)</f>
        <v>1</v>
      </c>
      <c r="I14" s="29"/>
      <c r="J14" s="34">
        <f>IF(D14="","",MATCH(D14,motif,0))</f>
        <v>21</v>
      </c>
      <c r="K14">
        <f>VLOOKUP($D14,param!$N$3:$P$26,3,FALSE)</f>
        <v>21</v>
      </c>
      <c r="L14">
        <f>+J14-K14</f>
        <v>0</v>
      </c>
    </row>
    <row r="15" spans="1:12" ht="15">
      <c r="A15" s="11">
        <f>'HYPERVISION Absences'!A13</f>
        <v>33006773</v>
      </c>
      <c r="B15" s="11" t="str">
        <f>'HYPERVISION Absences'!B13</f>
        <v>CADILLON</v>
      </c>
      <c r="C15" s="11" t="str">
        <f>'HYPERVISION Absences'!C13</f>
        <v>PATRICE</v>
      </c>
      <c r="D15" s="11" t="str">
        <f>'HYPERVISION Absences'!D13</f>
        <v>H+</v>
      </c>
      <c r="E15" s="150">
        <f>'HYPERVISION Absences'!E13</f>
        <v>42283</v>
      </c>
      <c r="F15" s="150">
        <f>'HYPERVISION Absences'!F13</f>
        <v>42283</v>
      </c>
      <c r="G15" s="150">
        <f>'HYPERVISION Absences'!G13</f>
        <v>42283</v>
      </c>
      <c r="H15" s="29">
        <f>IF(B15="","",G15-F15+1)</f>
        <v>1</v>
      </c>
      <c r="I15" s="29">
        <f>IF(B15="","",_XLL.NB.JOURS.OUVRES(F15,G15,ferie))</f>
        <v>1</v>
      </c>
      <c r="J15" s="34">
        <f>IF(D15="","",MATCH(D15,motif,0))</f>
        <v>21</v>
      </c>
      <c r="K15">
        <f>VLOOKUP($D15,param!$N$3:$P$26,3,FALSE)</f>
        <v>21</v>
      </c>
      <c r="L15">
        <f>+J15-K15</f>
        <v>0</v>
      </c>
    </row>
    <row r="16" spans="1:12" ht="15">
      <c r="A16" s="11">
        <f>'HYPERVISION Absences'!A14</f>
        <v>33006773</v>
      </c>
      <c r="B16" s="11" t="str">
        <f>'HYPERVISION Absences'!B14</f>
        <v>CADILLON</v>
      </c>
      <c r="C16" s="11" t="str">
        <f>'HYPERVISION Absences'!C14</f>
        <v>PATRICE</v>
      </c>
      <c r="D16" s="11" t="str">
        <f>'HYPERVISION Absences'!D14</f>
        <v>H+</v>
      </c>
      <c r="E16" s="150">
        <f>'HYPERVISION Absences'!E14</f>
        <v>42286</v>
      </c>
      <c r="F16" s="150">
        <f>'HYPERVISION Absences'!F14</f>
        <v>42286</v>
      </c>
      <c r="G16" s="150">
        <f>'HYPERVISION Absences'!G14</f>
        <v>42286</v>
      </c>
      <c r="H16" s="29">
        <f>IF(B16="","",G16-F16+1)</f>
        <v>1</v>
      </c>
      <c r="I16" s="29">
        <f>IF(B16="","",_XLL.NB.JOURS.OUVRES(F16,G16,ferie))</f>
        <v>1</v>
      </c>
      <c r="J16" s="34">
        <f>IF(D16="","",MATCH(D16,motif,0))</f>
        <v>21</v>
      </c>
      <c r="K16">
        <f>VLOOKUP($D16,param!$N$3:$P$26,3,FALSE)</f>
        <v>21</v>
      </c>
      <c r="L16">
        <f>+J16-K16</f>
        <v>0</v>
      </c>
    </row>
    <row r="17" spans="1:12" ht="15">
      <c r="A17" s="11">
        <f>'HYPERVISION Absences'!A15</f>
        <v>33006773</v>
      </c>
      <c r="B17" s="11" t="str">
        <f>'HYPERVISION Absences'!B15</f>
        <v>CADILLON</v>
      </c>
      <c r="C17" s="11" t="str">
        <f>'HYPERVISION Absences'!C15</f>
        <v>PATRICE</v>
      </c>
      <c r="D17" s="11" t="str">
        <f>'HYPERVISION Absences'!D15</f>
        <v>H+</v>
      </c>
      <c r="E17" s="150">
        <f>'HYPERVISION Absences'!E15</f>
        <v>42291</v>
      </c>
      <c r="F17" s="150">
        <f>'HYPERVISION Absences'!F15</f>
        <v>42291</v>
      </c>
      <c r="G17" s="150">
        <f>'HYPERVISION Absences'!G15</f>
        <v>42291</v>
      </c>
      <c r="H17" s="29">
        <f>IF(B17="","",G17-F17+1)</f>
        <v>1</v>
      </c>
      <c r="I17" s="29">
        <f>IF(B17="","",_XLL.NB.JOURS.OUVRES(F17,G17,ferie))</f>
        <v>1</v>
      </c>
      <c r="J17" s="34">
        <f>IF(D17="","",MATCH(D17,motif,0))</f>
        <v>21</v>
      </c>
      <c r="K17">
        <f>VLOOKUP($D17,param!$N$3:$P$26,3,FALSE)</f>
        <v>21</v>
      </c>
      <c r="L17">
        <f>+J17-K17</f>
        <v>0</v>
      </c>
    </row>
    <row r="18" spans="1:12" ht="15">
      <c r="A18" s="11">
        <f>'HYPERVISION Absences'!A16</f>
        <v>33006773</v>
      </c>
      <c r="B18" s="11" t="str">
        <f>'HYPERVISION Absences'!B16</f>
        <v>CADILLON</v>
      </c>
      <c r="C18" s="11" t="str">
        <f>'HYPERVISION Absences'!C16</f>
        <v>PATRICE</v>
      </c>
      <c r="D18" s="11" t="str">
        <f>'HYPERVISION Absences'!D16</f>
        <v>H+</v>
      </c>
      <c r="E18" s="150">
        <f>'HYPERVISION Absences'!E16</f>
        <v>42296</v>
      </c>
      <c r="F18" s="150">
        <f>'HYPERVISION Absences'!F16</f>
        <v>42296</v>
      </c>
      <c r="G18" s="150">
        <f>'HYPERVISION Absences'!G16</f>
        <v>42296</v>
      </c>
      <c r="H18" s="29">
        <f>IF(B18="","",G18-F18+1)</f>
        <v>1</v>
      </c>
      <c r="I18" s="29">
        <f>IF(B18="","",_XLL.NB.JOURS.OUVRES(F18,G18,ferie))</f>
        <v>1</v>
      </c>
      <c r="J18" s="34">
        <f>IF(D18="","",MATCH(D18,motif,0))</f>
        <v>21</v>
      </c>
      <c r="K18">
        <f>VLOOKUP($D18,param!$N$3:$P$26,3,FALSE)</f>
        <v>21</v>
      </c>
      <c r="L18">
        <f>+J18-K18</f>
        <v>0</v>
      </c>
    </row>
    <row r="19" spans="1:12" ht="15">
      <c r="A19" s="11">
        <f>'HYPERVISION Absences'!A17</f>
        <v>33006773</v>
      </c>
      <c r="B19" s="11" t="str">
        <f>'HYPERVISION Absences'!B17</f>
        <v>CADILLON</v>
      </c>
      <c r="C19" s="11" t="str">
        <f>'HYPERVISION Absences'!C17</f>
        <v>PATRICE</v>
      </c>
      <c r="D19" s="11" t="str">
        <f>'HYPERVISION Absences'!D17</f>
        <v>H+</v>
      </c>
      <c r="E19" s="150">
        <f>'HYPERVISION Absences'!E17</f>
        <v>42297</v>
      </c>
      <c r="F19" s="150">
        <f>'HYPERVISION Absences'!F17</f>
        <v>42297</v>
      </c>
      <c r="G19" s="150">
        <f>'HYPERVISION Absences'!G17</f>
        <v>42297</v>
      </c>
      <c r="H19" s="29">
        <f>IF(B19="","",G19-F19+1)</f>
        <v>1</v>
      </c>
      <c r="I19" s="29">
        <f>IF(B19="","",_XLL.NB.JOURS.OUVRES(F19,G19,ferie))</f>
        <v>1</v>
      </c>
      <c r="J19" s="34">
        <f>IF(D19="","",MATCH(D19,motif,0))</f>
        <v>21</v>
      </c>
      <c r="K19">
        <f>VLOOKUP($D19,param!$N$3:$P$26,3,FALSE)</f>
        <v>21</v>
      </c>
      <c r="L19">
        <f>+J19-K19</f>
        <v>0</v>
      </c>
    </row>
    <row r="20" spans="1:12" ht="15">
      <c r="A20" s="11">
        <f>'HYPERVISION Absences'!A18</f>
        <v>33006773</v>
      </c>
      <c r="B20" s="11" t="str">
        <f>'HYPERVISION Absences'!B18</f>
        <v>CADILLON</v>
      </c>
      <c r="C20" s="11" t="str">
        <f>'HYPERVISION Absences'!C18</f>
        <v>PATRICE</v>
      </c>
      <c r="D20" s="11" t="str">
        <f>'HYPERVISION Absences'!D18</f>
        <v>H+</v>
      </c>
      <c r="E20" s="150">
        <f>'HYPERVISION Absences'!E18</f>
        <v>42298</v>
      </c>
      <c r="F20" s="150">
        <f>'HYPERVISION Absences'!F18</f>
        <v>42298</v>
      </c>
      <c r="G20" s="150">
        <f>'HYPERVISION Absences'!G18</f>
        <v>42298</v>
      </c>
      <c r="H20" s="29">
        <f>IF(B20="","",G20-F20+1)</f>
        <v>1</v>
      </c>
      <c r="I20" s="29">
        <f>IF(B20="","",_XLL.NB.JOURS.OUVRES(F20,G20,ferie))</f>
        <v>1</v>
      </c>
      <c r="J20" s="34">
        <f>IF(D20="","",MATCH(D20,motif,0))</f>
        <v>21</v>
      </c>
      <c r="K20">
        <f>VLOOKUP($D20,param!$N$3:$P$26,3,FALSE)</f>
        <v>21</v>
      </c>
      <c r="L20">
        <f>+J20-K20</f>
        <v>0</v>
      </c>
    </row>
    <row r="21" spans="1:12" ht="15">
      <c r="A21" s="11">
        <f>'HYPERVISION Absences'!A19</f>
        <v>33006773</v>
      </c>
      <c r="B21" s="11" t="str">
        <f>'HYPERVISION Absences'!B19</f>
        <v>CADILLON</v>
      </c>
      <c r="C21" s="11" t="str">
        <f>'HYPERVISION Absences'!C19</f>
        <v>PATRICE</v>
      </c>
      <c r="D21" s="11" t="str">
        <f>'HYPERVISION Absences'!D19</f>
        <v>H+</v>
      </c>
      <c r="E21" s="150">
        <f>'HYPERVISION Absences'!E19</f>
        <v>42305</v>
      </c>
      <c r="F21" s="150">
        <f>'HYPERVISION Absences'!F19</f>
        <v>42305</v>
      </c>
      <c r="G21" s="150">
        <f>'HYPERVISION Absences'!G19</f>
        <v>42305</v>
      </c>
      <c r="H21" s="29">
        <f>IF(B21="","",G21-F21+1)</f>
        <v>1</v>
      </c>
      <c r="I21" s="29">
        <f>IF(B21="","",_XLL.NB.JOURS.OUVRES(F21,G21,ferie))</f>
        <v>1</v>
      </c>
      <c r="J21" s="34">
        <f>IF(D21="","",MATCH(D21,motif,0))</f>
        <v>21</v>
      </c>
      <c r="K21">
        <f>VLOOKUP($D21,param!$N$3:$P$26,3,FALSE)</f>
        <v>21</v>
      </c>
      <c r="L21">
        <f>+J21-K21</f>
        <v>0</v>
      </c>
    </row>
    <row r="22" spans="1:12" ht="15">
      <c r="A22" s="11">
        <f>'HYPERVISION Absences'!A20</f>
        <v>33006773</v>
      </c>
      <c r="B22" s="11" t="str">
        <f>'HYPERVISION Absences'!B20</f>
        <v>CADILLON</v>
      </c>
      <c r="C22" s="11" t="str">
        <f>'HYPERVISION Absences'!C20</f>
        <v>PATRICE</v>
      </c>
      <c r="D22" s="11" t="str">
        <f>'HYPERVISION Absences'!D20</f>
        <v>H+</v>
      </c>
      <c r="E22" s="150">
        <f>'HYPERVISION Absences'!E20</f>
        <v>42327</v>
      </c>
      <c r="F22" s="150">
        <f>'HYPERVISION Absences'!F20</f>
        <v>42327</v>
      </c>
      <c r="G22" s="150">
        <f>'HYPERVISION Absences'!G20</f>
        <v>42327</v>
      </c>
      <c r="H22" s="29">
        <f>IF(B22="","",G22-F22+1)</f>
        <v>1</v>
      </c>
      <c r="I22" s="29">
        <f>IF(B22="","",_XLL.NB.JOURS.OUVRES(F22,G22,ferie))</f>
        <v>1</v>
      </c>
      <c r="J22" s="34">
        <f>IF(D22="","",MATCH(D22,motif,0))</f>
        <v>21</v>
      </c>
      <c r="K22">
        <f>VLOOKUP($D22,param!$N$3:$P$26,3,FALSE)</f>
        <v>21</v>
      </c>
      <c r="L22">
        <f>+J22-K22</f>
        <v>0</v>
      </c>
    </row>
    <row r="23" spans="1:12" ht="15">
      <c r="A23" s="11">
        <f>'HYPERVISION Absences'!A21</f>
        <v>33006773</v>
      </c>
      <c r="B23" s="11" t="str">
        <f>'HYPERVISION Absences'!B21</f>
        <v>CADILLON</v>
      </c>
      <c r="C23" s="11" t="str">
        <f>'HYPERVISION Absences'!C21</f>
        <v>PATRICE</v>
      </c>
      <c r="D23" s="11" t="str">
        <f>'HYPERVISION Absences'!D21</f>
        <v>H+</v>
      </c>
      <c r="E23" s="150">
        <f>'HYPERVISION Absences'!E21</f>
        <v>42383</v>
      </c>
      <c r="F23" s="150">
        <f>'HYPERVISION Absences'!F21</f>
        <v>42383</v>
      </c>
      <c r="G23" s="150">
        <f>'HYPERVISION Absences'!G21</f>
        <v>42383</v>
      </c>
      <c r="H23" s="29">
        <f>IF(B23="","",G23-F23+1)</f>
        <v>1</v>
      </c>
      <c r="I23" s="29">
        <f>IF(B23="","",_XLL.NB.JOURS.OUVRES(F23,G23,ferie))</f>
        <v>1</v>
      </c>
      <c r="J23" s="34">
        <f>IF(D23="","",MATCH(D23,motif,0))</f>
        <v>21</v>
      </c>
      <c r="K23">
        <f>VLOOKUP($D23,param!$N$3:$P$26,3,FALSE)</f>
        <v>21</v>
      </c>
      <c r="L23">
        <f>+J23-K23</f>
        <v>0</v>
      </c>
    </row>
    <row r="24" spans="1:12" ht="15">
      <c r="A24" s="11">
        <f>'HYPERVISION Absences'!A22</f>
        <v>33006773</v>
      </c>
      <c r="B24" s="11" t="str">
        <f>'HYPERVISION Absences'!B22</f>
        <v>CADILLON</v>
      </c>
      <c r="C24" s="11" t="str">
        <f>'HYPERVISION Absences'!C22</f>
        <v>PATRICE</v>
      </c>
      <c r="D24" s="11" t="str">
        <f>'HYPERVISION Absences'!D22</f>
        <v>H+</v>
      </c>
      <c r="E24" s="150">
        <f>'HYPERVISION Absences'!E22</f>
        <v>42387</v>
      </c>
      <c r="F24" s="150">
        <f>'HYPERVISION Absences'!F22</f>
        <v>42387</v>
      </c>
      <c r="G24" s="150">
        <f>'HYPERVISION Absences'!G22</f>
        <v>42387</v>
      </c>
      <c r="H24" s="29">
        <f>IF(B24="","",G24-F24+1)</f>
        <v>1</v>
      </c>
      <c r="I24" s="29">
        <f>IF(B24="","",_XLL.NB.JOURS.OUVRES(F24,G24,ferie))</f>
        <v>1</v>
      </c>
      <c r="J24" s="34">
        <f>IF(D24="","",MATCH(D24,motif,0))</f>
        <v>21</v>
      </c>
      <c r="K24">
        <f>VLOOKUP($D24,param!$N$3:$P$26,3,FALSE)</f>
        <v>21</v>
      </c>
      <c r="L24">
        <f>+J24-K24</f>
        <v>0</v>
      </c>
    </row>
    <row r="25" spans="1:12" ht="15">
      <c r="A25" s="11">
        <f>'HYPERVISION Absences'!A23</f>
        <v>33006773</v>
      </c>
      <c r="B25" s="11" t="str">
        <f>'HYPERVISION Absences'!B23</f>
        <v>CADILLON</v>
      </c>
      <c r="C25" s="11" t="str">
        <f>'HYPERVISION Absences'!C23</f>
        <v>PATRICE</v>
      </c>
      <c r="D25" s="11" t="str">
        <f>'HYPERVISION Absences'!D23</f>
        <v>H+</v>
      </c>
      <c r="E25" s="150">
        <f>'HYPERVISION Absences'!E23</f>
        <v>42395</v>
      </c>
      <c r="F25" s="150">
        <f>'HYPERVISION Absences'!F23</f>
        <v>42395</v>
      </c>
      <c r="G25" s="150">
        <f>'HYPERVISION Absences'!G23</f>
        <v>42395</v>
      </c>
      <c r="H25" s="29">
        <f>IF(B25="","",G25-F25+1)</f>
        <v>1</v>
      </c>
      <c r="I25" s="29">
        <f>IF(B25="","",_XLL.NB.JOURS.OUVRES(F25,G25,ferie))</f>
        <v>1</v>
      </c>
      <c r="J25" s="34">
        <f>IF(D25="","",MATCH(D25,motif,0))</f>
        <v>21</v>
      </c>
      <c r="K25">
        <f>VLOOKUP($D25,param!$N$3:$P$26,3,FALSE)</f>
        <v>21</v>
      </c>
      <c r="L25">
        <f>+J25-K25</f>
        <v>0</v>
      </c>
    </row>
    <row r="26" spans="1:12" ht="15">
      <c r="A26" s="11">
        <f>'HYPERVISION Absences'!A24</f>
        <v>33006773</v>
      </c>
      <c r="B26" s="11" t="str">
        <f>'HYPERVISION Absences'!B24</f>
        <v>CADILLON</v>
      </c>
      <c r="C26" s="11" t="str">
        <f>'HYPERVISION Absences'!C24</f>
        <v>PATRICE</v>
      </c>
      <c r="D26" s="11" t="str">
        <f>'HYPERVISION Absences'!D24</f>
        <v>H+</v>
      </c>
      <c r="E26" s="150">
        <f>'HYPERVISION Absences'!E24</f>
        <v>42396</v>
      </c>
      <c r="F26" s="150">
        <f>'HYPERVISION Absences'!F24</f>
        <v>42396</v>
      </c>
      <c r="G26" s="150">
        <f>'HYPERVISION Absences'!G24</f>
        <v>42396</v>
      </c>
      <c r="H26" s="29">
        <f>IF(B26="","",G26-F26+1)</f>
        <v>1</v>
      </c>
      <c r="I26" s="29">
        <f>IF(B26="","",_XLL.NB.JOURS.OUVRES(F26,G26,ferie))</f>
        <v>1</v>
      </c>
      <c r="J26" s="34">
        <f>IF(D26="","",MATCH(D26,motif,0))</f>
        <v>21</v>
      </c>
      <c r="K26">
        <f>VLOOKUP($D26,param!$N$3:$P$26,3,FALSE)</f>
        <v>21</v>
      </c>
      <c r="L26">
        <f>+J26-K26</f>
        <v>0</v>
      </c>
    </row>
    <row r="27" spans="1:12" ht="15">
      <c r="A27" s="11">
        <f>'HYPERVISION Absences'!A25</f>
        <v>33006773</v>
      </c>
      <c r="B27" s="11" t="str">
        <f>'HYPERVISION Absences'!B25</f>
        <v>CADILLON</v>
      </c>
      <c r="C27" s="11" t="str">
        <f>'HYPERVISION Absences'!C25</f>
        <v>PATRICE</v>
      </c>
      <c r="D27" s="11" t="str">
        <f>'HYPERVISION Absences'!D25</f>
        <v>H+</v>
      </c>
      <c r="E27" s="150">
        <f>'HYPERVISION Absences'!E25</f>
        <v>42397</v>
      </c>
      <c r="F27" s="150">
        <f>'HYPERVISION Absences'!F25</f>
        <v>42397</v>
      </c>
      <c r="G27" s="150">
        <f>'HYPERVISION Absences'!G25</f>
        <v>42397</v>
      </c>
      <c r="H27" s="29">
        <f>IF(B27="","",G27-F27+1)</f>
        <v>1</v>
      </c>
      <c r="I27" s="29">
        <f>IF(B27="","",_XLL.NB.JOURS.OUVRES(F27,G27,ferie))</f>
        <v>1</v>
      </c>
      <c r="J27" s="34">
        <f>IF(D27="","",MATCH(D27,motif,0))</f>
        <v>21</v>
      </c>
      <c r="K27">
        <f>VLOOKUP($D27,param!$N$3:$P$26,3,FALSE)</f>
        <v>21</v>
      </c>
      <c r="L27">
        <f>+J27-K27</f>
        <v>0</v>
      </c>
    </row>
    <row r="28" spans="1:12" ht="15">
      <c r="A28" s="11">
        <f>'HYPERVISION Absences'!A26</f>
        <v>33006773</v>
      </c>
      <c r="B28" s="11" t="str">
        <f>'HYPERVISION Absences'!B26</f>
        <v>CADILLON</v>
      </c>
      <c r="C28" s="11" t="str">
        <f>'HYPERVISION Absences'!C26</f>
        <v>PATRICE</v>
      </c>
      <c r="D28" s="11" t="str">
        <f>'HYPERVISION Absences'!D26</f>
        <v>H+</v>
      </c>
      <c r="E28" s="150">
        <f>'HYPERVISION Absences'!E26</f>
        <v>42398</v>
      </c>
      <c r="F28" s="150">
        <f>'HYPERVISION Absences'!F26</f>
        <v>42398</v>
      </c>
      <c r="G28" s="150">
        <f>'HYPERVISION Absences'!G26</f>
        <v>42398</v>
      </c>
      <c r="H28" s="29">
        <f>IF(B28="","",G28-F28+1)</f>
        <v>1</v>
      </c>
      <c r="I28" s="29">
        <f>IF(B28="","",_XLL.NB.JOURS.OUVRES(F28,G28,ferie))</f>
        <v>1</v>
      </c>
      <c r="J28" s="34">
        <f>IF(D28="","",MATCH(D28,motif,0))</f>
        <v>21</v>
      </c>
      <c r="K28">
        <f>VLOOKUP($D28,param!$N$3:$P$26,3,FALSE)</f>
        <v>21</v>
      </c>
      <c r="L28">
        <f>+J28-K28</f>
        <v>0</v>
      </c>
    </row>
    <row r="29" spans="1:12" ht="15">
      <c r="A29" s="11">
        <f>'HYPERVISION Absences'!A27</f>
        <v>33006773</v>
      </c>
      <c r="B29" s="11" t="str">
        <f>'HYPERVISION Absences'!B27</f>
        <v>CADILLON</v>
      </c>
      <c r="C29" s="11" t="str">
        <f>'HYPERVISION Absences'!C27</f>
        <v>PATRICE</v>
      </c>
      <c r="D29" s="11" t="str">
        <f>'HYPERVISION Absences'!D27</f>
        <v>H+</v>
      </c>
      <c r="E29" s="150">
        <f>'HYPERVISION Absences'!E27</f>
        <v>42403</v>
      </c>
      <c r="F29" s="150">
        <f>'HYPERVISION Absences'!F27</f>
        <v>42403</v>
      </c>
      <c r="G29" s="150">
        <f>'HYPERVISION Absences'!G27</f>
        <v>42403</v>
      </c>
      <c r="H29" s="29">
        <f>IF(B29="","",G29-F29+1)</f>
        <v>1</v>
      </c>
      <c r="I29" s="29">
        <f>IF(B29="","",_XLL.NB.JOURS.OUVRES(F29,G29,ferie))</f>
        <v>1</v>
      </c>
      <c r="J29" s="34">
        <f>IF(D29="","",MATCH(D29,motif,0))</f>
        <v>21</v>
      </c>
      <c r="K29">
        <f>VLOOKUP($D29,param!$N$3:$P$26,3,FALSE)</f>
        <v>21</v>
      </c>
      <c r="L29">
        <f>+J29-K29</f>
        <v>0</v>
      </c>
    </row>
    <row r="30" spans="1:12" ht="15">
      <c r="A30" s="11">
        <f>'HYPERVISION Absences'!A28</f>
        <v>33006773</v>
      </c>
      <c r="B30" s="11" t="str">
        <f>'HYPERVISION Absences'!B28</f>
        <v>CADILLON</v>
      </c>
      <c r="C30" s="11" t="str">
        <f>'HYPERVISION Absences'!C28</f>
        <v>PATRICE</v>
      </c>
      <c r="D30" s="11" t="str">
        <f>'HYPERVISION Absences'!D28</f>
        <v>H+</v>
      </c>
      <c r="E30" s="150">
        <f>'HYPERVISION Absences'!E28</f>
        <v>42405</v>
      </c>
      <c r="F30" s="150">
        <f>'HYPERVISION Absences'!F28</f>
        <v>42405</v>
      </c>
      <c r="G30" s="150">
        <f>'HYPERVISION Absences'!G28</f>
        <v>42405</v>
      </c>
      <c r="H30" s="29">
        <f>IF(B30="","",G30-F30+1)</f>
        <v>1</v>
      </c>
      <c r="I30" s="29">
        <f>IF(B30="","",_XLL.NB.JOURS.OUVRES(F30,G30,ferie))</f>
        <v>1</v>
      </c>
      <c r="J30" s="34">
        <f>IF(D30="","",MATCH(D30,motif,0))</f>
        <v>21</v>
      </c>
      <c r="K30">
        <f>VLOOKUP($D30,param!$N$3:$P$26,3,FALSE)</f>
        <v>21</v>
      </c>
      <c r="L30">
        <f>+J30-K30</f>
        <v>0</v>
      </c>
    </row>
    <row r="31" spans="1:12" ht="15">
      <c r="A31" s="11">
        <f>'HYPERVISION Absences'!A29</f>
        <v>33006773</v>
      </c>
      <c r="B31" s="11" t="str">
        <f>'HYPERVISION Absences'!B29</f>
        <v>CADILLON</v>
      </c>
      <c r="C31" s="11" t="str">
        <f>'HYPERVISION Absences'!C29</f>
        <v>PATRICE</v>
      </c>
      <c r="D31" s="11" t="str">
        <f>'HYPERVISION Absences'!D29</f>
        <v>RP</v>
      </c>
      <c r="E31" s="150">
        <f>'HYPERVISION Absences'!E29</f>
        <v>42359</v>
      </c>
      <c r="F31" s="150">
        <f>'HYPERVISION Absences'!F29</f>
        <v>42359</v>
      </c>
      <c r="G31" s="150">
        <f>'HYPERVISION Absences'!G29</f>
        <v>42360</v>
      </c>
      <c r="H31" s="29">
        <f>IF(B31="","",G31-F31+1)</f>
        <v>2</v>
      </c>
      <c r="I31" s="29">
        <f>IF(B31="","",_XLL.NB.JOURS.OUVRES(F31,G31,ferie))</f>
        <v>2</v>
      </c>
      <c r="J31" s="34">
        <f>IF(D31="","",MATCH(D31,motif,0))</f>
        <v>6</v>
      </c>
      <c r="K31">
        <f>VLOOKUP($D31,param!$N$3:$P$26,3,FALSE)</f>
        <v>6</v>
      </c>
      <c r="L31">
        <f>+J31-K31</f>
        <v>0</v>
      </c>
    </row>
    <row r="32" spans="1:12" ht="15">
      <c r="A32" s="11">
        <f>'HYPERVISION Absences'!A30</f>
        <v>33006773</v>
      </c>
      <c r="B32" s="11" t="str">
        <f>'HYPERVISION Absences'!B30</f>
        <v>CADILLON</v>
      </c>
      <c r="C32" s="11" t="str">
        <f>'HYPERVISION Absences'!C30</f>
        <v>PATRICE</v>
      </c>
      <c r="D32" s="11" t="str">
        <f>'HYPERVISION Absences'!D30</f>
        <v>RP</v>
      </c>
      <c r="E32" s="150">
        <f>'HYPERVISION Absences'!E30</f>
        <v>42436</v>
      </c>
      <c r="F32" s="150">
        <f>'HYPERVISION Absences'!F30</f>
        <v>42436</v>
      </c>
      <c r="G32" s="150">
        <f>'HYPERVISION Absences'!G30</f>
        <v>42436</v>
      </c>
      <c r="H32" s="29">
        <f>IF(B32="","",G32-F32+1)</f>
        <v>1</v>
      </c>
      <c r="I32" s="29">
        <f>IF(B32="","",_XLL.NB.JOURS.OUVRES(F32,G32,ferie))</f>
        <v>1</v>
      </c>
      <c r="J32" s="34">
        <f>IF(D32="","",MATCH(D32,motif,0))</f>
        <v>6</v>
      </c>
      <c r="K32">
        <f>VLOOKUP($D32,param!$N$3:$P$26,3,FALSE)</f>
        <v>6</v>
      </c>
      <c r="L32">
        <f>+J32-K32</f>
        <v>0</v>
      </c>
    </row>
    <row r="33" spans="1:12" ht="15">
      <c r="A33" s="11">
        <f>'HYPERVISION Absences'!A31</f>
        <v>264829</v>
      </c>
      <c r="B33" s="11" t="str">
        <f>'HYPERVISION Absences'!B31</f>
        <v>CHAMBE</v>
      </c>
      <c r="C33" s="11" t="str">
        <f>'HYPERVISION Absences'!C31</f>
        <v>HERVE</v>
      </c>
      <c r="D33" s="11" t="str">
        <f>'HYPERVISION Absences'!D31</f>
        <v>AM</v>
      </c>
      <c r="E33" s="150">
        <f>'HYPERVISION Absences'!E31</f>
        <v>42289</v>
      </c>
      <c r="F33" s="150">
        <f>'HYPERVISION Absences'!F31</f>
        <v>42289</v>
      </c>
      <c r="G33" s="150">
        <f>'HYPERVISION Absences'!G31</f>
        <v>42293</v>
      </c>
      <c r="H33" s="29">
        <f>IF(B33="","",G33-F33+1)</f>
        <v>5</v>
      </c>
      <c r="I33" s="29">
        <f>IF(B33="","",_XLL.NB.JOURS.OUVRES(F33,G33,ferie))</f>
        <v>5</v>
      </c>
      <c r="J33" s="34">
        <f>IF(D33="","",MATCH(D33,motif,0))</f>
        <v>13</v>
      </c>
      <c r="K33">
        <f>VLOOKUP($D33,param!$N$3:$P$26,3,FALSE)</f>
        <v>13</v>
      </c>
      <c r="L33">
        <f>+J33-K33</f>
        <v>0</v>
      </c>
    </row>
    <row r="34" spans="1:12" ht="15">
      <c r="A34" s="11">
        <f>'HYPERVISION Absences'!A32</f>
        <v>264829</v>
      </c>
      <c r="B34" s="11" t="str">
        <f>'HYPERVISION Absences'!B32</f>
        <v>CHAMBE</v>
      </c>
      <c r="C34" s="11" t="str">
        <f>'HYPERVISION Absences'!C32</f>
        <v>HERVE</v>
      </c>
      <c r="D34" s="11" t="str">
        <f>'HYPERVISION Absences'!D32</f>
        <v>C5</v>
      </c>
      <c r="E34" s="150">
        <f>'HYPERVISION Absences'!E32</f>
        <v>42382</v>
      </c>
      <c r="F34" s="150">
        <f>'HYPERVISION Absences'!F32</f>
        <v>42382</v>
      </c>
      <c r="G34" s="150">
        <f>'HYPERVISION Absences'!G32</f>
        <v>42382</v>
      </c>
      <c r="H34" s="29">
        <f>IF(B34="","",G34-F34+1)</f>
        <v>1</v>
      </c>
      <c r="I34" s="29">
        <f>IF(B34="","",_XLL.NB.JOURS.OUVRES(F34,G34,ferie))</f>
        <v>1</v>
      </c>
      <c r="J34" s="34">
        <f>IF(D34="","",MATCH(D34,motif,0))</f>
        <v>3</v>
      </c>
      <c r="K34">
        <f>VLOOKUP($D34,param!$N$3:$P$26,3,FALSE)</f>
        <v>3</v>
      </c>
      <c r="L34">
        <f>+J34-K34</f>
        <v>0</v>
      </c>
    </row>
    <row r="35" spans="1:12" ht="15">
      <c r="A35" s="11">
        <f>'HYPERVISION Absences'!A33</f>
        <v>264829</v>
      </c>
      <c r="B35" s="11" t="str">
        <f>'HYPERVISION Absences'!B33</f>
        <v>CHAMBE</v>
      </c>
      <c r="C35" s="11" t="str">
        <f>'HYPERVISION Absences'!C33</f>
        <v>HERVE</v>
      </c>
      <c r="D35" s="11" t="str">
        <f>'HYPERVISION Absences'!D33</f>
        <v>C5</v>
      </c>
      <c r="E35" s="150">
        <f>'HYPERVISION Absences'!E33</f>
        <v>42474</v>
      </c>
      <c r="F35" s="150">
        <f>'HYPERVISION Absences'!F33</f>
        <v>42474</v>
      </c>
      <c r="G35" s="150">
        <f>'HYPERVISION Absences'!G33</f>
        <v>42475</v>
      </c>
      <c r="H35" s="29">
        <f>IF(B35="","",G35-F35+1)</f>
        <v>2</v>
      </c>
      <c r="I35" s="29">
        <f>IF(B35="","",_XLL.NB.JOURS.OUVRES(F35,G35,ferie))</f>
        <v>2</v>
      </c>
      <c r="J35" s="34">
        <f>IF(D35="","",MATCH(D35,motif,0))</f>
        <v>3</v>
      </c>
      <c r="K35">
        <f>VLOOKUP($D35,param!$N$3:$P$26,3,FALSE)</f>
        <v>3</v>
      </c>
      <c r="L35">
        <f>+J35-K35</f>
        <v>0</v>
      </c>
    </row>
    <row r="36" spans="1:12" ht="15">
      <c r="A36" s="11">
        <f>'HYPERVISION Absences'!A34</f>
        <v>264829</v>
      </c>
      <c r="B36" s="11" t="str">
        <f>'HYPERVISION Absences'!B34</f>
        <v>CHAMBE</v>
      </c>
      <c r="C36" s="11" t="str">
        <f>'HYPERVISION Absences'!C34</f>
        <v>HERVE</v>
      </c>
      <c r="D36" s="11" t="str">
        <f>'HYPERVISION Absences'!D34</f>
        <v>C5</v>
      </c>
      <c r="E36" s="150">
        <f>'HYPERVISION Absences'!E34</f>
        <v>42481</v>
      </c>
      <c r="F36" s="150">
        <f>'HYPERVISION Absences'!F34</f>
        <v>42481</v>
      </c>
      <c r="G36" s="150">
        <f>'HYPERVISION Absences'!G34</f>
        <v>42482</v>
      </c>
      <c r="H36" s="29">
        <f>IF(B36="","",G36-F36+1)</f>
        <v>2</v>
      </c>
      <c r="I36" s="29">
        <f>IF(B36="","",_XLL.NB.JOURS.OUVRES(F36,G36,ferie))</f>
        <v>2</v>
      </c>
      <c r="J36" s="34">
        <f>IF(D36="","",MATCH(D36,motif,0))</f>
        <v>3</v>
      </c>
      <c r="K36">
        <f>VLOOKUP($D36,param!$N$3:$P$26,3,FALSE)</f>
        <v>3</v>
      </c>
      <c r="L36">
        <f>+J36-K36</f>
        <v>0</v>
      </c>
    </row>
    <row r="37" spans="1:12" ht="15">
      <c r="A37" s="11">
        <f>'HYPERVISION Absences'!A35</f>
        <v>264829</v>
      </c>
      <c r="B37" s="11" t="str">
        <f>'HYPERVISION Absences'!B35</f>
        <v>CHAMBE</v>
      </c>
      <c r="C37" s="11" t="str">
        <f>'HYPERVISION Absences'!C35</f>
        <v>HERVE</v>
      </c>
      <c r="D37" s="11" t="str">
        <f>'HYPERVISION Absences'!D35</f>
        <v>CP</v>
      </c>
      <c r="E37" s="150">
        <f>'HYPERVISION Absences'!E35</f>
        <v>42202</v>
      </c>
      <c r="F37" s="150">
        <f>'HYPERVISION Absences'!F35</f>
        <v>42202</v>
      </c>
      <c r="G37" s="150">
        <f>'HYPERVISION Absences'!G35</f>
        <v>42202</v>
      </c>
      <c r="H37" s="29">
        <f>IF(B37="","",G37-F37+1)</f>
        <v>1</v>
      </c>
      <c r="I37" s="29">
        <f>IF(B37="","",_XLL.NB.JOURS.OUVRES(F37,G37,ferie))</f>
        <v>1</v>
      </c>
      <c r="J37" s="34">
        <f>IF(D37="","",MATCH(D37,motif,0))</f>
        <v>1</v>
      </c>
      <c r="K37">
        <f>VLOOKUP($D37,param!$N$3:$P$26,3,FALSE)</f>
        <v>1</v>
      </c>
      <c r="L37">
        <f>+J37-K37</f>
        <v>0</v>
      </c>
    </row>
    <row r="38" spans="1:12" ht="15">
      <c r="A38" s="11">
        <f>'HYPERVISION Absences'!A36</f>
        <v>264829</v>
      </c>
      <c r="B38" s="11" t="str">
        <f>'HYPERVISION Absences'!B36</f>
        <v>CHAMBE</v>
      </c>
      <c r="C38" s="11" t="str">
        <f>'HYPERVISION Absences'!C36</f>
        <v>HERVE</v>
      </c>
      <c r="D38" s="11" t="str">
        <f>'HYPERVISION Absences'!D36</f>
        <v>CP</v>
      </c>
      <c r="E38" s="150">
        <f>'HYPERVISION Absences'!E36</f>
        <v>42226</v>
      </c>
      <c r="F38" s="150">
        <f>'HYPERVISION Absences'!F36</f>
        <v>42226</v>
      </c>
      <c r="G38" s="150">
        <f>'HYPERVISION Absences'!G36</f>
        <v>42244</v>
      </c>
      <c r="H38" s="29">
        <f>IF(B38="","",G38-F38+1)</f>
        <v>19</v>
      </c>
      <c r="I38" s="29">
        <f>IF(B38="","",_XLL.NB.JOURS.OUVRES(F38,G38,ferie))</f>
        <v>15</v>
      </c>
      <c r="J38" s="34">
        <f>IF(D38="","",MATCH(D38,motif,0))</f>
        <v>1</v>
      </c>
      <c r="K38">
        <f>VLOOKUP($D38,param!$N$3:$P$26,3,FALSE)</f>
        <v>1</v>
      </c>
      <c r="L38">
        <f>+J38-K38</f>
        <v>0</v>
      </c>
    </row>
    <row r="39" spans="1:12" ht="15">
      <c r="A39" s="11">
        <f>'HYPERVISION Absences'!A37</f>
        <v>264829</v>
      </c>
      <c r="B39" s="11" t="str">
        <f>'HYPERVISION Absences'!B37</f>
        <v>CHAMBE</v>
      </c>
      <c r="C39" s="11" t="str">
        <f>'HYPERVISION Absences'!C37</f>
        <v>HERVE</v>
      </c>
      <c r="D39" s="11" t="str">
        <f>'HYPERVISION Absences'!D37</f>
        <v>CP</v>
      </c>
      <c r="E39" s="150">
        <f>'HYPERVISION Absences'!E37</f>
        <v>42366</v>
      </c>
      <c r="F39" s="150">
        <f>'HYPERVISION Absences'!F37</f>
        <v>42366</v>
      </c>
      <c r="G39" s="150">
        <f>'HYPERVISION Absences'!G37</f>
        <v>42369</v>
      </c>
      <c r="H39" s="29">
        <f>IF(B39="","",G39-F39+1)</f>
        <v>4</v>
      </c>
      <c r="I39" s="29">
        <f>IF(B39="","",_XLL.NB.JOURS.OUVRES(F39,G39,ferie))</f>
        <v>4</v>
      </c>
      <c r="J39" s="34">
        <f>IF(D39="","",MATCH(D39,motif,0))</f>
        <v>1</v>
      </c>
      <c r="K39">
        <f>VLOOKUP($D39,param!$N$3:$P$26,3,FALSE)</f>
        <v>1</v>
      </c>
      <c r="L39">
        <f>+J39-K39</f>
        <v>0</v>
      </c>
    </row>
    <row r="40" spans="1:12" ht="15">
      <c r="A40" s="11">
        <f>'HYPERVISION Absences'!A38</f>
        <v>264829</v>
      </c>
      <c r="B40" s="11" t="str">
        <f>'HYPERVISION Absences'!B38</f>
        <v>CHAMBE</v>
      </c>
      <c r="C40" s="11" t="str">
        <f>'HYPERVISION Absences'!C38</f>
        <v>HERVE</v>
      </c>
      <c r="D40" s="11" t="str">
        <f>'HYPERVISION Absences'!D38</f>
        <v>CP</v>
      </c>
      <c r="E40" s="150">
        <f>'HYPERVISION Absences'!E38</f>
        <v>42418</v>
      </c>
      <c r="F40" s="150">
        <f>'HYPERVISION Absences'!F38</f>
        <v>42418</v>
      </c>
      <c r="G40" s="150">
        <f>'HYPERVISION Absences'!G38</f>
        <v>42419</v>
      </c>
      <c r="H40" s="29">
        <f>IF(B40="","",G40-F40+1)</f>
        <v>2</v>
      </c>
      <c r="I40" s="29">
        <f>IF(B40="","",_XLL.NB.JOURS.OUVRES(F40,G40,ferie))</f>
        <v>2</v>
      </c>
      <c r="J40" s="34">
        <f>IF(D40="","",MATCH(D40,motif,0))</f>
        <v>1</v>
      </c>
      <c r="K40">
        <f>VLOOKUP($D40,param!$N$3:$P$26,3,FALSE)</f>
        <v>1</v>
      </c>
      <c r="L40">
        <f>+J40-K40</f>
        <v>0</v>
      </c>
    </row>
    <row r="41" spans="1:12" ht="15">
      <c r="A41" s="11">
        <f>'HYPERVISION Absences'!A39</f>
        <v>264829</v>
      </c>
      <c r="B41" s="11" t="str">
        <f>'HYPERVISION Absences'!B39</f>
        <v>CHAMBE</v>
      </c>
      <c r="C41" s="11" t="str">
        <f>'HYPERVISION Absences'!C39</f>
        <v>HERVE</v>
      </c>
      <c r="D41" s="11" t="str">
        <f>'HYPERVISION Absences'!D39</f>
        <v>CP</v>
      </c>
      <c r="E41" s="150">
        <f>'HYPERVISION Absences'!E39</f>
        <v>42425</v>
      </c>
      <c r="F41" s="150">
        <f>'HYPERVISION Absences'!F39</f>
        <v>42425</v>
      </c>
      <c r="G41" s="150">
        <f>'HYPERVISION Absences'!G39</f>
        <v>42426</v>
      </c>
      <c r="H41" s="29">
        <f>IF(B41="","",G41-F41+1)</f>
        <v>2</v>
      </c>
      <c r="I41" s="29">
        <f>IF(B41="","",_XLL.NB.JOURS.OUVRES(F41,G41,ferie))</f>
        <v>2</v>
      </c>
      <c r="J41" s="34">
        <f>IF(D41="","",MATCH(D41,motif,0))</f>
        <v>1</v>
      </c>
      <c r="K41">
        <f>VLOOKUP($D41,param!$N$3:$P$26,3,FALSE)</f>
        <v>1</v>
      </c>
      <c r="L41">
        <f>+J41-K41</f>
        <v>0</v>
      </c>
    </row>
    <row r="42" spans="1:12" ht="15">
      <c r="A42" s="11">
        <f>'HYPERVISION Absences'!A40</f>
        <v>264829</v>
      </c>
      <c r="B42" s="11" t="str">
        <f>'HYPERVISION Absences'!B40</f>
        <v>CHAMBE</v>
      </c>
      <c r="C42" s="11" t="str">
        <f>'HYPERVISION Absences'!C40</f>
        <v>HERVE</v>
      </c>
      <c r="D42" s="11" t="str">
        <f>'HYPERVISION Absences'!D40</f>
        <v>CP</v>
      </c>
      <c r="E42" s="150">
        <f>'HYPERVISION Absences'!E40</f>
        <v>42496</v>
      </c>
      <c r="F42" s="150">
        <f>'HYPERVISION Absences'!F40</f>
        <v>42496</v>
      </c>
      <c r="G42" s="150">
        <f>'HYPERVISION Absences'!G40</f>
        <v>42496</v>
      </c>
      <c r="H42" s="29">
        <f>IF(B42="","",G42-F42+1)</f>
        <v>1</v>
      </c>
      <c r="I42" s="29">
        <f>IF(B42="","",_XLL.NB.JOURS.OUVRES(F42,G42,ferie))</f>
        <v>1</v>
      </c>
      <c r="J42" s="34">
        <f>IF(D42="","",MATCH(D42,motif,0))</f>
        <v>1</v>
      </c>
      <c r="K42">
        <f>VLOOKUP($D42,param!$N$3:$P$26,3,FALSE)</f>
        <v>1</v>
      </c>
      <c r="L42">
        <f>+J42-K42</f>
        <v>0</v>
      </c>
    </row>
    <row r="43" spans="1:12" ht="15">
      <c r="A43" s="11">
        <f>'HYPERVISION Absences'!A41</f>
        <v>264829</v>
      </c>
      <c r="B43" s="11" t="str">
        <f>'HYPERVISION Absences'!B41</f>
        <v>CHAMBE</v>
      </c>
      <c r="C43" s="11" t="str">
        <f>'HYPERVISION Absences'!C41</f>
        <v>HERVE</v>
      </c>
      <c r="D43" s="11" t="str">
        <f>'HYPERVISION Absences'!D41</f>
        <v>FO</v>
      </c>
      <c r="E43" s="150">
        <f>'HYPERVISION Absences'!E41</f>
        <v>42310</v>
      </c>
      <c r="F43" s="150">
        <f>'HYPERVISION Absences'!F41</f>
        <v>42310</v>
      </c>
      <c r="G43" s="150">
        <f>'HYPERVISION Absences'!G41</f>
        <v>42313</v>
      </c>
      <c r="H43" s="29">
        <f>IF(B43="","",G43-F43+1)</f>
        <v>4</v>
      </c>
      <c r="I43" s="29">
        <f>IF(B43="","",_XLL.NB.JOURS.OUVRES(F43,G43,ferie))</f>
        <v>4</v>
      </c>
      <c r="J43" s="34">
        <f>IF(D43="","",MATCH(D43,motif,0))</f>
        <v>14</v>
      </c>
      <c r="K43">
        <f>VLOOKUP($D43,param!$N$3:$P$26,3,FALSE)</f>
        <v>14</v>
      </c>
      <c r="L43">
        <f>+J43-K43</f>
        <v>0</v>
      </c>
    </row>
    <row r="44" spans="1:12" ht="15">
      <c r="A44" s="11">
        <f>'HYPERVISION Absences'!A42</f>
        <v>264829</v>
      </c>
      <c r="B44" s="11" t="str">
        <f>'HYPERVISION Absences'!B42</f>
        <v>CHAMBE</v>
      </c>
      <c r="C44" s="11" t="str">
        <f>'HYPERVISION Absences'!C42</f>
        <v>HERVE</v>
      </c>
      <c r="D44" s="11" t="str">
        <f>'HYPERVISION Absences'!D42</f>
        <v>FO</v>
      </c>
      <c r="E44" s="150">
        <f>'HYPERVISION Absences'!E42</f>
        <v>42335</v>
      </c>
      <c r="F44" s="150">
        <f>'HYPERVISION Absences'!F42</f>
        <v>42335</v>
      </c>
      <c r="G44" s="150">
        <f>'HYPERVISION Absences'!G42</f>
        <v>42335</v>
      </c>
      <c r="H44" s="29">
        <f>IF(B44="","",G44-F44+1)</f>
        <v>1</v>
      </c>
      <c r="I44" s="29">
        <f>IF(B44="","",_XLL.NB.JOURS.OUVRES(F44,G44,ferie))</f>
        <v>1</v>
      </c>
      <c r="J44" s="34">
        <f>IF(D44="","",MATCH(D44,motif,0))</f>
        <v>14</v>
      </c>
      <c r="K44">
        <f>VLOOKUP($D44,param!$N$3:$P$26,3,FALSE)</f>
        <v>14</v>
      </c>
      <c r="L44">
        <f>+J44-K44</f>
        <v>0</v>
      </c>
    </row>
    <row r="45" spans="1:12" ht="15">
      <c r="A45" s="11">
        <f>'HYPERVISION Absences'!A43</f>
        <v>264829</v>
      </c>
      <c r="B45" s="11" t="str">
        <f>'HYPERVISION Absences'!B43</f>
        <v>CHAMBE</v>
      </c>
      <c r="C45" s="11" t="str">
        <f>'HYPERVISION Absences'!C43</f>
        <v>HERVE</v>
      </c>
      <c r="D45" s="11" t="str">
        <f>'HYPERVISION Absences'!D43</f>
        <v>H+</v>
      </c>
      <c r="E45" s="150">
        <f>'HYPERVISION Absences'!E43</f>
        <v>42282</v>
      </c>
      <c r="F45" s="150">
        <f>'HYPERVISION Absences'!F43</f>
        <v>42282</v>
      </c>
      <c r="G45" s="150">
        <f>'HYPERVISION Absences'!G43</f>
        <v>42282</v>
      </c>
      <c r="H45" s="29">
        <f>IF(B45="","",G45-F45+1)</f>
        <v>1</v>
      </c>
      <c r="I45" s="29">
        <f>IF(B45="","",_XLL.NB.JOURS.OUVRES(F45,G45,ferie))</f>
        <v>1</v>
      </c>
      <c r="J45" s="34">
        <f>IF(D45="","",MATCH(D45,motif,0))</f>
        <v>21</v>
      </c>
      <c r="K45">
        <f>VLOOKUP($D45,param!$N$3:$P$26,3,FALSE)</f>
        <v>21</v>
      </c>
      <c r="L45">
        <f>+J45-K45</f>
        <v>0</v>
      </c>
    </row>
    <row r="46" spans="1:12" ht="15">
      <c r="A46" s="11">
        <f>'HYPERVISION Absences'!A44</f>
        <v>264829</v>
      </c>
      <c r="B46" s="11" t="str">
        <f>'HYPERVISION Absences'!B44</f>
        <v>CHAMBE</v>
      </c>
      <c r="C46" s="11" t="str">
        <f>'HYPERVISION Absences'!C44</f>
        <v>HERVE</v>
      </c>
      <c r="D46" s="11" t="str">
        <f>'HYPERVISION Absences'!D44</f>
        <v>H+</v>
      </c>
      <c r="E46" s="150">
        <f>'HYPERVISION Absences'!E44</f>
        <v>42394</v>
      </c>
      <c r="F46" s="150">
        <f>'HYPERVISION Absences'!F44</f>
        <v>42394</v>
      </c>
      <c r="G46" s="150">
        <f>'HYPERVISION Absences'!G44</f>
        <v>42394</v>
      </c>
      <c r="H46" s="29">
        <f>IF(B46="","",G46-F46+1)</f>
        <v>1</v>
      </c>
      <c r="I46" s="29">
        <f>IF(B46="","",_XLL.NB.JOURS.OUVRES(F46,G46,ferie))</f>
        <v>1</v>
      </c>
      <c r="J46" s="34">
        <f>IF(D46="","",MATCH(D46,motif,0))</f>
        <v>21</v>
      </c>
      <c r="K46">
        <f>VLOOKUP($D46,param!$N$3:$P$26,3,FALSE)</f>
        <v>21</v>
      </c>
      <c r="L46">
        <f>+J46-K46</f>
        <v>0</v>
      </c>
    </row>
    <row r="47" spans="1:12" ht="15">
      <c r="A47" s="11">
        <f>'HYPERVISION Absences'!A45</f>
        <v>264829</v>
      </c>
      <c r="B47" s="11" t="str">
        <f>'HYPERVISION Absences'!B45</f>
        <v>CHAMBE</v>
      </c>
      <c r="C47" s="11" t="str">
        <f>'HYPERVISION Absences'!C45</f>
        <v>HERVE</v>
      </c>
      <c r="D47" s="11" t="str">
        <f>'HYPERVISION Absences'!D45</f>
        <v>H+</v>
      </c>
      <c r="E47" s="150">
        <f>'HYPERVISION Absences'!E45</f>
        <v>42396</v>
      </c>
      <c r="F47" s="150">
        <f>'HYPERVISION Absences'!F45</f>
        <v>42396</v>
      </c>
      <c r="G47" s="150">
        <f>'HYPERVISION Absences'!G45</f>
        <v>42396</v>
      </c>
      <c r="H47" s="29">
        <f>IF(B47="","",G47-F47+1)</f>
        <v>1</v>
      </c>
      <c r="I47" s="29">
        <f>IF(B47="","",_XLL.NB.JOURS.OUVRES(F47,G47,ferie))</f>
        <v>1</v>
      </c>
      <c r="J47" s="34">
        <f>IF(D47="","",MATCH(D47,motif,0))</f>
        <v>21</v>
      </c>
      <c r="K47">
        <f>VLOOKUP($D47,param!$N$3:$P$26,3,FALSE)</f>
        <v>21</v>
      </c>
      <c r="L47">
        <f>+J47-K47</f>
        <v>0</v>
      </c>
    </row>
    <row r="48" spans="1:12" ht="15">
      <c r="A48" s="11">
        <f>'HYPERVISION Absences'!A46</f>
        <v>264829</v>
      </c>
      <c r="B48" s="11" t="str">
        <f>'HYPERVISION Absences'!B46</f>
        <v>CHAMBE</v>
      </c>
      <c r="C48" s="11" t="str">
        <f>'HYPERVISION Absences'!C46</f>
        <v>HERVE</v>
      </c>
      <c r="D48" s="11" t="str">
        <f>'HYPERVISION Absences'!D46</f>
        <v>H+</v>
      </c>
      <c r="E48" s="150">
        <f>'HYPERVISION Absences'!E46</f>
        <v>42398</v>
      </c>
      <c r="F48" s="150">
        <f>'HYPERVISION Absences'!F46</f>
        <v>42398</v>
      </c>
      <c r="G48" s="150">
        <f>'HYPERVISION Absences'!G46</f>
        <v>42398</v>
      </c>
      <c r="H48" s="29">
        <f>IF(B48="","",G48-F48+1)</f>
        <v>1</v>
      </c>
      <c r="I48" s="29">
        <f>IF(B48="","",_XLL.NB.JOURS.OUVRES(F48,G48,ferie))</f>
        <v>1</v>
      </c>
      <c r="J48" s="34">
        <f>IF(D48="","",MATCH(D48,motif,0))</f>
        <v>21</v>
      </c>
      <c r="K48">
        <f>VLOOKUP($D48,param!$N$3:$P$26,3,FALSE)</f>
        <v>21</v>
      </c>
      <c r="L48">
        <f>+J48-K48</f>
        <v>0</v>
      </c>
    </row>
    <row r="49" spans="1:12" ht="15">
      <c r="A49" s="11">
        <f>'HYPERVISION Absences'!A47</f>
        <v>264829</v>
      </c>
      <c r="B49" s="11" t="str">
        <f>'HYPERVISION Absences'!B47</f>
        <v>CHAMBE</v>
      </c>
      <c r="C49" s="11" t="str">
        <f>'HYPERVISION Absences'!C47</f>
        <v>HERVE</v>
      </c>
      <c r="D49" s="11" t="str">
        <f>'HYPERVISION Absences'!D47</f>
        <v>H+</v>
      </c>
      <c r="E49" s="150">
        <f>'HYPERVISION Absences'!E47</f>
        <v>42412</v>
      </c>
      <c r="F49" s="150">
        <f>'HYPERVISION Absences'!F47</f>
        <v>42412</v>
      </c>
      <c r="G49" s="150">
        <f>'HYPERVISION Absences'!G47</f>
        <v>42412</v>
      </c>
      <c r="H49" s="29">
        <f>IF(B49="","",G49-F49+1)</f>
        <v>1</v>
      </c>
      <c r="I49" s="29">
        <f>IF(B49="","",_XLL.NB.JOURS.OUVRES(F49,G49,ferie))</f>
        <v>1</v>
      </c>
      <c r="J49" s="34">
        <f>IF(D49="","",MATCH(D49,motif,0))</f>
        <v>21</v>
      </c>
      <c r="K49">
        <f>VLOOKUP($D49,param!$N$3:$P$26,3,FALSE)</f>
        <v>21</v>
      </c>
      <c r="L49">
        <f>+J49-K49</f>
        <v>0</v>
      </c>
    </row>
    <row r="50" spans="1:12" ht="15">
      <c r="A50" s="11">
        <f>'HYPERVISION Absences'!A48</f>
        <v>264829</v>
      </c>
      <c r="B50" s="11" t="str">
        <f>'HYPERVISION Absences'!B48</f>
        <v>CHAMBE</v>
      </c>
      <c r="C50" s="11" t="str">
        <f>'HYPERVISION Absences'!C48</f>
        <v>HERVE</v>
      </c>
      <c r="D50" s="11" t="str">
        <f>'HYPERVISION Absences'!D48</f>
        <v>MA</v>
      </c>
      <c r="E50" s="150">
        <f>'HYPERVISION Absences'!E48</f>
        <v>42389</v>
      </c>
      <c r="F50" s="150">
        <f>'HYPERVISION Absences'!F48</f>
        <v>42389</v>
      </c>
      <c r="G50" s="150">
        <f>'HYPERVISION Absences'!G48</f>
        <v>42391</v>
      </c>
      <c r="H50" s="29">
        <f>IF(B50="","",G50-F50+1)</f>
        <v>3</v>
      </c>
      <c r="I50" s="29">
        <f>IF(B50="","",_XLL.NB.JOURS.OUVRES(F50,G50,ferie))</f>
        <v>3</v>
      </c>
      <c r="J50" s="34">
        <f>IF(D50="","",MATCH(D50,motif,0))</f>
        <v>7</v>
      </c>
      <c r="K50">
        <f>VLOOKUP($D50,param!$N$3:$P$26,3,FALSE)</f>
        <v>7</v>
      </c>
      <c r="L50">
        <f>+J50-K50</f>
        <v>0</v>
      </c>
    </row>
    <row r="51" spans="1:12" ht="15">
      <c r="A51" s="11">
        <f>'HYPERVISION Absences'!A49</f>
        <v>264829</v>
      </c>
      <c r="B51" s="11" t="str">
        <f>'HYPERVISION Absences'!B49</f>
        <v>CHAMBE</v>
      </c>
      <c r="C51" s="11" t="str">
        <f>'HYPERVISION Absences'!C49</f>
        <v>HERVE</v>
      </c>
      <c r="D51" s="11" t="str">
        <f>'HYPERVISION Absences'!D49</f>
        <v>RF</v>
      </c>
      <c r="E51" s="150">
        <f>'HYPERVISION Absences'!E49</f>
        <v>42326</v>
      </c>
      <c r="F51" s="150">
        <f>'HYPERVISION Absences'!F49</f>
        <v>42326</v>
      </c>
      <c r="G51" s="150">
        <f>'HYPERVISION Absences'!G49</f>
        <v>42326</v>
      </c>
      <c r="H51" s="29">
        <f>IF(B51="","",G51-F51+1)</f>
        <v>1</v>
      </c>
      <c r="I51" s="29">
        <f>IF(B51="","",_XLL.NB.JOURS.OUVRES(F51,G51,ferie))</f>
        <v>1</v>
      </c>
      <c r="J51" s="34">
        <f>IF(D51="","",MATCH(D51,motif,0))</f>
        <v>2</v>
      </c>
      <c r="K51">
        <f>VLOOKUP($D51,param!$N$3:$P$26,3,FALSE)</f>
        <v>2</v>
      </c>
      <c r="L51">
        <f>+J51-K51</f>
        <v>0</v>
      </c>
    </row>
    <row r="52" spans="1:12" ht="15">
      <c r="A52" s="11">
        <f>'HYPERVISION Absences'!A50</f>
        <v>264829</v>
      </c>
      <c r="B52" s="11" t="str">
        <f>'HYPERVISION Absences'!B50</f>
        <v>CHAMBE</v>
      </c>
      <c r="C52" s="11" t="str">
        <f>'HYPERVISION Absences'!C50</f>
        <v>HERVE</v>
      </c>
      <c r="D52" s="11" t="str">
        <f>'HYPERVISION Absences'!D50</f>
        <v>RP</v>
      </c>
      <c r="E52" s="150">
        <f>'HYPERVISION Absences'!E50</f>
        <v>42296</v>
      </c>
      <c r="F52" s="150">
        <f>'HYPERVISION Absences'!F50</f>
        <v>42296</v>
      </c>
      <c r="G52" s="150">
        <f>'HYPERVISION Absences'!G50</f>
        <v>42300</v>
      </c>
      <c r="H52" s="29">
        <f>IF(B52="","",G52-F52+1)</f>
        <v>5</v>
      </c>
      <c r="I52" s="29">
        <f>IF(B52="","",_XLL.NB.JOURS.OUVRES(F52,G52,ferie))</f>
        <v>5</v>
      </c>
      <c r="J52" s="34">
        <f>IF(D52="","",MATCH(D52,motif,0))</f>
        <v>6</v>
      </c>
      <c r="K52">
        <f>VLOOKUP($D52,param!$N$3:$P$26,3,FALSE)</f>
        <v>6</v>
      </c>
      <c r="L52">
        <f>+J52-K52</f>
        <v>0</v>
      </c>
    </row>
    <row r="53" spans="1:12" ht="15">
      <c r="A53" s="11">
        <f>'HYPERVISION Absences'!A51</f>
        <v>264829</v>
      </c>
      <c r="B53" s="11" t="str">
        <f>'HYPERVISION Absences'!B51</f>
        <v>CHAMBE</v>
      </c>
      <c r="C53" s="11" t="str">
        <f>'HYPERVISION Absences'!C51</f>
        <v>HERVE</v>
      </c>
      <c r="D53" s="11" t="str">
        <f>'HYPERVISION Absences'!D51</f>
        <v>RP</v>
      </c>
      <c r="E53" s="150">
        <f>'HYPERVISION Absences'!E51</f>
        <v>42387</v>
      </c>
      <c r="F53" s="150">
        <f>'HYPERVISION Absences'!F51</f>
        <v>42387</v>
      </c>
      <c r="G53" s="150">
        <f>'HYPERVISION Absences'!G51</f>
        <v>42387</v>
      </c>
      <c r="H53" s="29">
        <f>IF(B53="","",G53-F53+1)</f>
        <v>1</v>
      </c>
      <c r="I53" s="29">
        <f>IF(B53="","",_XLL.NB.JOURS.OUVRES(F53,G53,ferie))</f>
        <v>1</v>
      </c>
      <c r="J53" s="34">
        <f>IF(D53="","",MATCH(D53,motif,0))</f>
        <v>6</v>
      </c>
      <c r="K53">
        <f>VLOOKUP($D53,param!$N$3:$P$26,3,FALSE)</f>
        <v>6</v>
      </c>
      <c r="L53">
        <f>+J53-K53</f>
        <v>0</v>
      </c>
    </row>
    <row r="54" spans="1:12" ht="15">
      <c r="A54" s="11">
        <f>'HYPERVISION Absences'!A52</f>
        <v>264829</v>
      </c>
      <c r="B54" s="11" t="str">
        <f>'HYPERVISION Absences'!B52</f>
        <v>CHAMBE</v>
      </c>
      <c r="C54" s="11" t="str">
        <f>'HYPERVISION Absences'!C52</f>
        <v>HERVE</v>
      </c>
      <c r="D54" s="11" t="str">
        <f>'HYPERVISION Absences'!D52</f>
        <v>RW</v>
      </c>
      <c r="E54" s="150">
        <f>'HYPERVISION Absences'!E52</f>
        <v>42248</v>
      </c>
      <c r="F54" s="150">
        <f>'HYPERVISION Absences'!F52</f>
        <v>42248</v>
      </c>
      <c r="G54" s="150">
        <f>'HYPERVISION Absences'!G52</f>
        <v>42248</v>
      </c>
      <c r="H54" s="29">
        <f>IF(B54="","",G54-F54+1)</f>
        <v>1</v>
      </c>
      <c r="I54" s="29">
        <f>IF(B54="","",_XLL.NB.JOURS.OUVRES(F54,G54,ferie))</f>
        <v>1</v>
      </c>
      <c r="J54" s="34">
        <f>IF(D54="","",MATCH(D54,motif,0))</f>
        <v>15</v>
      </c>
      <c r="K54">
        <f>VLOOKUP($D54,param!$N$3:$P$26,3,FALSE)</f>
        <v>15</v>
      </c>
      <c r="L54">
        <f>+J54-K54</f>
        <v>0</v>
      </c>
    </row>
    <row r="55" spans="1:12" ht="15">
      <c r="A55" s="11">
        <f>'HYPERVISION Absences'!A53</f>
        <v>601804</v>
      </c>
      <c r="B55" s="11" t="str">
        <f>'HYPERVISION Absences'!B53</f>
        <v>DUBIEN</v>
      </c>
      <c r="C55" s="11" t="str">
        <f>'HYPERVISION Absences'!C53</f>
        <v>FABRICE</v>
      </c>
      <c r="D55" s="11" t="str">
        <f>'HYPERVISION Absences'!D53</f>
        <v>AD</v>
      </c>
      <c r="E55" s="150">
        <f>'HYPERVISION Absences'!E53</f>
        <v>42255</v>
      </c>
      <c r="F55" s="150">
        <f>'HYPERVISION Absences'!F53</f>
        <v>42255</v>
      </c>
      <c r="G55" s="150">
        <f>'HYPERVISION Absences'!G53</f>
        <v>42257</v>
      </c>
      <c r="H55" s="29">
        <f>IF(B55="","",G55-F55+1)</f>
        <v>3</v>
      </c>
      <c r="I55" s="29">
        <f>IF(B55="","",_XLL.NB.JOURS.OUVRES(F55,G55,ferie))</f>
        <v>3</v>
      </c>
      <c r="J55" s="34">
        <f>IF(D55="","",MATCH(D55,motif,0))</f>
        <v>16</v>
      </c>
      <c r="K55">
        <f>VLOOKUP($D55,param!$N$3:$P$26,3,FALSE)</f>
        <v>16</v>
      </c>
      <c r="L55">
        <f>+J55-K55</f>
        <v>0</v>
      </c>
    </row>
    <row r="56" spans="1:12" ht="15">
      <c r="A56" s="11">
        <f>'HYPERVISION Absences'!A54</f>
        <v>601804</v>
      </c>
      <c r="B56" s="11" t="str">
        <f>'HYPERVISION Absences'!B54</f>
        <v>DUBIEN</v>
      </c>
      <c r="C56" s="11" t="str">
        <f>'HYPERVISION Absences'!C54</f>
        <v>FABRICE</v>
      </c>
      <c r="D56" s="11" t="str">
        <f>'HYPERVISION Absences'!D54</f>
        <v>C5</v>
      </c>
      <c r="E56" s="150">
        <f>'HYPERVISION Absences'!E54</f>
        <v>42458</v>
      </c>
      <c r="F56" s="150">
        <f>'HYPERVISION Absences'!F54</f>
        <v>42458</v>
      </c>
      <c r="G56" s="150">
        <f>'HYPERVISION Absences'!G54</f>
        <v>42460</v>
      </c>
      <c r="H56" s="29">
        <f>IF(B56="","",G56-F56+1)</f>
        <v>3</v>
      </c>
      <c r="I56" s="29">
        <f>IF(B56="","",_XLL.NB.JOURS.OUVRES(F56,G56,ferie))</f>
        <v>3</v>
      </c>
      <c r="J56" s="34">
        <f>IF(D56="","",MATCH(D56,motif,0))</f>
        <v>3</v>
      </c>
      <c r="K56">
        <f>VLOOKUP($D56,param!$N$3:$P$26,3,FALSE)</f>
        <v>3</v>
      </c>
      <c r="L56">
        <f>+J56-K56</f>
        <v>0</v>
      </c>
    </row>
    <row r="57" spans="1:12" ht="15">
      <c r="A57" s="11">
        <f>'HYPERVISION Absences'!A55</f>
        <v>601804</v>
      </c>
      <c r="B57" s="11" t="str">
        <f>'HYPERVISION Absences'!B55</f>
        <v>DUBIEN</v>
      </c>
      <c r="C57" s="11" t="str">
        <f>'HYPERVISION Absences'!C55</f>
        <v>FABRICE</v>
      </c>
      <c r="D57" s="11" t="str">
        <f>'HYPERVISION Absences'!D55</f>
        <v>CP</v>
      </c>
      <c r="E57" s="150">
        <f>'HYPERVISION Absences'!E55</f>
        <v>42212</v>
      </c>
      <c r="F57" s="150">
        <f>'HYPERVISION Absences'!F55</f>
        <v>42212</v>
      </c>
      <c r="G57" s="150">
        <f>'HYPERVISION Absences'!G55</f>
        <v>42216</v>
      </c>
      <c r="H57" s="29">
        <f>IF(B57="","",G57-F57+1)</f>
        <v>5</v>
      </c>
      <c r="I57" s="29">
        <f>IF(B57="","",_XLL.NB.JOURS.OUVRES(F57,G57,ferie))</f>
        <v>5</v>
      </c>
      <c r="J57" s="34">
        <f>IF(D57="","",MATCH(D57,motif,0))</f>
        <v>1</v>
      </c>
      <c r="K57">
        <f>VLOOKUP($D57,param!$N$3:$P$26,3,FALSE)</f>
        <v>1</v>
      </c>
      <c r="L57">
        <f>+J57-K57</f>
        <v>0</v>
      </c>
    </row>
    <row r="58" spans="1:12" ht="15">
      <c r="A58" s="11">
        <f>'HYPERVISION Absences'!A56</f>
        <v>601804</v>
      </c>
      <c r="B58" s="11" t="str">
        <f>'HYPERVISION Absences'!B56</f>
        <v>DUBIEN</v>
      </c>
      <c r="C58" s="11" t="str">
        <f>'HYPERVISION Absences'!C56</f>
        <v>FABRICE</v>
      </c>
      <c r="D58" s="11" t="str">
        <f>'HYPERVISION Absences'!D56</f>
        <v>CP</v>
      </c>
      <c r="E58" s="150">
        <f>'HYPERVISION Absences'!E56</f>
        <v>42219</v>
      </c>
      <c r="F58" s="150">
        <f>'HYPERVISION Absences'!F56</f>
        <v>42219</v>
      </c>
      <c r="G58" s="150">
        <f>'HYPERVISION Absences'!G56</f>
        <v>42230</v>
      </c>
      <c r="H58" s="29">
        <f>IF(B58="","",G58-F58+1)</f>
        <v>12</v>
      </c>
      <c r="I58" s="29">
        <f>IF(B58="","",_XLL.NB.JOURS.OUVRES(F58,G58,ferie))</f>
        <v>10</v>
      </c>
      <c r="J58" s="34">
        <f>IF(D58="","",MATCH(D58,motif,0))</f>
        <v>1</v>
      </c>
      <c r="K58">
        <f>VLOOKUP($D58,param!$N$3:$P$26,3,FALSE)</f>
        <v>1</v>
      </c>
      <c r="L58">
        <f>+J58-K58</f>
        <v>0</v>
      </c>
    </row>
    <row r="59" spans="1:12" ht="15">
      <c r="A59" s="11">
        <f>'HYPERVISION Absences'!A57</f>
        <v>601804</v>
      </c>
      <c r="B59" s="11" t="str">
        <f>'HYPERVISION Absences'!B57</f>
        <v>DUBIEN</v>
      </c>
      <c r="C59" s="11" t="str">
        <f>'HYPERVISION Absences'!C57</f>
        <v>FABRICE</v>
      </c>
      <c r="D59" s="11" t="str">
        <f>'HYPERVISION Absences'!D57</f>
        <v>CP</v>
      </c>
      <c r="E59" s="150">
        <f>'HYPERVISION Absences'!E57</f>
        <v>42261</v>
      </c>
      <c r="F59" s="150">
        <f>'HYPERVISION Absences'!F57</f>
        <v>42261</v>
      </c>
      <c r="G59" s="150">
        <f>'HYPERVISION Absences'!G57</f>
        <v>42261</v>
      </c>
      <c r="H59" s="29">
        <f>IF(B59="","",G59-F59+1)</f>
        <v>1</v>
      </c>
      <c r="I59" s="29">
        <f>IF(B59="","",_XLL.NB.JOURS.OUVRES(F59,G59,ferie))</f>
        <v>1</v>
      </c>
      <c r="J59" s="34">
        <f>IF(D59="","",MATCH(D59,motif,0))</f>
        <v>1</v>
      </c>
      <c r="K59">
        <f>VLOOKUP($D59,param!$N$3:$P$26,3,FALSE)</f>
        <v>1</v>
      </c>
      <c r="L59">
        <f>+J59-K59</f>
        <v>0</v>
      </c>
    </row>
    <row r="60" spans="1:12" ht="15">
      <c r="A60" s="11">
        <f>'HYPERVISION Absences'!A58</f>
        <v>601804</v>
      </c>
      <c r="B60" s="11" t="str">
        <f>'HYPERVISION Absences'!B58</f>
        <v>DUBIEN</v>
      </c>
      <c r="C60" s="11" t="str">
        <f>'HYPERVISION Absences'!C58</f>
        <v>FABRICE</v>
      </c>
      <c r="D60" s="11" t="str">
        <f>'HYPERVISION Absences'!D58</f>
        <v>CP</v>
      </c>
      <c r="E60" s="150">
        <f>'HYPERVISION Absences'!E58</f>
        <v>42366</v>
      </c>
      <c r="F60" s="150">
        <f>'HYPERVISION Absences'!F58</f>
        <v>42366</v>
      </c>
      <c r="G60" s="150">
        <f>'HYPERVISION Absences'!G58</f>
        <v>42369</v>
      </c>
      <c r="H60" s="29">
        <f>IF(B60="","",G60-F60+1)</f>
        <v>4</v>
      </c>
      <c r="I60" s="29">
        <f>IF(B60="","",_XLL.NB.JOURS.OUVRES(F60,G60,ferie))</f>
        <v>4</v>
      </c>
      <c r="J60" s="34">
        <f>IF(D60="","",MATCH(D60,motif,0))</f>
        <v>1</v>
      </c>
      <c r="K60">
        <f>VLOOKUP($D60,param!$N$3:$P$26,3,FALSE)</f>
        <v>1</v>
      </c>
      <c r="L60">
        <f>+J60-K60</f>
        <v>0</v>
      </c>
    </row>
    <row r="61" spans="1:12" ht="15">
      <c r="A61" s="11">
        <f>'HYPERVISION Absences'!A59</f>
        <v>601804</v>
      </c>
      <c r="B61" s="11" t="str">
        <f>'HYPERVISION Absences'!B59</f>
        <v>DUBIEN</v>
      </c>
      <c r="C61" s="11" t="str">
        <f>'HYPERVISION Absences'!C59</f>
        <v>FABRICE</v>
      </c>
      <c r="D61" s="11" t="str">
        <f>'HYPERVISION Absences'!D59</f>
        <v>CP</v>
      </c>
      <c r="E61" s="150">
        <f>'HYPERVISION Absences'!E59</f>
        <v>42373</v>
      </c>
      <c r="F61" s="150">
        <f>'HYPERVISION Absences'!F59</f>
        <v>42373</v>
      </c>
      <c r="G61" s="150">
        <f>'HYPERVISION Absences'!G59</f>
        <v>42373</v>
      </c>
      <c r="H61" s="29">
        <f>IF(B61="","",G61-F61+1)</f>
        <v>1</v>
      </c>
      <c r="I61" s="29">
        <f>IF(B61="","",_XLL.NB.JOURS.OUVRES(F61,G61,ferie))</f>
        <v>1</v>
      </c>
      <c r="J61" s="34">
        <f>IF(D61="","",MATCH(D61,motif,0))</f>
        <v>1</v>
      </c>
      <c r="K61">
        <f>VLOOKUP($D61,param!$N$3:$P$26,3,FALSE)</f>
        <v>1</v>
      </c>
      <c r="L61">
        <f>+J61-K61</f>
        <v>0</v>
      </c>
    </row>
    <row r="62" spans="1:12" ht="15">
      <c r="A62" s="11">
        <f>'HYPERVISION Absences'!A60</f>
        <v>601804</v>
      </c>
      <c r="B62" s="11" t="str">
        <f>'HYPERVISION Absences'!B60</f>
        <v>DUBIEN</v>
      </c>
      <c r="C62" s="11" t="str">
        <f>'HYPERVISION Absences'!C60</f>
        <v>FABRICE</v>
      </c>
      <c r="D62" s="11" t="str">
        <f>'HYPERVISION Absences'!D60</f>
        <v>CP</v>
      </c>
      <c r="E62" s="150">
        <f>'HYPERVISION Absences'!E60</f>
        <v>42394</v>
      </c>
      <c r="F62" s="150">
        <f>'HYPERVISION Absences'!F60</f>
        <v>42394</v>
      </c>
      <c r="G62" s="150">
        <f>'HYPERVISION Absences'!G60</f>
        <v>42394</v>
      </c>
      <c r="H62" s="29">
        <f>IF(B62="","",G62-F62+1)</f>
        <v>1</v>
      </c>
      <c r="I62" s="29">
        <f>IF(B62="","",_XLL.NB.JOURS.OUVRES(F62,G62,ferie))</f>
        <v>1</v>
      </c>
      <c r="J62" s="34">
        <f>IF(D62="","",MATCH(D62,motif,0))</f>
        <v>1</v>
      </c>
      <c r="K62">
        <f>VLOOKUP($D62,param!$N$3:$P$26,3,FALSE)</f>
        <v>1</v>
      </c>
      <c r="L62">
        <f>+J62-K62</f>
        <v>0</v>
      </c>
    </row>
    <row r="63" spans="1:12" ht="15">
      <c r="A63" s="11">
        <f>'HYPERVISION Absences'!A61</f>
        <v>601804</v>
      </c>
      <c r="B63" s="11" t="str">
        <f>'HYPERVISION Absences'!B61</f>
        <v>DUBIEN</v>
      </c>
      <c r="C63" s="11" t="str">
        <f>'HYPERVISION Absences'!C61</f>
        <v>FABRICE</v>
      </c>
      <c r="D63" s="11" t="str">
        <f>'HYPERVISION Absences'!D61</f>
        <v>CP</v>
      </c>
      <c r="E63" s="150">
        <f>'HYPERVISION Absences'!E61</f>
        <v>42461</v>
      </c>
      <c r="F63" s="150">
        <f>'HYPERVISION Absences'!F61</f>
        <v>42461</v>
      </c>
      <c r="G63" s="150">
        <f>'HYPERVISION Absences'!G61</f>
        <v>42461</v>
      </c>
      <c r="H63" s="29">
        <f>IF(B63="","",G63-F63+1)</f>
        <v>1</v>
      </c>
      <c r="I63" s="29">
        <f>IF(B63="","",_XLL.NB.JOURS.OUVRES(F63,G63,ferie))</f>
        <v>1</v>
      </c>
      <c r="J63" s="34">
        <f>IF(D63="","",MATCH(D63,motif,0))</f>
        <v>1</v>
      </c>
      <c r="K63">
        <f>VLOOKUP($D63,param!$N$3:$P$26,3,FALSE)</f>
        <v>1</v>
      </c>
      <c r="L63">
        <f>+J63-K63</f>
        <v>0</v>
      </c>
    </row>
    <row r="64" spans="1:12" ht="15">
      <c r="A64" s="11">
        <f>'HYPERVISION Absences'!A62</f>
        <v>601804</v>
      </c>
      <c r="B64" s="11" t="str">
        <f>'HYPERVISION Absences'!B62</f>
        <v>DUBIEN</v>
      </c>
      <c r="C64" s="11" t="str">
        <f>'HYPERVISION Absences'!C62</f>
        <v>FABRICE</v>
      </c>
      <c r="D64" s="11" t="str">
        <f>'HYPERVISION Absences'!D62</f>
        <v>FO</v>
      </c>
      <c r="E64" s="150">
        <f>'HYPERVISION Absences'!E62</f>
        <v>42335</v>
      </c>
      <c r="F64" s="150">
        <f>'HYPERVISION Absences'!F62</f>
        <v>42335</v>
      </c>
      <c r="G64" s="150">
        <f>'HYPERVISION Absences'!G62</f>
        <v>42335</v>
      </c>
      <c r="H64" s="29">
        <f>IF(B64="","",G64-F64+1)</f>
        <v>1</v>
      </c>
      <c r="I64" s="29">
        <f>IF(B64="","",_XLL.NB.JOURS.OUVRES(F64,G64,ferie))</f>
        <v>1</v>
      </c>
      <c r="J64" s="34">
        <f>IF(D64="","",MATCH(D64,motif,0))</f>
        <v>14</v>
      </c>
      <c r="K64">
        <f>VLOOKUP($D64,param!$N$3:$P$26,3,FALSE)</f>
        <v>14</v>
      </c>
      <c r="L64">
        <f>+J64-K64</f>
        <v>0</v>
      </c>
    </row>
    <row r="65" spans="1:12" ht="15">
      <c r="A65" s="11">
        <f>'HYPERVISION Absences'!A63</f>
        <v>601804</v>
      </c>
      <c r="B65" s="11" t="str">
        <f>'HYPERVISION Absences'!B63</f>
        <v>DUBIEN</v>
      </c>
      <c r="C65" s="11" t="str">
        <f>'HYPERVISION Absences'!C63</f>
        <v>FABRICE</v>
      </c>
      <c r="D65" s="11" t="str">
        <f>'HYPERVISION Absences'!D63</f>
        <v>FO</v>
      </c>
      <c r="E65" s="150">
        <f>'HYPERVISION Absences'!E63</f>
        <v>42352</v>
      </c>
      <c r="F65" s="150">
        <f>'HYPERVISION Absences'!F63</f>
        <v>42352</v>
      </c>
      <c r="G65" s="150">
        <f>'HYPERVISION Absences'!G63</f>
        <v>42355</v>
      </c>
      <c r="H65" s="29">
        <f>IF(B65="","",G65-F65+1)</f>
        <v>4</v>
      </c>
      <c r="I65" s="29">
        <f>IF(B65="","",_XLL.NB.JOURS.OUVRES(F65,G65,ferie))</f>
        <v>4</v>
      </c>
      <c r="J65" s="34">
        <f>IF(D65="","",MATCH(D65,motif,0))</f>
        <v>14</v>
      </c>
      <c r="K65">
        <f>VLOOKUP($D65,param!$N$3:$P$26,3,FALSE)</f>
        <v>14</v>
      </c>
      <c r="L65">
        <f>+J65-K65</f>
        <v>0</v>
      </c>
    </row>
    <row r="66" spans="1:12" ht="15">
      <c r="A66" s="11">
        <f>'HYPERVISION Absences'!A64</f>
        <v>601804</v>
      </c>
      <c r="B66" s="11" t="str">
        <f>'HYPERVISION Absences'!B64</f>
        <v>DUBIEN</v>
      </c>
      <c r="C66" s="11" t="str">
        <f>'HYPERVISION Absences'!C64</f>
        <v>FABRICE</v>
      </c>
      <c r="D66" s="11" t="str">
        <f>'HYPERVISION Absences'!D64</f>
        <v>FO</v>
      </c>
      <c r="E66" s="150">
        <f>'HYPERVISION Absences'!E64</f>
        <v>42408</v>
      </c>
      <c r="F66" s="150">
        <f>'HYPERVISION Absences'!F64</f>
        <v>42408</v>
      </c>
      <c r="G66" s="150">
        <f>'HYPERVISION Absences'!G64</f>
        <v>42411</v>
      </c>
      <c r="H66" s="29">
        <f>IF(B66="","",G66-F66+1)</f>
        <v>4</v>
      </c>
      <c r="I66" s="29">
        <f>IF(B66="","",_XLL.NB.JOURS.OUVRES(F66,G66,ferie))</f>
        <v>4</v>
      </c>
      <c r="J66" s="34">
        <f>IF(D66="","",MATCH(D66,motif,0))</f>
        <v>14</v>
      </c>
      <c r="K66">
        <f>VLOOKUP($D66,param!$N$3:$P$26,3,FALSE)</f>
        <v>14</v>
      </c>
      <c r="L66">
        <f>+J66-K66</f>
        <v>0</v>
      </c>
    </row>
    <row r="67" spans="1:12" ht="15">
      <c r="A67" s="11">
        <f>'HYPERVISION Absences'!A65</f>
        <v>601804</v>
      </c>
      <c r="B67" s="11" t="str">
        <f>'HYPERVISION Absences'!B65</f>
        <v>DUBIEN</v>
      </c>
      <c r="C67" s="11" t="str">
        <f>'HYPERVISION Absences'!C65</f>
        <v>FABRICE</v>
      </c>
      <c r="D67" s="11" t="str">
        <f>'HYPERVISION Absences'!D65</f>
        <v>H+</v>
      </c>
      <c r="E67" s="150">
        <f>'HYPERVISION Absences'!E65</f>
        <v>42283</v>
      </c>
      <c r="F67" s="150">
        <f>'HYPERVISION Absences'!F65</f>
        <v>42283</v>
      </c>
      <c r="G67" s="150">
        <f>'HYPERVISION Absences'!G65</f>
        <v>42283</v>
      </c>
      <c r="H67" s="29">
        <f>IF(B67="","",G67-F67+1)</f>
        <v>1</v>
      </c>
      <c r="I67" s="29">
        <f>IF(B67="","",_XLL.NB.JOURS.OUVRES(F67,G67,ferie))</f>
        <v>1</v>
      </c>
      <c r="J67" s="34">
        <f>IF(D67="","",MATCH(D67,motif,0))</f>
        <v>21</v>
      </c>
      <c r="K67">
        <f>VLOOKUP($D67,param!$N$3:$P$26,3,FALSE)</f>
        <v>21</v>
      </c>
      <c r="L67">
        <f>+J67-K67</f>
        <v>0</v>
      </c>
    </row>
    <row r="68" spans="1:12" ht="15">
      <c r="A68" s="11">
        <f>'HYPERVISION Absences'!A66</f>
        <v>601804</v>
      </c>
      <c r="B68" s="11" t="str">
        <f>'HYPERVISION Absences'!B66</f>
        <v>DUBIEN</v>
      </c>
      <c r="C68" s="11" t="str">
        <f>'HYPERVISION Absences'!C66</f>
        <v>FABRICE</v>
      </c>
      <c r="D68" s="11" t="str">
        <f>'HYPERVISION Absences'!D66</f>
        <v>H+</v>
      </c>
      <c r="E68" s="150">
        <f>'HYPERVISION Absences'!E66</f>
        <v>42286</v>
      </c>
      <c r="F68" s="150">
        <f>'HYPERVISION Absences'!F66</f>
        <v>42286</v>
      </c>
      <c r="G68" s="150">
        <f>'HYPERVISION Absences'!G66</f>
        <v>42286</v>
      </c>
      <c r="H68" s="29">
        <f>IF(B68="","",G68-F68+1)</f>
        <v>1</v>
      </c>
      <c r="I68" s="29">
        <f>IF(B68="","",_XLL.NB.JOURS.OUVRES(F68,G68,ferie))</f>
        <v>1</v>
      </c>
      <c r="J68" s="34">
        <f>IF(D68="","",MATCH(D68,motif,0))</f>
        <v>21</v>
      </c>
      <c r="K68">
        <f>VLOOKUP($D68,param!$N$3:$P$26,3,FALSE)</f>
        <v>21</v>
      </c>
      <c r="L68">
        <f>+J68-K68</f>
        <v>0</v>
      </c>
    </row>
    <row r="69" spans="1:12" ht="15">
      <c r="A69" s="11">
        <f>'HYPERVISION Absences'!A67</f>
        <v>601804</v>
      </c>
      <c r="B69" s="11" t="str">
        <f>'HYPERVISION Absences'!B67</f>
        <v>DUBIEN</v>
      </c>
      <c r="C69" s="11" t="str">
        <f>'HYPERVISION Absences'!C67</f>
        <v>FABRICE</v>
      </c>
      <c r="D69" s="11" t="str">
        <f>'HYPERVISION Absences'!D67</f>
        <v>H+</v>
      </c>
      <c r="E69" s="150">
        <f>'HYPERVISION Absences'!E67</f>
        <v>42296</v>
      </c>
      <c r="F69" s="150">
        <f>'HYPERVISION Absences'!F67</f>
        <v>42296</v>
      </c>
      <c r="G69" s="150">
        <f>'HYPERVISION Absences'!G67</f>
        <v>42296</v>
      </c>
      <c r="H69" s="29">
        <f>IF(B69="","",G69-F69+1)</f>
        <v>1</v>
      </c>
      <c r="I69" s="29">
        <f>IF(B69="","",_XLL.NB.JOURS.OUVRES(F69,G69,ferie))</f>
        <v>1</v>
      </c>
      <c r="J69" s="34">
        <f>IF(D69="","",MATCH(D69,motif,0))</f>
        <v>21</v>
      </c>
      <c r="K69">
        <f>VLOOKUP($D69,param!$N$3:$P$26,3,FALSE)</f>
        <v>21</v>
      </c>
      <c r="L69">
        <f>+J69-K69</f>
        <v>0</v>
      </c>
    </row>
    <row r="70" spans="1:12" ht="15">
      <c r="A70" s="11">
        <f>'HYPERVISION Absences'!A68</f>
        <v>601804</v>
      </c>
      <c r="B70" s="11" t="str">
        <f>'HYPERVISION Absences'!B68</f>
        <v>DUBIEN</v>
      </c>
      <c r="C70" s="11" t="str">
        <f>'HYPERVISION Absences'!C68</f>
        <v>FABRICE</v>
      </c>
      <c r="D70" s="11" t="str">
        <f>'HYPERVISION Absences'!D68</f>
        <v>H+</v>
      </c>
      <c r="E70" s="150">
        <f>'HYPERVISION Absences'!E68</f>
        <v>42297</v>
      </c>
      <c r="F70" s="150">
        <f>'HYPERVISION Absences'!F68</f>
        <v>42297</v>
      </c>
      <c r="G70" s="150">
        <f>'HYPERVISION Absences'!G68</f>
        <v>42297</v>
      </c>
      <c r="H70" s="29">
        <f>IF(B70="","",G70-F70+1)</f>
        <v>1</v>
      </c>
      <c r="I70" s="29">
        <f>IF(B70="","",_XLL.NB.JOURS.OUVRES(F70,G70,ferie))</f>
        <v>1</v>
      </c>
      <c r="J70" s="34">
        <f>IF(D70="","",MATCH(D70,motif,0))</f>
        <v>21</v>
      </c>
      <c r="K70">
        <f>VLOOKUP($D70,param!$N$3:$P$26,3,FALSE)</f>
        <v>21</v>
      </c>
      <c r="L70">
        <f>+J70-K70</f>
        <v>0</v>
      </c>
    </row>
    <row r="71" spans="1:12" ht="15">
      <c r="A71" s="11">
        <f>'HYPERVISION Absences'!A69</f>
        <v>601804</v>
      </c>
      <c r="B71" s="11" t="str">
        <f>'HYPERVISION Absences'!B69</f>
        <v>DUBIEN</v>
      </c>
      <c r="C71" s="11" t="str">
        <f>'HYPERVISION Absences'!C69</f>
        <v>FABRICE</v>
      </c>
      <c r="D71" s="11" t="str">
        <f>'HYPERVISION Absences'!D69</f>
        <v>H+</v>
      </c>
      <c r="E71" s="150">
        <f>'HYPERVISION Absences'!E69</f>
        <v>42299</v>
      </c>
      <c r="F71" s="150">
        <f>'HYPERVISION Absences'!F69</f>
        <v>42299</v>
      </c>
      <c r="G71" s="150">
        <f>'HYPERVISION Absences'!G69</f>
        <v>42299</v>
      </c>
      <c r="H71" s="29">
        <f>IF(B71="","",G71-F71+1)</f>
        <v>1</v>
      </c>
      <c r="I71" s="29">
        <f>IF(B71="","",_XLL.NB.JOURS.OUVRES(F71,G71,ferie))</f>
        <v>1</v>
      </c>
      <c r="J71" s="34">
        <f>IF(D71="","",MATCH(D71,motif,0))</f>
        <v>21</v>
      </c>
      <c r="K71">
        <f>VLOOKUP($D71,param!$N$3:$P$26,3,FALSE)</f>
        <v>21</v>
      </c>
      <c r="L71">
        <f>+J71-K71</f>
        <v>0</v>
      </c>
    </row>
    <row r="72" spans="1:12" ht="15">
      <c r="A72" s="11">
        <f>'HYPERVISION Absences'!A70</f>
        <v>601804</v>
      </c>
      <c r="B72" s="11" t="str">
        <f>'HYPERVISION Absences'!B70</f>
        <v>DUBIEN</v>
      </c>
      <c r="C72" s="11" t="str">
        <f>'HYPERVISION Absences'!C70</f>
        <v>FABRICE</v>
      </c>
      <c r="D72" s="11" t="str">
        <f>'HYPERVISION Absences'!D70</f>
        <v>H+</v>
      </c>
      <c r="E72" s="150">
        <f>'HYPERVISION Absences'!E70</f>
        <v>42305</v>
      </c>
      <c r="F72" s="150">
        <f>'HYPERVISION Absences'!F70</f>
        <v>42305</v>
      </c>
      <c r="G72" s="150">
        <f>'HYPERVISION Absences'!G70</f>
        <v>42305</v>
      </c>
      <c r="H72" s="29">
        <f>IF(B72="","",G72-F72+1)</f>
        <v>1</v>
      </c>
      <c r="I72" s="29">
        <f>IF(B72="","",_XLL.NB.JOURS.OUVRES(F72,G72,ferie))</f>
        <v>1</v>
      </c>
      <c r="J72" s="34">
        <f>IF(D72="","",MATCH(D72,motif,0))</f>
        <v>21</v>
      </c>
      <c r="K72">
        <f>VLOOKUP($D72,param!$N$3:$P$26,3,FALSE)</f>
        <v>21</v>
      </c>
      <c r="L72">
        <f>+J72-K72</f>
        <v>0</v>
      </c>
    </row>
    <row r="73" spans="1:12" ht="15">
      <c r="A73" s="11">
        <f>'HYPERVISION Absences'!A71</f>
        <v>601804</v>
      </c>
      <c r="B73" s="11" t="str">
        <f>'HYPERVISION Absences'!B71</f>
        <v>DUBIEN</v>
      </c>
      <c r="C73" s="11" t="str">
        <f>'HYPERVISION Absences'!C71</f>
        <v>FABRICE</v>
      </c>
      <c r="D73" s="11" t="str">
        <f>'HYPERVISION Absences'!D71</f>
        <v>H+</v>
      </c>
      <c r="E73" s="150">
        <f>'HYPERVISION Absences'!E71</f>
        <v>42313</v>
      </c>
      <c r="F73" s="150">
        <f>'HYPERVISION Absences'!F71</f>
        <v>42313</v>
      </c>
      <c r="G73" s="150">
        <f>'HYPERVISION Absences'!G71</f>
        <v>42313</v>
      </c>
      <c r="H73" s="29">
        <f>IF(B73="","",G73-F73+1)</f>
        <v>1</v>
      </c>
      <c r="I73" s="29">
        <f>IF(B73="","",_XLL.NB.JOURS.OUVRES(F73,G73,ferie))</f>
        <v>1</v>
      </c>
      <c r="J73" s="34">
        <f>IF(D73="","",MATCH(D73,motif,0))</f>
        <v>21</v>
      </c>
      <c r="K73">
        <f>VLOOKUP($D73,param!$N$3:$P$26,3,FALSE)</f>
        <v>21</v>
      </c>
      <c r="L73">
        <f>+J73-K73</f>
        <v>0</v>
      </c>
    </row>
    <row r="74" spans="1:12" ht="15">
      <c r="A74" s="11">
        <f>'HYPERVISION Absences'!A72</f>
        <v>601804</v>
      </c>
      <c r="B74" s="11" t="str">
        <f>'HYPERVISION Absences'!B72</f>
        <v>DUBIEN</v>
      </c>
      <c r="C74" s="11" t="str">
        <f>'HYPERVISION Absences'!C72</f>
        <v>FABRICE</v>
      </c>
      <c r="D74" s="11" t="str">
        <f>'HYPERVISION Absences'!D72</f>
        <v>H+</v>
      </c>
      <c r="E74" s="150">
        <f>'HYPERVISION Absences'!E72</f>
        <v>42314</v>
      </c>
      <c r="F74" s="150">
        <f>'HYPERVISION Absences'!F72</f>
        <v>42314</v>
      </c>
      <c r="G74" s="150">
        <f>'HYPERVISION Absences'!G72</f>
        <v>42314</v>
      </c>
      <c r="H74" s="29">
        <f>IF(B74="","",G74-F74+1)</f>
        <v>1</v>
      </c>
      <c r="I74" s="29">
        <f>IF(B74="","",_XLL.NB.JOURS.OUVRES(F74,G74,ferie))</f>
        <v>1</v>
      </c>
      <c r="J74" s="34">
        <f>IF(D74="","",MATCH(D74,motif,0))</f>
        <v>21</v>
      </c>
      <c r="K74">
        <f>VLOOKUP($D74,param!$N$3:$P$26,3,FALSE)</f>
        <v>21</v>
      </c>
      <c r="L74">
        <f>+J74-K74</f>
        <v>0</v>
      </c>
    </row>
    <row r="75" spans="1:12" ht="15">
      <c r="A75" s="11">
        <f>'HYPERVISION Absences'!A73</f>
        <v>601804</v>
      </c>
      <c r="B75" s="11" t="str">
        <f>'HYPERVISION Absences'!B73</f>
        <v>DUBIEN</v>
      </c>
      <c r="C75" s="11" t="str">
        <f>'HYPERVISION Absences'!C73</f>
        <v>FABRICE</v>
      </c>
      <c r="D75" s="11" t="str">
        <f>'HYPERVISION Absences'!D73</f>
        <v>H+</v>
      </c>
      <c r="E75" s="150">
        <f>'HYPERVISION Absences'!E73</f>
        <v>42321</v>
      </c>
      <c r="F75" s="150">
        <f>'HYPERVISION Absences'!F73</f>
        <v>42321</v>
      </c>
      <c r="G75" s="150">
        <f>'HYPERVISION Absences'!G73</f>
        <v>42321</v>
      </c>
      <c r="H75" s="29">
        <f>IF(B75="","",G75-F75+1)</f>
        <v>1</v>
      </c>
      <c r="I75" s="29">
        <f>IF(B75="","",_XLL.NB.JOURS.OUVRES(F75,G75,ferie))</f>
        <v>1</v>
      </c>
      <c r="J75" s="34">
        <f>IF(D75="","",MATCH(D75,motif,0))</f>
        <v>21</v>
      </c>
      <c r="K75">
        <f>VLOOKUP($D75,param!$N$3:$P$26,3,FALSE)</f>
        <v>21</v>
      </c>
      <c r="L75">
        <f>+J75-K75</f>
        <v>0</v>
      </c>
    </row>
    <row r="76" spans="1:12" ht="15">
      <c r="A76" s="11">
        <f>'HYPERVISION Absences'!A74</f>
        <v>601804</v>
      </c>
      <c r="B76" s="11" t="str">
        <f>'HYPERVISION Absences'!B74</f>
        <v>DUBIEN</v>
      </c>
      <c r="C76" s="11" t="str">
        <f>'HYPERVISION Absences'!C74</f>
        <v>FABRICE</v>
      </c>
      <c r="D76" s="11" t="str">
        <f>'HYPERVISION Absences'!D74</f>
        <v>H+</v>
      </c>
      <c r="E76" s="150">
        <f>'HYPERVISION Absences'!E74</f>
        <v>42328</v>
      </c>
      <c r="F76" s="150">
        <f>'HYPERVISION Absences'!F74</f>
        <v>42328</v>
      </c>
      <c r="G76" s="150">
        <f>'HYPERVISION Absences'!G74</f>
        <v>42328</v>
      </c>
      <c r="H76" s="29">
        <f>IF(B76="","",G76-F76+1)</f>
        <v>1</v>
      </c>
      <c r="I76" s="29">
        <f>IF(B76="","",_XLL.NB.JOURS.OUVRES(F76,G76,ferie))</f>
        <v>1</v>
      </c>
      <c r="J76" s="34">
        <f>IF(D76="","",MATCH(D76,motif,0))</f>
        <v>21</v>
      </c>
      <c r="K76">
        <f>VLOOKUP($D76,param!$N$3:$P$26,3,FALSE)</f>
        <v>21</v>
      </c>
      <c r="L76">
        <f>+J76-K76</f>
        <v>0</v>
      </c>
    </row>
    <row r="77" spans="1:12" ht="15">
      <c r="A77" s="11">
        <f>'HYPERVISION Absences'!A75</f>
        <v>601804</v>
      </c>
      <c r="B77" s="11" t="str">
        <f>'HYPERVISION Absences'!B75</f>
        <v>DUBIEN</v>
      </c>
      <c r="C77" s="11" t="str">
        <f>'HYPERVISION Absences'!C75</f>
        <v>FABRICE</v>
      </c>
      <c r="D77" s="11" t="str">
        <f>'HYPERVISION Absences'!D75</f>
        <v>H+</v>
      </c>
      <c r="E77" s="150">
        <f>'HYPERVISION Absences'!E75</f>
        <v>42359</v>
      </c>
      <c r="F77" s="150">
        <f>'HYPERVISION Absences'!F75</f>
        <v>42359</v>
      </c>
      <c r="G77" s="150">
        <f>'HYPERVISION Absences'!G75</f>
        <v>42359</v>
      </c>
      <c r="H77" s="29">
        <f>IF(B77="","",G77-F77+1)</f>
        <v>1</v>
      </c>
      <c r="I77" s="29">
        <f>IF(B77="","",_XLL.NB.JOURS.OUVRES(F77,G77,ferie))</f>
        <v>1</v>
      </c>
      <c r="J77" s="34">
        <f>IF(D77="","",MATCH(D77,motif,0))</f>
        <v>21</v>
      </c>
      <c r="K77">
        <f>VLOOKUP($D77,param!$N$3:$P$26,3,FALSE)</f>
        <v>21</v>
      </c>
      <c r="L77">
        <f>+J77-K77</f>
        <v>0</v>
      </c>
    </row>
    <row r="78" spans="1:12" ht="15">
      <c r="A78" s="11">
        <f>'HYPERVISION Absences'!A76</f>
        <v>601804</v>
      </c>
      <c r="B78" s="11" t="str">
        <f>'HYPERVISION Absences'!B76</f>
        <v>DUBIEN</v>
      </c>
      <c r="C78" s="11" t="str">
        <f>'HYPERVISION Absences'!C76</f>
        <v>FABRICE</v>
      </c>
      <c r="D78" s="11" t="str">
        <f>'HYPERVISION Absences'!D76</f>
        <v>H+</v>
      </c>
      <c r="E78" s="150">
        <f>'HYPERVISION Absences'!E76</f>
        <v>42361</v>
      </c>
      <c r="F78" s="150">
        <f>'HYPERVISION Absences'!F76</f>
        <v>42361</v>
      </c>
      <c r="G78" s="150">
        <f>'HYPERVISION Absences'!G76</f>
        <v>42361</v>
      </c>
      <c r="H78" s="29">
        <f>IF(B78="","",G78-F78+1)</f>
        <v>1</v>
      </c>
      <c r="I78" s="29">
        <f>IF(B78="","",_XLL.NB.JOURS.OUVRES(F78,G78,ferie))</f>
        <v>1</v>
      </c>
      <c r="J78" s="34">
        <f>IF(D78="","",MATCH(D78,motif,0))</f>
        <v>21</v>
      </c>
      <c r="K78">
        <f>VLOOKUP($D78,param!$N$3:$P$26,3,FALSE)</f>
        <v>21</v>
      </c>
      <c r="L78">
        <f>+J78-K78</f>
        <v>0</v>
      </c>
    </row>
    <row r="79" spans="1:12" ht="15">
      <c r="A79" s="11">
        <f>'HYPERVISION Absences'!A77</f>
        <v>601804</v>
      </c>
      <c r="B79" s="11" t="str">
        <f>'HYPERVISION Absences'!B77</f>
        <v>DUBIEN</v>
      </c>
      <c r="C79" s="11" t="str">
        <f>'HYPERVISION Absences'!C77</f>
        <v>FABRICE</v>
      </c>
      <c r="D79" s="11" t="str">
        <f>'HYPERVISION Absences'!D77</f>
        <v>H+</v>
      </c>
      <c r="E79" s="150">
        <f>'HYPERVISION Absences'!E77</f>
        <v>42380</v>
      </c>
      <c r="F79" s="150">
        <f>'HYPERVISION Absences'!F77</f>
        <v>42380</v>
      </c>
      <c r="G79" s="150">
        <f>'HYPERVISION Absences'!G77</f>
        <v>42380</v>
      </c>
      <c r="H79" s="29">
        <f>IF(B79="","",G79-F79+1)</f>
        <v>1</v>
      </c>
      <c r="I79" s="29">
        <f>IF(B79="","",_XLL.NB.JOURS.OUVRES(F79,G79,ferie))</f>
        <v>1</v>
      </c>
      <c r="J79" s="34">
        <f>IF(D79="","",MATCH(D79,motif,0))</f>
        <v>21</v>
      </c>
      <c r="K79">
        <f>VLOOKUP($D79,param!$N$3:$P$26,3,FALSE)</f>
        <v>21</v>
      </c>
      <c r="L79">
        <f>+J79-K79</f>
        <v>0</v>
      </c>
    </row>
    <row r="80" spans="1:12" ht="15">
      <c r="A80" s="11">
        <f>'HYPERVISION Absences'!A78</f>
        <v>601804</v>
      </c>
      <c r="B80" s="11" t="str">
        <f>'HYPERVISION Absences'!B78</f>
        <v>DUBIEN</v>
      </c>
      <c r="C80" s="11" t="str">
        <f>'HYPERVISION Absences'!C78</f>
        <v>FABRICE</v>
      </c>
      <c r="D80" s="11" t="str">
        <f>'HYPERVISION Absences'!D78</f>
        <v>H+</v>
      </c>
      <c r="E80" s="150">
        <f>'HYPERVISION Absences'!E78</f>
        <v>42418</v>
      </c>
      <c r="F80" s="150">
        <f>'HYPERVISION Absences'!F78</f>
        <v>42418</v>
      </c>
      <c r="G80" s="150">
        <f>'HYPERVISION Absences'!G78</f>
        <v>42418</v>
      </c>
      <c r="H80" s="29">
        <f>IF(B80="","",G80-F80+1)</f>
        <v>1</v>
      </c>
      <c r="I80" s="29">
        <f>IF(B80="","",_XLL.NB.JOURS.OUVRES(F80,G80,ferie))</f>
        <v>1</v>
      </c>
      <c r="J80" s="34">
        <f>IF(D80="","",MATCH(D80,motif,0))</f>
        <v>21</v>
      </c>
      <c r="K80">
        <f>VLOOKUP($D80,param!$N$3:$P$26,3,FALSE)</f>
        <v>21</v>
      </c>
      <c r="L80">
        <f>+J80-K80</f>
        <v>0</v>
      </c>
    </row>
    <row r="81" spans="1:12" ht="15">
      <c r="A81" s="11">
        <f>'HYPERVISION Absences'!A79</f>
        <v>601804</v>
      </c>
      <c r="B81" s="11" t="str">
        <f>'HYPERVISION Absences'!B79</f>
        <v>DUBIEN</v>
      </c>
      <c r="C81" s="11" t="str">
        <f>'HYPERVISION Absences'!C79</f>
        <v>FABRICE</v>
      </c>
      <c r="D81" s="11" t="str">
        <f>'HYPERVISION Absences'!D79</f>
        <v>RF</v>
      </c>
      <c r="E81" s="150">
        <f>'HYPERVISION Absences'!E79</f>
        <v>42289</v>
      </c>
      <c r="F81" s="150">
        <f>'HYPERVISION Absences'!F79</f>
        <v>42289</v>
      </c>
      <c r="G81" s="150">
        <f>'HYPERVISION Absences'!G79</f>
        <v>42289</v>
      </c>
      <c r="H81" s="29">
        <f>IF(B81="","",G81-F81+1)</f>
        <v>1</v>
      </c>
      <c r="I81" s="29">
        <f>IF(B81="","",_XLL.NB.JOURS.OUVRES(F81,G81,ferie))</f>
        <v>1</v>
      </c>
      <c r="J81" s="34">
        <f>IF(D81="","",MATCH(D81,motif,0))</f>
        <v>2</v>
      </c>
      <c r="K81">
        <f>VLOOKUP($D81,param!$N$3:$P$26,3,FALSE)</f>
        <v>2</v>
      </c>
      <c r="L81">
        <f>+J81-K81</f>
        <v>0</v>
      </c>
    </row>
    <row r="82" spans="1:12" ht="15">
      <c r="A82" s="11">
        <f>'HYPERVISION Absences'!A80</f>
        <v>601804</v>
      </c>
      <c r="B82" s="11" t="str">
        <f>'HYPERVISION Absences'!B80</f>
        <v>DUBIEN</v>
      </c>
      <c r="C82" s="11" t="str">
        <f>'HYPERVISION Absences'!C80</f>
        <v>FABRICE</v>
      </c>
      <c r="D82" s="11" t="str">
        <f>'HYPERVISION Absences'!D80</f>
        <v>RP</v>
      </c>
      <c r="E82" s="150">
        <f>'HYPERVISION Absences'!E80</f>
        <v>42340</v>
      </c>
      <c r="F82" s="150">
        <f>'HYPERVISION Absences'!F80</f>
        <v>42340</v>
      </c>
      <c r="G82" s="150">
        <f>'HYPERVISION Absences'!G80</f>
        <v>42340</v>
      </c>
      <c r="H82" s="29">
        <f>IF(B82="","",G82-F82+1)</f>
        <v>1</v>
      </c>
      <c r="I82" s="29">
        <f>IF(B82="","",_XLL.NB.JOURS.OUVRES(F82,G82,ferie))</f>
        <v>1</v>
      </c>
      <c r="J82" s="34">
        <f>IF(D82="","",MATCH(D82,motif,0))</f>
        <v>6</v>
      </c>
      <c r="K82">
        <f>VLOOKUP($D82,param!$N$3:$P$26,3,FALSE)</f>
        <v>6</v>
      </c>
      <c r="L82">
        <f>+J82-K82</f>
        <v>0</v>
      </c>
    </row>
    <row r="83" spans="1:12" ht="15">
      <c r="A83" s="11">
        <f>'HYPERVISION Absences'!A81</f>
        <v>601804</v>
      </c>
      <c r="B83" s="11" t="str">
        <f>'HYPERVISION Absences'!B81</f>
        <v>DUBIEN</v>
      </c>
      <c r="C83" s="11" t="str">
        <f>'HYPERVISION Absences'!C81</f>
        <v>FABRICE</v>
      </c>
      <c r="D83" s="11" t="str">
        <f>'HYPERVISION Absences'!D81</f>
        <v>RP</v>
      </c>
      <c r="E83" s="150">
        <f>'HYPERVISION Absences'!E81</f>
        <v>42395</v>
      </c>
      <c r="F83" s="150">
        <f>'HYPERVISION Absences'!F81</f>
        <v>42395</v>
      </c>
      <c r="G83" s="150">
        <f>'HYPERVISION Absences'!G81</f>
        <v>42396</v>
      </c>
      <c r="H83" s="29">
        <f>IF(B83="","",G83-F83+1)</f>
        <v>2</v>
      </c>
      <c r="I83" s="29">
        <f>IF(B83="","",_XLL.NB.JOURS.OUVRES(F83,G83,ferie))</f>
        <v>2</v>
      </c>
      <c r="J83" s="34">
        <f>IF(D83="","",MATCH(D83,motif,0))</f>
        <v>6</v>
      </c>
      <c r="K83">
        <f>VLOOKUP($D83,param!$N$3:$P$26,3,FALSE)</f>
        <v>6</v>
      </c>
      <c r="L83">
        <f>+J83-K83</f>
        <v>0</v>
      </c>
    </row>
    <row r="84" spans="1:12" ht="15">
      <c r="A84" s="11">
        <f>'HYPERVISION Absences'!A82</f>
        <v>601804</v>
      </c>
      <c r="B84" s="11" t="str">
        <f>'HYPERVISION Absences'!B82</f>
        <v>DUBIEN</v>
      </c>
      <c r="C84" s="11" t="str">
        <f>'HYPERVISION Absences'!C82</f>
        <v>FABRICE</v>
      </c>
      <c r="D84" s="11" t="str">
        <f>'HYPERVISION Absences'!D82</f>
        <v>RP</v>
      </c>
      <c r="E84" s="150">
        <f>'HYPERVISION Absences'!E82</f>
        <v>42440</v>
      </c>
      <c r="F84" s="150">
        <f>'HYPERVISION Absences'!F82</f>
        <v>42440</v>
      </c>
      <c r="G84" s="150">
        <f>'HYPERVISION Absences'!G82</f>
        <v>42440</v>
      </c>
      <c r="H84" s="29">
        <f>IF(B84="","",G84-F84+1)</f>
        <v>1</v>
      </c>
      <c r="I84" s="29">
        <f>IF(B84="","",_XLL.NB.JOURS.OUVRES(F84,G84,ferie))</f>
        <v>1</v>
      </c>
      <c r="J84" s="34">
        <f>IF(D84="","",MATCH(D84,motif,0))</f>
        <v>6</v>
      </c>
      <c r="K84">
        <f>VLOOKUP($D84,param!$N$3:$P$26,3,FALSE)</f>
        <v>6</v>
      </c>
      <c r="L84">
        <f>+J84-K84</f>
        <v>0</v>
      </c>
    </row>
    <row r="85" spans="1:12" ht="15">
      <c r="A85" s="11">
        <f>'HYPERVISION Absences'!A83</f>
        <v>601804</v>
      </c>
      <c r="B85" s="11" t="str">
        <f>'HYPERVISION Absences'!B83</f>
        <v>DUBIEN</v>
      </c>
      <c r="C85" s="11" t="str">
        <f>'HYPERVISION Absences'!C83</f>
        <v>FABRICE</v>
      </c>
      <c r="D85" s="11" t="str">
        <f>'HYPERVISION Absences'!D83</f>
        <v>RW</v>
      </c>
      <c r="E85" s="150">
        <f>'HYPERVISION Absences'!E83</f>
        <v>42233</v>
      </c>
      <c r="F85" s="150">
        <f>'HYPERVISION Absences'!F83</f>
        <v>42233</v>
      </c>
      <c r="G85" s="150">
        <f>'HYPERVISION Absences'!G83</f>
        <v>42233</v>
      </c>
      <c r="H85" s="29">
        <f>IF(B85="","",G85-F85+1)</f>
        <v>1</v>
      </c>
      <c r="I85" s="29">
        <f>IF(B85="","",_XLL.NB.JOURS.OUVRES(F85,G85,ferie))</f>
        <v>1</v>
      </c>
      <c r="J85" s="34">
        <f>IF(D85="","",MATCH(D85,motif,0))</f>
        <v>15</v>
      </c>
      <c r="K85">
        <f>VLOOKUP($D85,param!$N$3:$P$26,3,FALSE)</f>
        <v>15</v>
      </c>
      <c r="L85">
        <f>+J85-K85</f>
        <v>0</v>
      </c>
    </row>
    <row r="86" spans="1:12" ht="15">
      <c r="A86" s="11">
        <f>'HYPERVISION Absences'!A84</f>
        <v>33003036</v>
      </c>
      <c r="B86" s="11" t="str">
        <f>'HYPERVISION Absences'!B84</f>
        <v>MAGAND</v>
      </c>
      <c r="C86" s="11" t="str">
        <f>'HYPERVISION Absences'!C84</f>
        <v>GERARD</v>
      </c>
      <c r="D86" s="11" t="str">
        <f>'HYPERVISION Absences'!D84</f>
        <v>AD</v>
      </c>
      <c r="E86" s="150">
        <f>'HYPERVISION Absences'!E84</f>
        <v>42410</v>
      </c>
      <c r="F86" s="150">
        <f>'HYPERVISION Absences'!F84</f>
        <v>42410</v>
      </c>
      <c r="G86" s="150">
        <f>'HYPERVISION Absences'!G84</f>
        <v>42412</v>
      </c>
      <c r="H86" s="29">
        <f>IF(B86="","",G86-F86+1)</f>
        <v>3</v>
      </c>
      <c r="I86" s="29">
        <f>IF(B86="","",_XLL.NB.JOURS.OUVRES(F86,G86,ferie))</f>
        <v>3</v>
      </c>
      <c r="J86" s="34">
        <f>IF(D86="","",MATCH(D86,motif,0))</f>
        <v>16</v>
      </c>
      <c r="K86">
        <f>VLOOKUP($D86,param!$N$3:$P$26,3,FALSE)</f>
        <v>16</v>
      </c>
      <c r="L86">
        <f>+J86-K86</f>
        <v>0</v>
      </c>
    </row>
    <row r="87" spans="1:12" ht="15">
      <c r="A87" s="11">
        <f>'HYPERVISION Absences'!A85</f>
        <v>33003036</v>
      </c>
      <c r="B87" s="11" t="str">
        <f>'HYPERVISION Absences'!B85</f>
        <v>MAGAND</v>
      </c>
      <c r="C87" s="11" t="str">
        <f>'HYPERVISION Absences'!C85</f>
        <v>GERARD</v>
      </c>
      <c r="D87" s="11" t="str">
        <f>'HYPERVISION Absences'!D85</f>
        <v>AV</v>
      </c>
      <c r="E87" s="150">
        <f>'HYPERVISION Absences'!E85</f>
        <v>42320</v>
      </c>
      <c r="F87" s="150">
        <f>'HYPERVISION Absences'!F85</f>
        <v>42320</v>
      </c>
      <c r="G87" s="150">
        <f>'HYPERVISION Absences'!G85</f>
        <v>42321</v>
      </c>
      <c r="H87" s="29">
        <f>IF(B87="","",G87-F87+1)</f>
        <v>2</v>
      </c>
      <c r="I87" s="29">
        <f>IF(B87="","",_XLL.NB.JOURS.OUVRES(F87,G87,ferie))</f>
        <v>2</v>
      </c>
      <c r="J87" s="34">
        <f>IF(D87="","",MATCH(D87,motif,0))</f>
        <v>17</v>
      </c>
      <c r="K87">
        <f>VLOOKUP($D87,param!$N$3:$P$26,3,FALSE)</f>
        <v>17</v>
      </c>
      <c r="L87">
        <f>+J87-K87</f>
        <v>0</v>
      </c>
    </row>
    <row r="88" spans="1:12" ht="15">
      <c r="A88" s="11">
        <f>'HYPERVISION Absences'!A86</f>
        <v>33003036</v>
      </c>
      <c r="B88" s="11" t="str">
        <f>'HYPERVISION Absences'!B86</f>
        <v>MAGAND</v>
      </c>
      <c r="C88" s="11" t="str">
        <f>'HYPERVISION Absences'!C86</f>
        <v>GERARD</v>
      </c>
      <c r="D88" s="11" t="str">
        <f>'HYPERVISION Absences'!D86</f>
        <v>AV</v>
      </c>
      <c r="E88" s="150">
        <f>'HYPERVISION Absences'!E86</f>
        <v>42445</v>
      </c>
      <c r="F88" s="150">
        <f>'HYPERVISION Absences'!F86</f>
        <v>42445</v>
      </c>
      <c r="G88" s="150">
        <f>'HYPERVISION Absences'!G86</f>
        <v>42447</v>
      </c>
      <c r="H88" s="29">
        <f>IF(B88="","",G88-F88+1)</f>
        <v>3</v>
      </c>
      <c r="I88" s="29">
        <f>IF(B88="","",_XLL.NB.JOURS.OUVRES(F88,G88,ferie))</f>
        <v>3</v>
      </c>
      <c r="J88" s="34">
        <f>IF(D88="","",MATCH(D88,motif,0))</f>
        <v>17</v>
      </c>
      <c r="K88">
        <f>VLOOKUP($D88,param!$N$3:$P$26,3,FALSE)</f>
        <v>17</v>
      </c>
      <c r="L88">
        <f>+J88-K88</f>
        <v>0</v>
      </c>
    </row>
    <row r="89" spans="1:12" ht="15">
      <c r="A89" s="11">
        <f>'HYPERVISION Absences'!A87</f>
        <v>33003036</v>
      </c>
      <c r="B89" s="11" t="str">
        <f>'HYPERVISION Absences'!B87</f>
        <v>MAGAND</v>
      </c>
      <c r="C89" s="11" t="str">
        <f>'HYPERVISION Absences'!C87</f>
        <v>GERARD</v>
      </c>
      <c r="D89" s="11" t="str">
        <f>'HYPERVISION Absences'!D87</f>
        <v>C5</v>
      </c>
      <c r="E89" s="150">
        <f>'HYPERVISION Absences'!E87</f>
        <v>42458</v>
      </c>
      <c r="F89" s="150">
        <f>'HYPERVISION Absences'!F87</f>
        <v>42458</v>
      </c>
      <c r="G89" s="150">
        <f>'HYPERVISION Absences'!G87</f>
        <v>42464</v>
      </c>
      <c r="H89" s="29">
        <f>IF(B89="","",G89-F89+1)</f>
        <v>7</v>
      </c>
      <c r="I89" s="29">
        <f>IF(B89="","",_XLL.NB.JOURS.OUVRES(F89,G89,ferie))</f>
        <v>5</v>
      </c>
      <c r="J89" s="34">
        <f>IF(D89="","",MATCH(D89,motif,0))</f>
        <v>3</v>
      </c>
      <c r="K89">
        <f>VLOOKUP($D89,param!$N$3:$P$26,3,FALSE)</f>
        <v>3</v>
      </c>
      <c r="L89">
        <f>+J89-K89</f>
        <v>0</v>
      </c>
    </row>
    <row r="90" spans="1:12" ht="15">
      <c r="A90" s="11">
        <f>'HYPERVISION Absences'!A88</f>
        <v>33003036</v>
      </c>
      <c r="B90" s="11" t="str">
        <f>'HYPERVISION Absences'!B88</f>
        <v>MAGAND</v>
      </c>
      <c r="C90" s="11" t="str">
        <f>'HYPERVISION Absences'!C88</f>
        <v>GERARD</v>
      </c>
      <c r="D90" s="11" t="str">
        <f>'HYPERVISION Absences'!D88</f>
        <v>CP</v>
      </c>
      <c r="E90" s="150">
        <f>'HYPERVISION Absences'!E88</f>
        <v>42170</v>
      </c>
      <c r="F90" s="150">
        <f>'HYPERVISION Absences'!F88</f>
        <v>42170</v>
      </c>
      <c r="G90" s="150">
        <f>'HYPERVISION Absences'!G88</f>
        <v>42171</v>
      </c>
      <c r="H90" s="29">
        <f>IF(B90="","",G90-F90+1)</f>
        <v>2</v>
      </c>
      <c r="I90" s="29">
        <f>IF(B90="","",_XLL.NB.JOURS.OUVRES(F90,G90,ferie))</f>
        <v>2</v>
      </c>
      <c r="J90" s="34">
        <f>IF(D90="","",MATCH(D90,motif,0))</f>
        <v>1</v>
      </c>
      <c r="K90">
        <f>VLOOKUP($D90,param!$N$3:$P$26,3,FALSE)</f>
        <v>1</v>
      </c>
      <c r="L90">
        <f>+J90-K90</f>
        <v>0</v>
      </c>
    </row>
    <row r="91" spans="1:12" ht="15">
      <c r="A91" s="11">
        <f>'HYPERVISION Absences'!A89</f>
        <v>33003036</v>
      </c>
      <c r="B91" s="11" t="str">
        <f>'HYPERVISION Absences'!B89</f>
        <v>MAGAND</v>
      </c>
      <c r="C91" s="11" t="str">
        <f>'HYPERVISION Absences'!C89</f>
        <v>GERARD</v>
      </c>
      <c r="D91" s="11" t="str">
        <f>'HYPERVISION Absences'!D89</f>
        <v>CP</v>
      </c>
      <c r="E91" s="150">
        <f>'HYPERVISION Absences'!E89</f>
        <v>42247</v>
      </c>
      <c r="F91" s="150">
        <f>'HYPERVISION Absences'!F89</f>
        <v>42247</v>
      </c>
      <c r="G91" s="150">
        <f>'HYPERVISION Absences'!G89</f>
        <v>42265</v>
      </c>
      <c r="H91" s="29">
        <f>IF(B91="","",G91-F91+1)</f>
        <v>19</v>
      </c>
      <c r="I91" s="29">
        <f>IF(B91="","",_XLL.NB.JOURS.OUVRES(F91,G91,ferie))</f>
        <v>15</v>
      </c>
      <c r="J91" s="34">
        <f>IF(D91="","",MATCH(D91,motif,0))</f>
        <v>1</v>
      </c>
      <c r="K91">
        <f>VLOOKUP($D91,param!$N$3:$P$26,3,FALSE)</f>
        <v>1</v>
      </c>
      <c r="L91">
        <f>+J91-K91</f>
        <v>0</v>
      </c>
    </row>
    <row r="92" spans="1:12" ht="15">
      <c r="A92" s="11">
        <f>'HYPERVISION Absences'!A90</f>
        <v>33003036</v>
      </c>
      <c r="B92" s="11" t="str">
        <f>'HYPERVISION Absences'!B90</f>
        <v>MAGAND</v>
      </c>
      <c r="C92" s="11" t="str">
        <f>'HYPERVISION Absences'!C90</f>
        <v>GERARD</v>
      </c>
      <c r="D92" s="11" t="str">
        <f>'HYPERVISION Absences'!D90</f>
        <v>CP</v>
      </c>
      <c r="E92" s="150">
        <f>'HYPERVISION Absences'!E90</f>
        <v>42366</v>
      </c>
      <c r="F92" s="150">
        <f>'HYPERVISION Absences'!F90</f>
        <v>42366</v>
      </c>
      <c r="G92" s="150">
        <f>'HYPERVISION Absences'!G90</f>
        <v>42369</v>
      </c>
      <c r="H92" s="29">
        <f>IF(B92="","",G92-F92+1)</f>
        <v>4</v>
      </c>
      <c r="I92" s="29">
        <f>IF(B92="","",_XLL.NB.JOURS.OUVRES(F92,G92,ferie))</f>
        <v>4</v>
      </c>
      <c r="J92" s="34">
        <f>IF(D92="","",MATCH(D92,motif,0))</f>
        <v>1</v>
      </c>
      <c r="K92">
        <f>VLOOKUP($D92,param!$N$3:$P$26,3,FALSE)</f>
        <v>1</v>
      </c>
      <c r="L92">
        <f>+J92-K92</f>
        <v>0</v>
      </c>
    </row>
    <row r="93" spans="1:12" ht="15">
      <c r="A93" s="11">
        <f>'HYPERVISION Absences'!A91</f>
        <v>33003036</v>
      </c>
      <c r="B93" s="11" t="str">
        <f>'HYPERVISION Absences'!B91</f>
        <v>MAGAND</v>
      </c>
      <c r="C93" s="11" t="str">
        <f>'HYPERVISION Absences'!C91</f>
        <v>GERARD</v>
      </c>
      <c r="D93" s="11" t="str">
        <f>'HYPERVISION Absences'!D91</f>
        <v>FO</v>
      </c>
      <c r="E93" s="150">
        <f>'HYPERVISION Absences'!E91</f>
        <v>42335</v>
      </c>
      <c r="F93" s="150">
        <f>'HYPERVISION Absences'!F91</f>
        <v>42335</v>
      </c>
      <c r="G93" s="150">
        <f>'HYPERVISION Absences'!G91</f>
        <v>42335</v>
      </c>
      <c r="H93" s="29">
        <f>IF(B93="","",G93-F93+1)</f>
        <v>1</v>
      </c>
      <c r="I93" s="29">
        <f>IF(B93="","",_XLL.NB.JOURS.OUVRES(F93,G93,ferie))</f>
        <v>1</v>
      </c>
      <c r="J93" s="34">
        <f>IF(D93="","",MATCH(D93,motif,0))</f>
        <v>14</v>
      </c>
      <c r="K93">
        <f>VLOOKUP($D93,param!$N$3:$P$26,3,FALSE)</f>
        <v>14</v>
      </c>
      <c r="L93">
        <f>+J93-K93</f>
        <v>0</v>
      </c>
    </row>
    <row r="94" spans="1:12" ht="15">
      <c r="A94" s="11">
        <f>'HYPERVISION Absences'!A92</f>
        <v>33003036</v>
      </c>
      <c r="B94" s="11" t="str">
        <f>'HYPERVISION Absences'!B92</f>
        <v>MAGAND</v>
      </c>
      <c r="C94" s="11" t="str">
        <f>'HYPERVISION Absences'!C92</f>
        <v>GERARD</v>
      </c>
      <c r="D94" s="11" t="str">
        <f>'HYPERVISION Absences'!D92</f>
        <v>MA</v>
      </c>
      <c r="E94" s="150">
        <f>'HYPERVISION Absences'!E92</f>
        <v>42164</v>
      </c>
      <c r="F94" s="150">
        <f>'HYPERVISION Absences'!F92</f>
        <v>42164</v>
      </c>
      <c r="G94" s="150">
        <f>'HYPERVISION Absences'!G92</f>
        <v>42169</v>
      </c>
      <c r="H94" s="29">
        <f>IF(B94="","",G94-F94+1)</f>
        <v>6</v>
      </c>
      <c r="I94" s="29">
        <f>IF(B94="","",_XLL.NB.JOURS.OUVRES(F94,G94,ferie))</f>
        <v>4</v>
      </c>
      <c r="J94" s="34">
        <f>IF(D94="","",MATCH(D94,motif,0))</f>
        <v>7</v>
      </c>
      <c r="K94">
        <f>VLOOKUP($D94,param!$N$3:$P$26,3,FALSE)</f>
        <v>7</v>
      </c>
      <c r="L94">
        <f>+J94-K94</f>
        <v>0</v>
      </c>
    </row>
    <row r="95" spans="1:12" ht="15">
      <c r="A95" s="11">
        <f>'HYPERVISION Absences'!A93</f>
        <v>33007581</v>
      </c>
      <c r="B95" s="11" t="str">
        <f>'HYPERVISION Absences'!B93</f>
        <v>MANGAVEL</v>
      </c>
      <c r="C95" s="11" t="str">
        <f>'HYPERVISION Absences'!C93</f>
        <v>PASCAL</v>
      </c>
      <c r="D95" s="11" t="str">
        <f>'HYPERVISION Absences'!D93</f>
        <v>C5</v>
      </c>
      <c r="E95" s="150">
        <f>'HYPERVISION Absences'!E93</f>
        <v>42422</v>
      </c>
      <c r="F95" s="150">
        <f>'HYPERVISION Absences'!F93</f>
        <v>42422</v>
      </c>
      <c r="G95" s="150">
        <f>'HYPERVISION Absences'!G93</f>
        <v>42426</v>
      </c>
      <c r="H95" s="29">
        <f>IF(B95="","",G95-F95+1)</f>
        <v>5</v>
      </c>
      <c r="I95" s="29">
        <f>IF(B95="","",_XLL.NB.JOURS.OUVRES(F95,G95,ferie))</f>
        <v>5</v>
      </c>
      <c r="J95" s="34">
        <f>IF(D95="","",MATCH(D95,motif,0))</f>
        <v>3</v>
      </c>
      <c r="K95">
        <f>VLOOKUP($D95,param!$N$3:$P$26,3,FALSE)</f>
        <v>3</v>
      </c>
      <c r="L95">
        <f>+J95-K95</f>
        <v>0</v>
      </c>
    </row>
    <row r="96" spans="1:12" ht="15">
      <c r="A96" s="11">
        <f>'HYPERVISION Absences'!A94</f>
        <v>33007581</v>
      </c>
      <c r="B96" s="11" t="str">
        <f>'HYPERVISION Absences'!B94</f>
        <v>MANGAVEL</v>
      </c>
      <c r="C96" s="11" t="str">
        <f>'HYPERVISION Absences'!C94</f>
        <v>PASCAL</v>
      </c>
      <c r="D96" s="11" t="str">
        <f>'HYPERVISION Absences'!D94</f>
        <v>CP</v>
      </c>
      <c r="E96" s="150">
        <f>'HYPERVISION Absences'!E94</f>
        <v>42205</v>
      </c>
      <c r="F96" s="150">
        <f>'HYPERVISION Absences'!F94</f>
        <v>42205</v>
      </c>
      <c r="G96" s="150">
        <f>'HYPERVISION Absences'!G94</f>
        <v>42223</v>
      </c>
      <c r="H96" s="29">
        <f>IF(B96="","",G96-F96+1)</f>
        <v>19</v>
      </c>
      <c r="I96" s="29">
        <f>IF(B96="","",_XLL.NB.JOURS.OUVRES(F96,G96,ferie))</f>
        <v>15</v>
      </c>
      <c r="J96" s="34">
        <f>IF(D96="","",MATCH(D96,motif,0))</f>
        <v>1</v>
      </c>
      <c r="K96">
        <f>VLOOKUP($D96,param!$N$3:$P$26,3,FALSE)</f>
        <v>1</v>
      </c>
      <c r="L96">
        <f>+J96-K96</f>
        <v>0</v>
      </c>
    </row>
    <row r="97" spans="1:12" ht="15">
      <c r="A97" s="11">
        <f>'HYPERVISION Absences'!A95</f>
        <v>33007581</v>
      </c>
      <c r="B97" s="11" t="str">
        <f>'HYPERVISION Absences'!B95</f>
        <v>MANGAVEL</v>
      </c>
      <c r="C97" s="11" t="str">
        <f>'HYPERVISION Absences'!C95</f>
        <v>PASCAL</v>
      </c>
      <c r="D97" s="11" t="str">
        <f>'HYPERVISION Absences'!D95</f>
        <v>CP</v>
      </c>
      <c r="E97" s="150">
        <f>'HYPERVISION Absences'!E95</f>
        <v>42284</v>
      </c>
      <c r="F97" s="150">
        <f>'HYPERVISION Absences'!F95</f>
        <v>42284</v>
      </c>
      <c r="G97" s="150">
        <f>'HYPERVISION Absences'!G95</f>
        <v>42284</v>
      </c>
      <c r="H97" s="29">
        <f>IF(B97="","",G97-F97+1)</f>
        <v>1</v>
      </c>
      <c r="I97" s="29">
        <f>IF(B97="","",_XLL.NB.JOURS.OUVRES(F97,G97,ferie))</f>
        <v>1</v>
      </c>
      <c r="J97" s="34">
        <f>IF(D97="","",MATCH(D97,motif,0))</f>
        <v>1</v>
      </c>
      <c r="K97">
        <f>VLOOKUP($D97,param!$N$3:$P$26,3,FALSE)</f>
        <v>1</v>
      </c>
      <c r="L97">
        <f>+J97-K97</f>
        <v>0</v>
      </c>
    </row>
    <row r="98" spans="1:12" ht="15">
      <c r="A98" s="11">
        <f>'HYPERVISION Absences'!A96</f>
        <v>33007581</v>
      </c>
      <c r="B98" s="11" t="str">
        <f>'HYPERVISION Absences'!B96</f>
        <v>MANGAVEL</v>
      </c>
      <c r="C98" s="11" t="str">
        <f>'HYPERVISION Absences'!C96</f>
        <v>PASCAL</v>
      </c>
      <c r="D98" s="11" t="str">
        <f>'HYPERVISION Absences'!D96</f>
        <v>CP</v>
      </c>
      <c r="E98" s="150">
        <f>'HYPERVISION Absences'!E96</f>
        <v>42299</v>
      </c>
      <c r="F98" s="150">
        <f>'HYPERVISION Absences'!F96</f>
        <v>42299</v>
      </c>
      <c r="G98" s="150">
        <f>'HYPERVISION Absences'!G96</f>
        <v>42300</v>
      </c>
      <c r="H98" s="29">
        <f>IF(B98="","",G98-F98+1)</f>
        <v>2</v>
      </c>
      <c r="I98" s="29">
        <f>IF(B98="","",_XLL.NB.JOURS.OUVRES(F98,G98,ferie))</f>
        <v>2</v>
      </c>
      <c r="J98" s="34">
        <f>IF(D98="","",MATCH(D98,motif,0))</f>
        <v>1</v>
      </c>
      <c r="K98">
        <f>VLOOKUP($D98,param!$N$3:$P$26,3,FALSE)</f>
        <v>1</v>
      </c>
      <c r="L98">
        <f>+J98-K98</f>
        <v>0</v>
      </c>
    </row>
    <row r="99" spans="1:12" ht="15">
      <c r="A99" s="11">
        <f>'HYPERVISION Absences'!A97</f>
        <v>33007581</v>
      </c>
      <c r="B99" s="11" t="str">
        <f>'HYPERVISION Absences'!B97</f>
        <v>MANGAVEL</v>
      </c>
      <c r="C99" s="11" t="str">
        <f>'HYPERVISION Absences'!C97</f>
        <v>PASCAL</v>
      </c>
      <c r="D99" s="11" t="str">
        <f>'HYPERVISION Absences'!D97</f>
        <v>CP</v>
      </c>
      <c r="E99" s="150">
        <f>'HYPERVISION Absences'!E97</f>
        <v>42359</v>
      </c>
      <c r="F99" s="150">
        <f>'HYPERVISION Absences'!F97</f>
        <v>42359</v>
      </c>
      <c r="G99" s="150">
        <f>'HYPERVISION Absences'!G97</f>
        <v>42362</v>
      </c>
      <c r="H99" s="29">
        <f>IF(B99="","",G99-F99+1)</f>
        <v>4</v>
      </c>
      <c r="I99" s="29">
        <f>IF(B99="","",_XLL.NB.JOURS.OUVRES(F99,G99,ferie))</f>
        <v>4</v>
      </c>
      <c r="J99" s="34">
        <f>IF(D99="","",MATCH(D99,motif,0))</f>
        <v>1</v>
      </c>
      <c r="K99">
        <f>VLOOKUP($D99,param!$N$3:$P$26,3,FALSE)</f>
        <v>1</v>
      </c>
      <c r="L99">
        <f>+J99-K99</f>
        <v>0</v>
      </c>
    </row>
    <row r="100" spans="1:12" ht="15">
      <c r="A100" s="11">
        <f>'HYPERVISION Absences'!A98</f>
        <v>33007581</v>
      </c>
      <c r="B100" s="11" t="str">
        <f>'HYPERVISION Absences'!B98</f>
        <v>MANGAVEL</v>
      </c>
      <c r="C100" s="11" t="str">
        <f>'HYPERVISION Absences'!C98</f>
        <v>PASCAL</v>
      </c>
      <c r="D100" s="11" t="str">
        <f>'HYPERVISION Absences'!D98</f>
        <v>CP</v>
      </c>
      <c r="E100" s="150">
        <f>'HYPERVISION Absences'!E98</f>
        <v>42458</v>
      </c>
      <c r="F100" s="150">
        <f>'HYPERVISION Absences'!F98</f>
        <v>42458</v>
      </c>
      <c r="G100" s="150">
        <f>'HYPERVISION Absences'!G98</f>
        <v>42460</v>
      </c>
      <c r="H100" s="29">
        <f>IF(B100="","",G100-F100+1)</f>
        <v>3</v>
      </c>
      <c r="I100" s="29">
        <f>IF(B100="","",_XLL.NB.JOURS.OUVRES(F100,G100,ferie))</f>
        <v>3</v>
      </c>
      <c r="J100" s="34">
        <f>IF(D100="","",MATCH(D100,motif,0))</f>
        <v>1</v>
      </c>
      <c r="K100">
        <f>VLOOKUP($D100,param!$N$3:$P$26,3,FALSE)</f>
        <v>1</v>
      </c>
      <c r="L100">
        <f>+J100-K100</f>
        <v>0</v>
      </c>
    </row>
    <row r="101" spans="1:12" ht="15">
      <c r="A101" s="11">
        <f>'HYPERVISION Absences'!A99</f>
        <v>33007581</v>
      </c>
      <c r="B101" s="11" t="str">
        <f>'HYPERVISION Absences'!B99</f>
        <v>MANGAVEL</v>
      </c>
      <c r="C101" s="11" t="str">
        <f>'HYPERVISION Absences'!C99</f>
        <v>PASCAL</v>
      </c>
      <c r="D101" s="11" t="str">
        <f>'HYPERVISION Absences'!D99</f>
        <v>FO</v>
      </c>
      <c r="E101" s="150">
        <f>'HYPERVISION Absences'!E99</f>
        <v>42335</v>
      </c>
      <c r="F101" s="150">
        <f>'HYPERVISION Absences'!F99</f>
        <v>42335</v>
      </c>
      <c r="G101" s="150">
        <f>'HYPERVISION Absences'!G99</f>
        <v>42335</v>
      </c>
      <c r="H101" s="29">
        <f>IF(B101="","",G101-F101+1)</f>
        <v>1</v>
      </c>
      <c r="I101" s="29">
        <f>IF(B101="","",_XLL.NB.JOURS.OUVRES(F101,G101,ferie))</f>
        <v>1</v>
      </c>
      <c r="J101" s="34">
        <f>IF(D101="","",MATCH(D101,motif,0))</f>
        <v>14</v>
      </c>
      <c r="K101">
        <f>VLOOKUP($D101,param!$N$3:$P$26,3,FALSE)</f>
        <v>14</v>
      </c>
      <c r="L101">
        <f>+J101-K101</f>
        <v>0</v>
      </c>
    </row>
    <row r="102" spans="1:12" ht="15">
      <c r="A102" s="11">
        <f>'HYPERVISION Absences'!A100</f>
        <v>33007581</v>
      </c>
      <c r="B102" s="11" t="str">
        <f>'HYPERVISION Absences'!B100</f>
        <v>MANGAVEL</v>
      </c>
      <c r="C102" s="11" t="str">
        <f>'HYPERVISION Absences'!C100</f>
        <v>PASCAL</v>
      </c>
      <c r="D102" s="11" t="str">
        <f>'HYPERVISION Absences'!D100</f>
        <v>H+</v>
      </c>
      <c r="E102" s="150">
        <f>'HYPERVISION Absences'!E100</f>
        <v>42282</v>
      </c>
      <c r="F102" s="150">
        <f>'HYPERVISION Absences'!F100</f>
        <v>42282</v>
      </c>
      <c r="G102" s="150">
        <f>'HYPERVISION Absences'!G100</f>
        <v>42282</v>
      </c>
      <c r="H102" s="29">
        <f>IF(B102="","",G102-F102+1)</f>
        <v>1</v>
      </c>
      <c r="I102" s="29">
        <f>IF(B102="","",_XLL.NB.JOURS.OUVRES(F102,G102,ferie))</f>
        <v>1</v>
      </c>
      <c r="J102" s="34">
        <f>IF(D102="","",MATCH(D102,motif,0))</f>
        <v>21</v>
      </c>
      <c r="K102">
        <f>VLOOKUP($D102,param!$N$3:$P$26,3,FALSE)</f>
        <v>21</v>
      </c>
      <c r="L102">
        <f>+J102-K102</f>
        <v>0</v>
      </c>
    </row>
    <row r="103" spans="1:12" ht="15">
      <c r="A103" s="11">
        <f>'HYPERVISION Absences'!A101</f>
        <v>33007581</v>
      </c>
      <c r="B103" s="11" t="str">
        <f>'HYPERVISION Absences'!B101</f>
        <v>MANGAVEL</v>
      </c>
      <c r="C103" s="11" t="str">
        <f>'HYPERVISION Absences'!C101</f>
        <v>PASCAL</v>
      </c>
      <c r="D103" s="11" t="str">
        <f>'HYPERVISION Absences'!D101</f>
        <v>H+</v>
      </c>
      <c r="E103" s="150">
        <f>'HYPERVISION Absences'!E101</f>
        <v>42286</v>
      </c>
      <c r="F103" s="150">
        <f>'HYPERVISION Absences'!F101</f>
        <v>42286</v>
      </c>
      <c r="G103" s="150">
        <f>'HYPERVISION Absences'!G101</f>
        <v>42286</v>
      </c>
      <c r="H103" s="29">
        <f>IF(B103="","",G103-F103+1)</f>
        <v>1</v>
      </c>
      <c r="I103" s="29">
        <f>IF(B103="","",_XLL.NB.JOURS.OUVRES(F103,G103,ferie))</f>
        <v>1</v>
      </c>
      <c r="J103" s="34">
        <f>IF(D103="","",MATCH(D103,motif,0))</f>
        <v>21</v>
      </c>
      <c r="K103">
        <f>VLOOKUP($D103,param!$N$3:$P$26,3,FALSE)</f>
        <v>21</v>
      </c>
      <c r="L103">
        <f>+J103-K103</f>
        <v>0</v>
      </c>
    </row>
    <row r="104" spans="1:12" ht="15">
      <c r="A104" s="11">
        <f>'HYPERVISION Absences'!A102</f>
        <v>33007581</v>
      </c>
      <c r="B104" s="11" t="str">
        <f>'HYPERVISION Absences'!B102</f>
        <v>MANGAVEL</v>
      </c>
      <c r="C104" s="11" t="str">
        <f>'HYPERVISION Absences'!C102</f>
        <v>PASCAL</v>
      </c>
      <c r="D104" s="11" t="str">
        <f>'HYPERVISION Absences'!D102</f>
        <v>H+</v>
      </c>
      <c r="E104" s="150">
        <f>'HYPERVISION Absences'!E102</f>
        <v>42292</v>
      </c>
      <c r="F104" s="150">
        <f>'HYPERVISION Absences'!F102</f>
        <v>42292</v>
      </c>
      <c r="G104" s="150">
        <f>'HYPERVISION Absences'!G102</f>
        <v>42292</v>
      </c>
      <c r="H104" s="29">
        <f>IF(B104="","",G104-F104+1)</f>
        <v>1</v>
      </c>
      <c r="I104" s="29">
        <f>IF(B104="","",_XLL.NB.JOURS.OUVRES(F104,G104,ferie))</f>
        <v>1</v>
      </c>
      <c r="J104" s="34">
        <f>IF(D104="","",MATCH(D104,motif,0))</f>
        <v>21</v>
      </c>
      <c r="K104">
        <f>VLOOKUP($D104,param!$N$3:$P$26,3,FALSE)</f>
        <v>21</v>
      </c>
      <c r="L104">
        <f>+J104-K104</f>
        <v>0</v>
      </c>
    </row>
    <row r="105" spans="1:12" ht="15">
      <c r="A105" s="11">
        <f>'HYPERVISION Absences'!A103</f>
        <v>33007581</v>
      </c>
      <c r="B105" s="11" t="str">
        <f>'HYPERVISION Absences'!B103</f>
        <v>MANGAVEL</v>
      </c>
      <c r="C105" s="11" t="str">
        <f>'HYPERVISION Absences'!C103</f>
        <v>PASCAL</v>
      </c>
      <c r="D105" s="11" t="str">
        <f>'HYPERVISION Absences'!D103</f>
        <v>H+</v>
      </c>
      <c r="E105" s="150">
        <f>'HYPERVISION Absences'!E103</f>
        <v>42293</v>
      </c>
      <c r="F105" s="150">
        <f>'HYPERVISION Absences'!F103</f>
        <v>42293</v>
      </c>
      <c r="G105" s="150">
        <f>'HYPERVISION Absences'!G103</f>
        <v>42293</v>
      </c>
      <c r="H105" s="29">
        <f>IF(B105="","",G105-F105+1)</f>
        <v>1</v>
      </c>
      <c r="I105" s="29">
        <f>IF(B105="","",_XLL.NB.JOURS.OUVRES(F105,G105,ferie))</f>
        <v>1</v>
      </c>
      <c r="J105" s="34">
        <f>IF(D105="","",MATCH(D105,motif,0))</f>
        <v>21</v>
      </c>
      <c r="K105">
        <f>VLOOKUP($D105,param!$N$3:$P$26,3,FALSE)</f>
        <v>21</v>
      </c>
      <c r="L105">
        <f>+J105-K105</f>
        <v>0</v>
      </c>
    </row>
    <row r="106" spans="1:12" ht="15">
      <c r="A106" s="11">
        <f>'HYPERVISION Absences'!A104</f>
        <v>33007581</v>
      </c>
      <c r="B106" s="11" t="str">
        <f>'HYPERVISION Absences'!B104</f>
        <v>MANGAVEL</v>
      </c>
      <c r="C106" s="11" t="str">
        <f>'HYPERVISION Absences'!C104</f>
        <v>PASCAL</v>
      </c>
      <c r="D106" s="11" t="str">
        <f>'HYPERVISION Absences'!D104</f>
        <v>H+</v>
      </c>
      <c r="E106" s="150">
        <f>'HYPERVISION Absences'!E104</f>
        <v>42296</v>
      </c>
      <c r="F106" s="150">
        <f>'HYPERVISION Absences'!F104</f>
        <v>42296</v>
      </c>
      <c r="G106" s="150">
        <f>'HYPERVISION Absences'!G104</f>
        <v>42296</v>
      </c>
      <c r="H106" s="29">
        <f>IF(B106="","",G106-F106+1)</f>
        <v>1</v>
      </c>
      <c r="I106" s="29">
        <f>IF(B106="","",_XLL.NB.JOURS.OUVRES(F106,G106,ferie))</f>
        <v>1</v>
      </c>
      <c r="J106" s="34">
        <f>IF(D106="","",MATCH(D106,motif,0))</f>
        <v>21</v>
      </c>
      <c r="K106">
        <f>VLOOKUP($D106,param!$N$3:$P$26,3,FALSE)</f>
        <v>21</v>
      </c>
      <c r="L106">
        <f>+J106-K106</f>
        <v>0</v>
      </c>
    </row>
    <row r="107" spans="1:12" ht="15">
      <c r="A107" s="11">
        <f>'HYPERVISION Absences'!A105</f>
        <v>33007581</v>
      </c>
      <c r="B107" s="11" t="str">
        <f>'HYPERVISION Absences'!B105</f>
        <v>MANGAVEL</v>
      </c>
      <c r="C107" s="11" t="str">
        <f>'HYPERVISION Absences'!C105</f>
        <v>PASCAL</v>
      </c>
      <c r="D107" s="11" t="str">
        <f>'HYPERVISION Absences'!D105</f>
        <v>H+</v>
      </c>
      <c r="E107" s="150">
        <f>'HYPERVISION Absences'!E105</f>
        <v>42298</v>
      </c>
      <c r="F107" s="150">
        <f>'HYPERVISION Absences'!F105</f>
        <v>42298</v>
      </c>
      <c r="G107" s="150">
        <f>'HYPERVISION Absences'!G105</f>
        <v>42298</v>
      </c>
      <c r="H107" s="29">
        <f>IF(B107="","",G107-F107+1)</f>
        <v>1</v>
      </c>
      <c r="I107" s="29">
        <f>IF(B107="","",_XLL.NB.JOURS.OUVRES(F107,G107,ferie))</f>
        <v>1</v>
      </c>
      <c r="J107" s="34">
        <f>IF(D107="","",MATCH(D107,motif,0))</f>
        <v>21</v>
      </c>
      <c r="K107">
        <f>VLOOKUP($D107,param!$N$3:$P$26,3,FALSE)</f>
        <v>21</v>
      </c>
      <c r="L107">
        <f>+J107-K107</f>
        <v>0</v>
      </c>
    </row>
    <row r="108" spans="1:12" ht="15">
      <c r="A108" s="11">
        <f>'HYPERVISION Absences'!A106</f>
        <v>33007581</v>
      </c>
      <c r="B108" s="11" t="str">
        <f>'HYPERVISION Absences'!B106</f>
        <v>MANGAVEL</v>
      </c>
      <c r="C108" s="11" t="str">
        <f>'HYPERVISION Absences'!C106</f>
        <v>PASCAL</v>
      </c>
      <c r="D108" s="11" t="str">
        <f>'HYPERVISION Absences'!D106</f>
        <v>H+</v>
      </c>
      <c r="E108" s="150">
        <f>'HYPERVISION Absences'!E106</f>
        <v>42305</v>
      </c>
      <c r="F108" s="150">
        <f>'HYPERVISION Absences'!F106</f>
        <v>42305</v>
      </c>
      <c r="G108" s="150">
        <f>'HYPERVISION Absences'!G106</f>
        <v>42305</v>
      </c>
      <c r="H108" s="29">
        <f>IF(B108="","",G108-F108+1)</f>
        <v>1</v>
      </c>
      <c r="I108" s="29">
        <f>IF(B108="","",_XLL.NB.JOURS.OUVRES(F108,G108,ferie))</f>
        <v>1</v>
      </c>
      <c r="J108" s="34">
        <f>IF(D108="","",MATCH(D108,motif,0))</f>
        <v>21</v>
      </c>
      <c r="K108">
        <f>VLOOKUP($D108,param!$N$3:$P$26,3,FALSE)</f>
        <v>21</v>
      </c>
      <c r="L108">
        <f>+J108-K108</f>
        <v>0</v>
      </c>
    </row>
    <row r="109" spans="1:12" ht="15">
      <c r="A109" s="11">
        <f>'HYPERVISION Absences'!A107</f>
        <v>33007581</v>
      </c>
      <c r="B109" s="11" t="str">
        <f>'HYPERVISION Absences'!B107</f>
        <v>MANGAVEL</v>
      </c>
      <c r="C109" s="11" t="str">
        <f>'HYPERVISION Absences'!C107</f>
        <v>PASCAL</v>
      </c>
      <c r="D109" s="11" t="str">
        <f>'HYPERVISION Absences'!D107</f>
        <v>H+</v>
      </c>
      <c r="E109" s="150">
        <f>'HYPERVISION Absences'!E107</f>
        <v>42332</v>
      </c>
      <c r="F109" s="150">
        <f>'HYPERVISION Absences'!F107</f>
        <v>42332</v>
      </c>
      <c r="G109" s="150">
        <f>'HYPERVISION Absences'!G107</f>
        <v>42332</v>
      </c>
      <c r="H109" s="29">
        <f>IF(B109="","",G109-F109+1)</f>
        <v>1</v>
      </c>
      <c r="I109" s="29">
        <f>IF(B109="","",_XLL.NB.JOURS.OUVRES(F109,G109,ferie))</f>
        <v>1</v>
      </c>
      <c r="J109" s="34">
        <f>IF(D109="","",MATCH(D109,motif,0))</f>
        <v>21</v>
      </c>
      <c r="K109">
        <f>VLOOKUP($D109,param!$N$3:$P$26,3,FALSE)</f>
        <v>21</v>
      </c>
      <c r="L109">
        <f>+J109-K109</f>
        <v>0</v>
      </c>
    </row>
    <row r="110" spans="1:12" ht="15">
      <c r="A110" s="11">
        <f>'HYPERVISION Absences'!A108</f>
        <v>33007581</v>
      </c>
      <c r="B110" s="11" t="str">
        <f>'HYPERVISION Absences'!B108</f>
        <v>MANGAVEL</v>
      </c>
      <c r="C110" s="11" t="str">
        <f>'HYPERVISION Absences'!C108</f>
        <v>PASCAL</v>
      </c>
      <c r="D110" s="11" t="str">
        <f>'HYPERVISION Absences'!D108</f>
        <v>H+</v>
      </c>
      <c r="E110" s="150">
        <f>'HYPERVISION Absences'!E108</f>
        <v>42340</v>
      </c>
      <c r="F110" s="150">
        <f>'HYPERVISION Absences'!F108</f>
        <v>42340</v>
      </c>
      <c r="G110" s="150">
        <f>'HYPERVISION Absences'!G108</f>
        <v>42340</v>
      </c>
      <c r="H110" s="29">
        <f>IF(B110="","",G110-F110+1)</f>
        <v>1</v>
      </c>
      <c r="I110" s="29">
        <f>IF(B110="","",_XLL.NB.JOURS.OUVRES(F110,G110,ferie))</f>
        <v>1</v>
      </c>
      <c r="J110" s="34">
        <f>IF(D110="","",MATCH(D110,motif,0))</f>
        <v>21</v>
      </c>
      <c r="K110">
        <f>VLOOKUP($D110,param!$N$3:$P$26,3,FALSE)</f>
        <v>21</v>
      </c>
      <c r="L110">
        <f>+J110-K110</f>
        <v>0</v>
      </c>
    </row>
    <row r="111" spans="1:12" ht="15">
      <c r="A111" s="11">
        <f>'HYPERVISION Absences'!A109</f>
        <v>33007581</v>
      </c>
      <c r="B111" s="11" t="str">
        <f>'HYPERVISION Absences'!B109</f>
        <v>MANGAVEL</v>
      </c>
      <c r="C111" s="11" t="str">
        <f>'HYPERVISION Absences'!C109</f>
        <v>PASCAL</v>
      </c>
      <c r="D111" s="11" t="str">
        <f>'HYPERVISION Absences'!D109</f>
        <v>H+</v>
      </c>
      <c r="E111" s="150">
        <f>'HYPERVISION Absences'!E109</f>
        <v>42341</v>
      </c>
      <c r="F111" s="150">
        <f>'HYPERVISION Absences'!F109</f>
        <v>42341</v>
      </c>
      <c r="G111" s="150">
        <f>'HYPERVISION Absences'!G109</f>
        <v>42341</v>
      </c>
      <c r="H111" s="29">
        <f>IF(B111="","",G111-F111+1)</f>
        <v>1</v>
      </c>
      <c r="I111" s="29">
        <f>IF(B111="","",_XLL.NB.JOURS.OUVRES(F111,G111,ferie))</f>
        <v>1</v>
      </c>
      <c r="J111" s="34">
        <f>IF(D111="","",MATCH(D111,motif,0))</f>
        <v>21</v>
      </c>
      <c r="K111">
        <f>VLOOKUP($D111,param!$N$3:$P$26,3,FALSE)</f>
        <v>21</v>
      </c>
      <c r="L111">
        <f>+J111-K111</f>
        <v>0</v>
      </c>
    </row>
    <row r="112" spans="1:12" ht="15">
      <c r="A112" s="11">
        <f>'HYPERVISION Absences'!A110</f>
        <v>33007581</v>
      </c>
      <c r="B112" s="11" t="str">
        <f>'HYPERVISION Absences'!B110</f>
        <v>MANGAVEL</v>
      </c>
      <c r="C112" s="11" t="str">
        <f>'HYPERVISION Absences'!C110</f>
        <v>PASCAL</v>
      </c>
      <c r="D112" s="11" t="str">
        <f>'HYPERVISION Absences'!D110</f>
        <v>H+</v>
      </c>
      <c r="E112" s="150">
        <f>'HYPERVISION Absences'!E110</f>
        <v>42342</v>
      </c>
      <c r="F112" s="150">
        <f>'HYPERVISION Absences'!F110</f>
        <v>42342</v>
      </c>
      <c r="G112" s="150">
        <f>'HYPERVISION Absences'!G110</f>
        <v>42342</v>
      </c>
      <c r="H112" s="29">
        <f>IF(B112="","",G112-F112+1)</f>
        <v>1</v>
      </c>
      <c r="I112" s="29">
        <f>IF(B112="","",_XLL.NB.JOURS.OUVRES(F112,G112,ferie))</f>
        <v>1</v>
      </c>
      <c r="J112" s="34">
        <f>IF(D112="","",MATCH(D112,motif,0))</f>
        <v>21</v>
      </c>
      <c r="K112">
        <f>VLOOKUP($D112,param!$N$3:$P$26,3,FALSE)</f>
        <v>21</v>
      </c>
      <c r="L112">
        <f>+J112-K112</f>
        <v>0</v>
      </c>
    </row>
    <row r="113" spans="1:12" ht="15">
      <c r="A113" s="11">
        <f>'HYPERVISION Absences'!A111</f>
        <v>33007581</v>
      </c>
      <c r="B113" s="11" t="str">
        <f>'HYPERVISION Absences'!B111</f>
        <v>MANGAVEL</v>
      </c>
      <c r="C113" s="11" t="str">
        <f>'HYPERVISION Absences'!C111</f>
        <v>PASCAL</v>
      </c>
      <c r="D113" s="11" t="str">
        <f>'HYPERVISION Absences'!D111</f>
        <v>H+</v>
      </c>
      <c r="E113" s="150">
        <f>'HYPERVISION Absences'!E111</f>
        <v>42345</v>
      </c>
      <c r="F113" s="150">
        <f>'HYPERVISION Absences'!F111</f>
        <v>42345</v>
      </c>
      <c r="G113" s="150">
        <f>'HYPERVISION Absences'!G111</f>
        <v>42345</v>
      </c>
      <c r="H113" s="29">
        <f>IF(B113="","",G113-F113+1)</f>
        <v>1</v>
      </c>
      <c r="I113" s="29">
        <f>IF(B113="","",_XLL.NB.JOURS.OUVRES(F113,G113,ferie))</f>
        <v>1</v>
      </c>
      <c r="J113" s="34">
        <f>IF(D113="","",MATCH(D113,motif,0))</f>
        <v>21</v>
      </c>
      <c r="K113">
        <f>VLOOKUP($D113,param!$N$3:$P$26,3,FALSE)</f>
        <v>21</v>
      </c>
      <c r="L113">
        <f>+J113-K113</f>
        <v>0</v>
      </c>
    </row>
    <row r="114" spans="1:12" ht="15">
      <c r="A114" s="11">
        <f>'HYPERVISION Absences'!A112</f>
        <v>33007581</v>
      </c>
      <c r="B114" s="11" t="str">
        <f>'HYPERVISION Absences'!B112</f>
        <v>MANGAVEL</v>
      </c>
      <c r="C114" s="11" t="str">
        <f>'HYPERVISION Absences'!C112</f>
        <v>PASCAL</v>
      </c>
      <c r="D114" s="11" t="str">
        <f>'HYPERVISION Absences'!D112</f>
        <v>H+</v>
      </c>
      <c r="E114" s="150">
        <f>'HYPERVISION Absences'!E112</f>
        <v>42348</v>
      </c>
      <c r="F114" s="150">
        <f>'HYPERVISION Absences'!F112</f>
        <v>42348</v>
      </c>
      <c r="G114" s="150">
        <f>'HYPERVISION Absences'!G112</f>
        <v>42348</v>
      </c>
      <c r="H114" s="29">
        <f>IF(B114="","",G114-F114+1)</f>
        <v>1</v>
      </c>
      <c r="I114" s="29">
        <f>IF(B114="","",_XLL.NB.JOURS.OUVRES(F114,G114,ferie))</f>
        <v>1</v>
      </c>
      <c r="J114" s="34">
        <f>IF(D114="","",MATCH(D114,motif,0))</f>
        <v>21</v>
      </c>
      <c r="K114">
        <f>VLOOKUP($D114,param!$N$3:$P$26,3,FALSE)</f>
        <v>21</v>
      </c>
      <c r="L114">
        <f>+J114-K114</f>
        <v>0</v>
      </c>
    </row>
    <row r="115" spans="1:12" ht="15">
      <c r="A115" s="11">
        <f>'HYPERVISION Absences'!A113</f>
        <v>33007581</v>
      </c>
      <c r="B115" s="11" t="str">
        <f>'HYPERVISION Absences'!B113</f>
        <v>MANGAVEL</v>
      </c>
      <c r="C115" s="11" t="str">
        <f>'HYPERVISION Absences'!C113</f>
        <v>PASCAL</v>
      </c>
      <c r="D115" s="11" t="str">
        <f>'HYPERVISION Absences'!D113</f>
        <v>H+</v>
      </c>
      <c r="E115" s="150">
        <f>'HYPERVISION Absences'!E113</f>
        <v>42352</v>
      </c>
      <c r="F115" s="150">
        <f>'HYPERVISION Absences'!F113</f>
        <v>42352</v>
      </c>
      <c r="G115" s="150">
        <f>'HYPERVISION Absences'!G113</f>
        <v>42353</v>
      </c>
      <c r="H115" s="29">
        <f>IF(B115="","",G115-F115+1)</f>
        <v>2</v>
      </c>
      <c r="I115" s="29">
        <f>IF(B115="","",_XLL.NB.JOURS.OUVRES(F115,G115,ferie))</f>
        <v>2</v>
      </c>
      <c r="J115" s="34">
        <f>IF(D115="","",MATCH(D115,motif,0))</f>
        <v>21</v>
      </c>
      <c r="K115">
        <f>VLOOKUP($D115,param!$N$3:$P$26,3,FALSE)</f>
        <v>21</v>
      </c>
      <c r="L115">
        <f>+J115-K115</f>
        <v>0</v>
      </c>
    </row>
    <row r="116" spans="1:12" ht="15">
      <c r="A116" s="11">
        <f>'HYPERVISION Absences'!A114</f>
        <v>33007581</v>
      </c>
      <c r="B116" s="11" t="str">
        <f>'HYPERVISION Absences'!B114</f>
        <v>MANGAVEL</v>
      </c>
      <c r="C116" s="11" t="str">
        <f>'HYPERVISION Absences'!C114</f>
        <v>PASCAL</v>
      </c>
      <c r="D116" s="11" t="str">
        <f>'HYPERVISION Absences'!D114</f>
        <v>H+</v>
      </c>
      <c r="E116" s="150">
        <f>'HYPERVISION Absences'!E114</f>
        <v>42354</v>
      </c>
      <c r="F116" s="150">
        <f>'HYPERVISION Absences'!F114</f>
        <v>42354</v>
      </c>
      <c r="G116" s="150">
        <f>'HYPERVISION Absences'!G114</f>
        <v>42354</v>
      </c>
      <c r="H116" s="29">
        <f>IF(B116="","",G116-F116+1)</f>
        <v>1</v>
      </c>
      <c r="I116" s="29">
        <f>IF(B116="","",_XLL.NB.JOURS.OUVRES(F116,G116,ferie))</f>
        <v>1</v>
      </c>
      <c r="J116" s="34">
        <f>IF(D116="","",MATCH(D116,motif,0))</f>
        <v>21</v>
      </c>
      <c r="K116">
        <f>VLOOKUP($D116,param!$N$3:$P$26,3,FALSE)</f>
        <v>21</v>
      </c>
      <c r="L116">
        <f>+J116-K116</f>
        <v>0</v>
      </c>
    </row>
    <row r="117" spans="1:12" ht="15">
      <c r="A117" s="11">
        <f>'HYPERVISION Absences'!A115</f>
        <v>33007581</v>
      </c>
      <c r="B117" s="11" t="str">
        <f>'HYPERVISION Absences'!B115</f>
        <v>MANGAVEL</v>
      </c>
      <c r="C117" s="11" t="str">
        <f>'HYPERVISION Absences'!C115</f>
        <v>PASCAL</v>
      </c>
      <c r="D117" s="11" t="str">
        <f>'HYPERVISION Absences'!D115</f>
        <v>H+</v>
      </c>
      <c r="E117" s="150">
        <f>'HYPERVISION Absences'!E115</f>
        <v>42373</v>
      </c>
      <c r="F117" s="150">
        <f>'HYPERVISION Absences'!F115</f>
        <v>42373</v>
      </c>
      <c r="G117" s="150">
        <f>'HYPERVISION Absences'!G115</f>
        <v>42373</v>
      </c>
      <c r="H117" s="29">
        <f>IF(B117="","",G117-F117+1)</f>
        <v>1</v>
      </c>
      <c r="I117" s="29">
        <f>IF(B117="","",_XLL.NB.JOURS.OUVRES(F117,G117,ferie))</f>
        <v>1</v>
      </c>
      <c r="J117" s="34">
        <f>IF(D117="","",MATCH(D117,motif,0))</f>
        <v>21</v>
      </c>
      <c r="K117">
        <f>VLOOKUP($D117,param!$N$3:$P$26,3,FALSE)</f>
        <v>21</v>
      </c>
      <c r="L117">
        <f>+J117-K117</f>
        <v>0</v>
      </c>
    </row>
    <row r="118" spans="1:12" ht="15">
      <c r="A118" s="11">
        <f>'HYPERVISION Absences'!A116</f>
        <v>33007581</v>
      </c>
      <c r="B118" s="11" t="str">
        <f>'HYPERVISION Absences'!B116</f>
        <v>MANGAVEL</v>
      </c>
      <c r="C118" s="11" t="str">
        <f>'HYPERVISION Absences'!C116</f>
        <v>PASCAL</v>
      </c>
      <c r="D118" s="11" t="str">
        <f>'HYPERVISION Absences'!D116</f>
        <v>H+</v>
      </c>
      <c r="E118" s="150">
        <f>'HYPERVISION Absences'!E116</f>
        <v>42374</v>
      </c>
      <c r="F118" s="150">
        <f>'HYPERVISION Absences'!F116</f>
        <v>42374</v>
      </c>
      <c r="G118" s="150">
        <f>'HYPERVISION Absences'!G116</f>
        <v>42374</v>
      </c>
      <c r="H118" s="29">
        <f>IF(B118="","",G118-F118+1)</f>
        <v>1</v>
      </c>
      <c r="I118" s="29">
        <f>IF(B118="","",_XLL.NB.JOURS.OUVRES(F118,G118,ferie))</f>
        <v>1</v>
      </c>
      <c r="J118" s="34">
        <f>IF(D118="","",MATCH(D118,motif,0))</f>
        <v>21</v>
      </c>
      <c r="K118">
        <f>VLOOKUP($D118,param!$N$3:$P$26,3,FALSE)</f>
        <v>21</v>
      </c>
      <c r="L118">
        <f>+J118-K118</f>
        <v>0</v>
      </c>
    </row>
    <row r="119" spans="1:12" ht="15">
      <c r="A119" s="11">
        <f>'HYPERVISION Absences'!A117</f>
        <v>33007581</v>
      </c>
      <c r="B119" s="11" t="str">
        <f>'HYPERVISION Absences'!B117</f>
        <v>MANGAVEL</v>
      </c>
      <c r="C119" s="11" t="str">
        <f>'HYPERVISION Absences'!C117</f>
        <v>PASCAL</v>
      </c>
      <c r="D119" s="11" t="str">
        <f>'HYPERVISION Absences'!D117</f>
        <v>H+</v>
      </c>
      <c r="E119" s="150">
        <f>'HYPERVISION Absences'!E117</f>
        <v>42377</v>
      </c>
      <c r="F119" s="150">
        <f>'HYPERVISION Absences'!F117</f>
        <v>42377</v>
      </c>
      <c r="G119" s="150">
        <f>'HYPERVISION Absences'!G117</f>
        <v>42377</v>
      </c>
      <c r="H119" s="29">
        <f>IF(B119="","",G119-F119+1)</f>
        <v>1</v>
      </c>
      <c r="I119" s="29">
        <f>IF(B119="","",_XLL.NB.JOURS.OUVRES(F119,G119,ferie))</f>
        <v>1</v>
      </c>
      <c r="J119" s="34">
        <f>IF(D119="","",MATCH(D119,motif,0))</f>
        <v>21</v>
      </c>
      <c r="K119">
        <f>VLOOKUP($D119,param!$N$3:$P$26,3,FALSE)</f>
        <v>21</v>
      </c>
      <c r="L119">
        <f>+J119-K119</f>
        <v>0</v>
      </c>
    </row>
    <row r="120" spans="1:12" ht="15">
      <c r="A120" s="11">
        <f>'HYPERVISION Absences'!A118</f>
        <v>33007581</v>
      </c>
      <c r="B120" s="11" t="str">
        <f>'HYPERVISION Absences'!B118</f>
        <v>MANGAVEL</v>
      </c>
      <c r="C120" s="11" t="str">
        <f>'HYPERVISION Absences'!C118</f>
        <v>PASCAL</v>
      </c>
      <c r="D120" s="11" t="str">
        <f>'HYPERVISION Absences'!D118</f>
        <v>H+</v>
      </c>
      <c r="E120" s="150">
        <f>'HYPERVISION Absences'!E118</f>
        <v>42380</v>
      </c>
      <c r="F120" s="150">
        <f>'HYPERVISION Absences'!F118</f>
        <v>42380</v>
      </c>
      <c r="G120" s="150">
        <f>'HYPERVISION Absences'!G118</f>
        <v>42380</v>
      </c>
      <c r="H120" s="29">
        <f>IF(B120="","",G120-F120+1)</f>
        <v>1</v>
      </c>
      <c r="I120" s="29">
        <f>IF(B120="","",_XLL.NB.JOURS.OUVRES(F120,G120,ferie))</f>
        <v>1</v>
      </c>
      <c r="J120" s="34">
        <f>IF(D120="","",MATCH(D120,motif,0))</f>
        <v>21</v>
      </c>
      <c r="K120">
        <f>VLOOKUP($D120,param!$N$3:$P$26,3,FALSE)</f>
        <v>21</v>
      </c>
      <c r="L120">
        <f>+J120-K120</f>
        <v>0</v>
      </c>
    </row>
    <row r="121" spans="1:12" ht="15">
      <c r="A121" s="11">
        <f>'HYPERVISION Absences'!A119</f>
        <v>33007581</v>
      </c>
      <c r="B121" s="11" t="str">
        <f>'HYPERVISION Absences'!B119</f>
        <v>MANGAVEL</v>
      </c>
      <c r="C121" s="11" t="str">
        <f>'HYPERVISION Absences'!C119</f>
        <v>PASCAL</v>
      </c>
      <c r="D121" s="11" t="str">
        <f>'HYPERVISION Absences'!D119</f>
        <v>H+</v>
      </c>
      <c r="E121" s="150">
        <f>'HYPERVISION Absences'!E119</f>
        <v>42381</v>
      </c>
      <c r="F121" s="150">
        <f>'HYPERVISION Absences'!F119</f>
        <v>42381</v>
      </c>
      <c r="G121" s="150">
        <f>'HYPERVISION Absences'!G119</f>
        <v>42381</v>
      </c>
      <c r="H121" s="29">
        <f>IF(B121="","",G121-F121+1)</f>
        <v>1</v>
      </c>
      <c r="I121" s="29">
        <f>IF(B121="","",_XLL.NB.JOURS.OUVRES(F121,G121,ferie))</f>
        <v>1</v>
      </c>
      <c r="J121" s="34">
        <f>IF(D121="","",MATCH(D121,motif,0))</f>
        <v>21</v>
      </c>
      <c r="K121">
        <f>VLOOKUP($D121,param!$N$3:$P$26,3,FALSE)</f>
        <v>21</v>
      </c>
      <c r="L121">
        <f>+J121-K121</f>
        <v>0</v>
      </c>
    </row>
    <row r="122" spans="1:12" ht="15">
      <c r="A122" s="11">
        <f>'HYPERVISION Absences'!A120</f>
        <v>33007581</v>
      </c>
      <c r="B122" s="11" t="str">
        <f>'HYPERVISION Absences'!B120</f>
        <v>MANGAVEL</v>
      </c>
      <c r="C122" s="11" t="str">
        <f>'HYPERVISION Absences'!C120</f>
        <v>PASCAL</v>
      </c>
      <c r="D122" s="11" t="str">
        <f>'HYPERVISION Absences'!D120</f>
        <v>H+</v>
      </c>
      <c r="E122" s="150">
        <f>'HYPERVISION Absences'!E120</f>
        <v>42382</v>
      </c>
      <c r="F122" s="150">
        <f>'HYPERVISION Absences'!F120</f>
        <v>42382</v>
      </c>
      <c r="G122" s="150">
        <f>'HYPERVISION Absences'!G120</f>
        <v>42382</v>
      </c>
      <c r="H122" s="29">
        <f>IF(B122="","",G122-F122+1)</f>
        <v>1</v>
      </c>
      <c r="I122" s="29">
        <f>IF(B122="","",_XLL.NB.JOURS.OUVRES(F122,G122,ferie))</f>
        <v>1</v>
      </c>
      <c r="J122" s="34">
        <f>IF(D122="","",MATCH(D122,motif,0))</f>
        <v>21</v>
      </c>
      <c r="K122">
        <f>VLOOKUP($D122,param!$N$3:$P$26,3,FALSE)</f>
        <v>21</v>
      </c>
      <c r="L122">
        <f>+J122-K122</f>
        <v>0</v>
      </c>
    </row>
    <row r="123" spans="1:12" ht="15">
      <c r="A123" s="11">
        <f>'HYPERVISION Absences'!A121</f>
        <v>33007581</v>
      </c>
      <c r="B123" s="11" t="str">
        <f>'HYPERVISION Absences'!B121</f>
        <v>MANGAVEL</v>
      </c>
      <c r="C123" s="11" t="str">
        <f>'HYPERVISION Absences'!C121</f>
        <v>PASCAL</v>
      </c>
      <c r="D123" s="11" t="str">
        <f>'HYPERVISION Absences'!D121</f>
        <v>H+</v>
      </c>
      <c r="E123" s="150">
        <f>'HYPERVISION Absences'!E121</f>
        <v>42383</v>
      </c>
      <c r="F123" s="150">
        <f>'HYPERVISION Absences'!F121</f>
        <v>42383</v>
      </c>
      <c r="G123" s="150">
        <f>'HYPERVISION Absences'!G121</f>
        <v>42383</v>
      </c>
      <c r="H123" s="29">
        <f>IF(B123="","",G123-F123+1)</f>
        <v>1</v>
      </c>
      <c r="I123" s="29">
        <f>IF(B123="","",_XLL.NB.JOURS.OUVRES(F123,G123,ferie))</f>
        <v>1</v>
      </c>
      <c r="J123" s="34">
        <f>IF(D123="","",MATCH(D123,motif,0))</f>
        <v>21</v>
      </c>
      <c r="K123">
        <f>VLOOKUP($D123,param!$N$3:$P$26,3,FALSE)</f>
        <v>21</v>
      </c>
      <c r="L123">
        <f>+J123-K123</f>
        <v>0</v>
      </c>
    </row>
    <row r="124" spans="1:12" ht="15">
      <c r="A124" s="11">
        <f>'HYPERVISION Absences'!A122</f>
        <v>33007581</v>
      </c>
      <c r="B124" s="11" t="str">
        <f>'HYPERVISION Absences'!B122</f>
        <v>MANGAVEL</v>
      </c>
      <c r="C124" s="11" t="str">
        <f>'HYPERVISION Absences'!C122</f>
        <v>PASCAL</v>
      </c>
      <c r="D124" s="11" t="str">
        <f>'HYPERVISION Absences'!D122</f>
        <v>H+</v>
      </c>
      <c r="E124" s="150">
        <f>'HYPERVISION Absences'!E122</f>
        <v>42387</v>
      </c>
      <c r="F124" s="150">
        <f>'HYPERVISION Absences'!F122</f>
        <v>42387</v>
      </c>
      <c r="G124" s="150">
        <f>'HYPERVISION Absences'!G122</f>
        <v>42387</v>
      </c>
      <c r="H124" s="29">
        <f>IF(B124="","",G124-F124+1)</f>
        <v>1</v>
      </c>
      <c r="I124" s="29">
        <f>IF(B124="","",_XLL.NB.JOURS.OUVRES(F124,G124,ferie))</f>
        <v>1</v>
      </c>
      <c r="J124" s="34">
        <f>IF(D124="","",MATCH(D124,motif,0))</f>
        <v>21</v>
      </c>
      <c r="K124">
        <f>VLOOKUP($D124,param!$N$3:$P$26,3,FALSE)</f>
        <v>21</v>
      </c>
      <c r="L124">
        <f>+J124-K124</f>
        <v>0</v>
      </c>
    </row>
    <row r="125" spans="1:12" ht="15">
      <c r="A125" s="11">
        <f>'HYPERVISION Absences'!A123</f>
        <v>33007581</v>
      </c>
      <c r="B125" s="11" t="str">
        <f>'HYPERVISION Absences'!B123</f>
        <v>MANGAVEL</v>
      </c>
      <c r="C125" s="11" t="str">
        <f>'HYPERVISION Absences'!C123</f>
        <v>PASCAL</v>
      </c>
      <c r="D125" s="11" t="str">
        <f>'HYPERVISION Absences'!D123</f>
        <v>H+</v>
      </c>
      <c r="E125" s="150">
        <f>'HYPERVISION Absences'!E123</f>
        <v>42390</v>
      </c>
      <c r="F125" s="150">
        <f>'HYPERVISION Absences'!F123</f>
        <v>42390</v>
      </c>
      <c r="G125" s="150">
        <f>'HYPERVISION Absences'!G123</f>
        <v>42390</v>
      </c>
      <c r="H125" s="29">
        <f>IF(B125="","",G125-F125+1)</f>
        <v>1</v>
      </c>
      <c r="I125" s="29">
        <f>IF(B125="","",_XLL.NB.JOURS.OUVRES(F125,G125,ferie))</f>
        <v>1</v>
      </c>
      <c r="J125" s="34">
        <f>IF(D125="","",MATCH(D125,motif,0))</f>
        <v>21</v>
      </c>
      <c r="K125">
        <f>VLOOKUP($D125,param!$N$3:$P$26,3,FALSE)</f>
        <v>21</v>
      </c>
      <c r="L125">
        <f>+J125-K125</f>
        <v>0</v>
      </c>
    </row>
    <row r="126" spans="1:12" ht="15">
      <c r="A126" s="11">
        <f>'HYPERVISION Absences'!A124</f>
        <v>33007581</v>
      </c>
      <c r="B126" s="11" t="str">
        <f>'HYPERVISION Absences'!B124</f>
        <v>MANGAVEL</v>
      </c>
      <c r="C126" s="11" t="str">
        <f>'HYPERVISION Absences'!C124</f>
        <v>PASCAL</v>
      </c>
      <c r="D126" s="11" t="str">
        <f>'HYPERVISION Absences'!D124</f>
        <v>H+</v>
      </c>
      <c r="E126" s="150">
        <f>'HYPERVISION Absences'!E124</f>
        <v>42391</v>
      </c>
      <c r="F126" s="150">
        <f>'HYPERVISION Absences'!F124</f>
        <v>42391</v>
      </c>
      <c r="G126" s="150">
        <f>'HYPERVISION Absences'!G124</f>
        <v>42391</v>
      </c>
      <c r="H126" s="29">
        <f>IF(B126="","",G126-F126+1)</f>
        <v>1</v>
      </c>
      <c r="I126" s="29">
        <f>IF(B126="","",_XLL.NB.JOURS.OUVRES(F126,G126,ferie))</f>
        <v>1</v>
      </c>
      <c r="J126" s="34">
        <f>IF(D126="","",MATCH(D126,motif,0))</f>
        <v>21</v>
      </c>
      <c r="K126">
        <f>VLOOKUP($D126,param!$N$3:$P$26,3,FALSE)</f>
        <v>21</v>
      </c>
      <c r="L126">
        <f>+J126-K126</f>
        <v>0</v>
      </c>
    </row>
    <row r="127" spans="1:12" ht="15">
      <c r="A127" s="11">
        <f>'HYPERVISION Absences'!A125</f>
        <v>33007581</v>
      </c>
      <c r="B127" s="11" t="str">
        <f>'HYPERVISION Absences'!B125</f>
        <v>MANGAVEL</v>
      </c>
      <c r="C127" s="11" t="str">
        <f>'HYPERVISION Absences'!C125</f>
        <v>PASCAL</v>
      </c>
      <c r="D127" s="11" t="str">
        <f>'HYPERVISION Absences'!D125</f>
        <v>H+</v>
      </c>
      <c r="E127" s="150">
        <f>'HYPERVISION Absences'!E125</f>
        <v>42395</v>
      </c>
      <c r="F127" s="150">
        <f>'HYPERVISION Absences'!F125</f>
        <v>42395</v>
      </c>
      <c r="G127" s="150">
        <f>'HYPERVISION Absences'!G125</f>
        <v>42395</v>
      </c>
      <c r="H127" s="29">
        <f>IF(B127="","",G127-F127+1)</f>
        <v>1</v>
      </c>
      <c r="I127" s="29">
        <f>IF(B127="","",_XLL.NB.JOURS.OUVRES(F127,G127,ferie))</f>
        <v>1</v>
      </c>
      <c r="J127" s="34">
        <f>IF(D127="","",MATCH(D127,motif,0))</f>
        <v>21</v>
      </c>
      <c r="K127">
        <f>VLOOKUP($D127,param!$N$3:$P$26,3,FALSE)</f>
        <v>21</v>
      </c>
      <c r="L127">
        <f>+J127-K127</f>
        <v>0</v>
      </c>
    </row>
    <row r="128" spans="1:12" ht="15">
      <c r="A128" s="11">
        <f>'HYPERVISION Absences'!A126</f>
        <v>33007581</v>
      </c>
      <c r="B128" s="11" t="str">
        <f>'HYPERVISION Absences'!B126</f>
        <v>MANGAVEL</v>
      </c>
      <c r="C128" s="11" t="str">
        <f>'HYPERVISION Absences'!C126</f>
        <v>PASCAL</v>
      </c>
      <c r="D128" s="11" t="str">
        <f>'HYPERVISION Absences'!D126</f>
        <v>H+</v>
      </c>
      <c r="E128" s="150">
        <f>'HYPERVISION Absences'!E126</f>
        <v>42396</v>
      </c>
      <c r="F128" s="150">
        <f>'HYPERVISION Absences'!F126</f>
        <v>42396</v>
      </c>
      <c r="G128" s="150">
        <f>'HYPERVISION Absences'!G126</f>
        <v>42396</v>
      </c>
      <c r="H128" s="29">
        <f>IF(B128="","",G128-F128+1)</f>
        <v>1</v>
      </c>
      <c r="I128" s="29">
        <f>IF(B128="","",_XLL.NB.JOURS.OUVRES(F128,G128,ferie))</f>
        <v>1</v>
      </c>
      <c r="J128" s="34">
        <f>IF(D128="","",MATCH(D128,motif,0))</f>
        <v>21</v>
      </c>
      <c r="K128">
        <f>VLOOKUP($D128,param!$N$3:$P$26,3,FALSE)</f>
        <v>21</v>
      </c>
      <c r="L128">
        <f>+J128-K128</f>
        <v>0</v>
      </c>
    </row>
    <row r="129" spans="1:12" ht="15">
      <c r="A129" s="11">
        <f>'HYPERVISION Absences'!A127</f>
        <v>33007581</v>
      </c>
      <c r="B129" s="11" t="str">
        <f>'HYPERVISION Absences'!B127</f>
        <v>MANGAVEL</v>
      </c>
      <c r="C129" s="11" t="str">
        <f>'HYPERVISION Absences'!C127</f>
        <v>PASCAL</v>
      </c>
      <c r="D129" s="11" t="str">
        <f>'HYPERVISION Absences'!D127</f>
        <v>H+</v>
      </c>
      <c r="E129" s="150">
        <f>'HYPERVISION Absences'!E127</f>
        <v>42402</v>
      </c>
      <c r="F129" s="150">
        <f>'HYPERVISION Absences'!F127</f>
        <v>42402</v>
      </c>
      <c r="G129" s="150">
        <f>'HYPERVISION Absences'!G127</f>
        <v>42402</v>
      </c>
      <c r="H129" s="29">
        <f>IF(B129="","",G129-F129+1)</f>
        <v>1</v>
      </c>
      <c r="I129" s="29">
        <f>IF(B129="","",_XLL.NB.JOURS.OUVRES(F129,G129,ferie))</f>
        <v>1</v>
      </c>
      <c r="J129" s="34">
        <f>IF(D129="","",MATCH(D129,motif,0))</f>
        <v>21</v>
      </c>
      <c r="K129">
        <f>VLOOKUP($D129,param!$N$3:$P$26,3,FALSE)</f>
        <v>21</v>
      </c>
      <c r="L129">
        <f>+J129-K129</f>
        <v>0</v>
      </c>
    </row>
    <row r="130" spans="1:12" ht="15">
      <c r="A130" s="11">
        <f>'HYPERVISION Absences'!A128</f>
        <v>33007581</v>
      </c>
      <c r="B130" s="11" t="str">
        <f>'HYPERVISION Absences'!B128</f>
        <v>MANGAVEL</v>
      </c>
      <c r="C130" s="11" t="str">
        <f>'HYPERVISION Absences'!C128</f>
        <v>PASCAL</v>
      </c>
      <c r="D130" s="11" t="str">
        <f>'HYPERVISION Absences'!D128</f>
        <v>H+</v>
      </c>
      <c r="E130" s="150">
        <f>'HYPERVISION Absences'!E128</f>
        <v>42403</v>
      </c>
      <c r="F130" s="150">
        <f>'HYPERVISION Absences'!F128</f>
        <v>42403</v>
      </c>
      <c r="G130" s="150">
        <f>'HYPERVISION Absences'!G128</f>
        <v>42403</v>
      </c>
      <c r="H130" s="29">
        <f>IF(B130="","",G130-F130+1)</f>
        <v>1</v>
      </c>
      <c r="I130" s="29">
        <f>IF(B130="","",_XLL.NB.JOURS.OUVRES(F130,G130,ferie))</f>
        <v>1</v>
      </c>
      <c r="J130" s="34">
        <f>IF(D130="","",MATCH(D130,motif,0))</f>
        <v>21</v>
      </c>
      <c r="K130">
        <f>VLOOKUP($D130,param!$N$3:$P$26,3,FALSE)</f>
        <v>21</v>
      </c>
      <c r="L130">
        <f>+J130-K130</f>
        <v>0</v>
      </c>
    </row>
    <row r="131" spans="1:12" ht="15">
      <c r="A131" s="11">
        <f>'HYPERVISION Absences'!A129</f>
        <v>33007581</v>
      </c>
      <c r="B131" s="11" t="str">
        <f>'HYPERVISION Absences'!B129</f>
        <v>MANGAVEL</v>
      </c>
      <c r="C131" s="11" t="str">
        <f>'HYPERVISION Absences'!C129</f>
        <v>PASCAL</v>
      </c>
      <c r="D131" s="11" t="str">
        <f>'HYPERVISION Absences'!D129</f>
        <v>H+</v>
      </c>
      <c r="E131" s="150">
        <f>'HYPERVISION Absences'!E129</f>
        <v>42408</v>
      </c>
      <c r="F131" s="150">
        <f>'HYPERVISION Absences'!F129</f>
        <v>42408</v>
      </c>
      <c r="G131" s="150">
        <f>'HYPERVISION Absences'!G129</f>
        <v>42408</v>
      </c>
      <c r="H131" s="29">
        <f>IF(B131="","",G131-F131+1)</f>
        <v>1</v>
      </c>
      <c r="I131" s="29">
        <f>IF(B131="","",_XLL.NB.JOURS.OUVRES(F131,G131,ferie))</f>
        <v>1</v>
      </c>
      <c r="J131" s="34">
        <f>IF(D131="","",MATCH(D131,motif,0))</f>
        <v>21</v>
      </c>
      <c r="K131">
        <f>VLOOKUP($D131,param!$N$3:$P$26,3,FALSE)</f>
        <v>21</v>
      </c>
      <c r="L131">
        <f>+J131-K131</f>
        <v>0</v>
      </c>
    </row>
    <row r="132" spans="1:12" ht="15">
      <c r="A132" s="11">
        <f>'HYPERVISION Absences'!A130</f>
        <v>33007581</v>
      </c>
      <c r="B132" s="11" t="str">
        <f>'HYPERVISION Absences'!B130</f>
        <v>MANGAVEL</v>
      </c>
      <c r="C132" s="11" t="str">
        <f>'HYPERVISION Absences'!C130</f>
        <v>PASCAL</v>
      </c>
      <c r="D132" s="11" t="str">
        <f>'HYPERVISION Absences'!D130</f>
        <v>H+</v>
      </c>
      <c r="E132" s="150">
        <f>'HYPERVISION Absences'!E130</f>
        <v>42410</v>
      </c>
      <c r="F132" s="150">
        <f>'HYPERVISION Absences'!F130</f>
        <v>42410</v>
      </c>
      <c r="G132" s="150">
        <f>'HYPERVISION Absences'!G130</f>
        <v>42410</v>
      </c>
      <c r="H132" s="29">
        <f>IF(B132="","",G132-F132+1)</f>
        <v>1</v>
      </c>
      <c r="I132" s="29">
        <f>IF(B132="","",_XLL.NB.JOURS.OUVRES(F132,G132,ferie))</f>
        <v>1</v>
      </c>
      <c r="J132" s="34">
        <f>IF(D132="","",MATCH(D132,motif,0))</f>
        <v>21</v>
      </c>
      <c r="K132">
        <f>VLOOKUP($D132,param!$N$3:$P$26,3,FALSE)</f>
        <v>21</v>
      </c>
      <c r="L132">
        <f>+J132-K132</f>
        <v>0</v>
      </c>
    </row>
    <row r="133" spans="1:12" ht="15">
      <c r="A133" s="11">
        <f>'HYPERVISION Absences'!A131</f>
        <v>33007581</v>
      </c>
      <c r="B133" s="11" t="str">
        <f>'HYPERVISION Absences'!B131</f>
        <v>MANGAVEL</v>
      </c>
      <c r="C133" s="11" t="str">
        <f>'HYPERVISION Absences'!C131</f>
        <v>PASCAL</v>
      </c>
      <c r="D133" s="11" t="str">
        <f>'HYPERVISION Absences'!D131</f>
        <v>H+</v>
      </c>
      <c r="E133" s="150">
        <f>'HYPERVISION Absences'!E131</f>
        <v>42417</v>
      </c>
      <c r="F133" s="150">
        <f>'HYPERVISION Absences'!F131</f>
        <v>42417</v>
      </c>
      <c r="G133" s="150">
        <f>'HYPERVISION Absences'!G131</f>
        <v>42417</v>
      </c>
      <c r="H133" s="29">
        <f>IF(B133="","",G133-F133+1)</f>
        <v>1</v>
      </c>
      <c r="I133" s="29">
        <f>IF(B133="","",_XLL.NB.JOURS.OUVRES(F133,G133,ferie))</f>
        <v>1</v>
      </c>
      <c r="J133" s="34">
        <f>IF(D133="","",MATCH(D133,motif,0))</f>
        <v>21</v>
      </c>
      <c r="K133">
        <f>VLOOKUP($D133,param!$N$3:$P$26,3,FALSE)</f>
        <v>21</v>
      </c>
      <c r="L133">
        <f>+J133-K133</f>
        <v>0</v>
      </c>
    </row>
    <row r="134" spans="1:12" ht="15">
      <c r="A134" s="11">
        <f>'HYPERVISION Absences'!A132</f>
        <v>33007581</v>
      </c>
      <c r="B134" s="11" t="str">
        <f>'HYPERVISION Absences'!B132</f>
        <v>MANGAVEL</v>
      </c>
      <c r="C134" s="11" t="str">
        <f>'HYPERVISION Absences'!C132</f>
        <v>PASCAL</v>
      </c>
      <c r="D134" s="11" t="str">
        <f>'HYPERVISION Absences'!D132</f>
        <v>H+</v>
      </c>
      <c r="E134" s="150">
        <f>'HYPERVISION Absences'!E132</f>
        <v>42418</v>
      </c>
      <c r="F134" s="150">
        <f>'HYPERVISION Absences'!F132</f>
        <v>42418</v>
      </c>
      <c r="G134" s="150">
        <f>'HYPERVISION Absences'!G132</f>
        <v>42418</v>
      </c>
      <c r="H134" s="29">
        <f>IF(B134="","",G134-F134+1)</f>
        <v>1</v>
      </c>
      <c r="I134" s="29">
        <f>IF(B134="","",_XLL.NB.JOURS.OUVRES(F134,G134,ferie))</f>
        <v>1</v>
      </c>
      <c r="J134" s="34">
        <f>IF(D134="","",MATCH(D134,motif,0))</f>
        <v>21</v>
      </c>
      <c r="K134">
        <f>VLOOKUP($D134,param!$N$3:$P$26,3,FALSE)</f>
        <v>21</v>
      </c>
      <c r="L134">
        <f>+J134-K134</f>
        <v>0</v>
      </c>
    </row>
    <row r="135" spans="1:12" ht="15">
      <c r="A135" s="11">
        <f>'HYPERVISION Absences'!A133</f>
        <v>33007581</v>
      </c>
      <c r="B135" s="11" t="str">
        <f>'HYPERVISION Absences'!B133</f>
        <v>MANGAVEL</v>
      </c>
      <c r="C135" s="11" t="str">
        <f>'HYPERVISION Absences'!C133</f>
        <v>PASCAL</v>
      </c>
      <c r="D135" s="11" t="str">
        <f>'HYPERVISION Absences'!D133</f>
        <v>H+</v>
      </c>
      <c r="E135" s="150">
        <f>'HYPERVISION Absences'!E133</f>
        <v>42429</v>
      </c>
      <c r="F135" s="150">
        <f>'HYPERVISION Absences'!F133</f>
        <v>42429</v>
      </c>
      <c r="G135" s="150">
        <f>'HYPERVISION Absences'!G133</f>
        <v>42429</v>
      </c>
      <c r="H135" s="29">
        <f>IF(B135="","",G135-F135+1)</f>
        <v>1</v>
      </c>
      <c r="I135" s="29">
        <f>IF(B135="","",_XLL.NB.JOURS.OUVRES(F135,G135,ferie))</f>
        <v>1</v>
      </c>
      <c r="J135" s="34">
        <f>IF(D135="","",MATCH(D135,motif,0))</f>
        <v>21</v>
      </c>
      <c r="K135">
        <f>VLOOKUP($D135,param!$N$3:$P$26,3,FALSE)</f>
        <v>21</v>
      </c>
      <c r="L135">
        <f>+J135-K135</f>
        <v>0</v>
      </c>
    </row>
    <row r="136" spans="1:12" ht="15">
      <c r="A136" s="11">
        <f>'HYPERVISION Absences'!A134</f>
        <v>33007581</v>
      </c>
      <c r="B136" s="11" t="str">
        <f>'HYPERVISION Absences'!B134</f>
        <v>MANGAVEL</v>
      </c>
      <c r="C136" s="11" t="str">
        <f>'HYPERVISION Absences'!C134</f>
        <v>PASCAL</v>
      </c>
      <c r="D136" s="11" t="str">
        <f>'HYPERVISION Absences'!D134</f>
        <v>MA</v>
      </c>
      <c r="E136" s="150">
        <f>'HYPERVISION Absences'!E134</f>
        <v>42312</v>
      </c>
      <c r="F136" s="150">
        <f>'HYPERVISION Absences'!F134</f>
        <v>42312</v>
      </c>
      <c r="G136" s="150">
        <f>'HYPERVISION Absences'!G134</f>
        <v>42323</v>
      </c>
      <c r="H136" s="29">
        <f>IF(B136="","",G136-F136+1)</f>
        <v>12</v>
      </c>
      <c r="I136" s="29">
        <f>IF(B136="","",_XLL.NB.JOURS.OUVRES(F136,G136,ferie))</f>
        <v>7</v>
      </c>
      <c r="J136" s="34">
        <f>IF(D136="","",MATCH(D136,motif,0))</f>
        <v>7</v>
      </c>
      <c r="K136">
        <f>VLOOKUP($D136,param!$N$3:$P$26,3,FALSE)</f>
        <v>7</v>
      </c>
      <c r="L136">
        <f>+J136-K136</f>
        <v>0</v>
      </c>
    </row>
    <row r="137" spans="1:12" ht="15">
      <c r="A137" s="11">
        <f>'HYPERVISION Absences'!A135</f>
        <v>33007581</v>
      </c>
      <c r="B137" s="11" t="str">
        <f>'HYPERVISION Absences'!B135</f>
        <v>MANGAVEL</v>
      </c>
      <c r="C137" s="11" t="str">
        <f>'HYPERVISION Absences'!C135</f>
        <v>PASCAL</v>
      </c>
      <c r="D137" s="11" t="str">
        <f>'HYPERVISION Absences'!D135</f>
        <v>MA</v>
      </c>
      <c r="E137" s="150">
        <f>'HYPERVISION Absences'!E135</f>
        <v>42324</v>
      </c>
      <c r="F137" s="150">
        <f>'HYPERVISION Absences'!F135</f>
        <v>42324</v>
      </c>
      <c r="G137" s="150">
        <f>'HYPERVISION Absences'!G135</f>
        <v>42328</v>
      </c>
      <c r="H137" s="29">
        <f>IF(B137="","",G137-F137+1)</f>
        <v>5</v>
      </c>
      <c r="I137" s="29">
        <f>IF(B137="","",_XLL.NB.JOURS.OUVRES(F137,G137,ferie))</f>
        <v>5</v>
      </c>
      <c r="J137" s="34">
        <f>IF(D137="","",MATCH(D137,motif,0))</f>
        <v>7</v>
      </c>
      <c r="K137">
        <f>VLOOKUP($D137,param!$N$3:$P$26,3,FALSE)</f>
        <v>7</v>
      </c>
      <c r="L137">
        <f>+J137-K137</f>
        <v>0</v>
      </c>
    </row>
    <row r="138" spans="1:12" ht="15">
      <c r="A138" s="11">
        <f>'HYPERVISION Absences'!A136</f>
        <v>33007581</v>
      </c>
      <c r="B138" s="11" t="str">
        <f>'HYPERVISION Absences'!B136</f>
        <v>MANGAVEL</v>
      </c>
      <c r="C138" s="11" t="str">
        <f>'HYPERVISION Absences'!C136</f>
        <v>PASCAL</v>
      </c>
      <c r="D138" s="11" t="str">
        <f>'HYPERVISION Absences'!D136</f>
        <v>RP</v>
      </c>
      <c r="E138" s="150">
        <f>'HYPERVISION Absences'!E136</f>
        <v>42349</v>
      </c>
      <c r="F138" s="150">
        <f>'HYPERVISION Absences'!F136</f>
        <v>42349</v>
      </c>
      <c r="G138" s="150">
        <f>'HYPERVISION Absences'!G136</f>
        <v>42349</v>
      </c>
      <c r="H138" s="29">
        <f>IF(B138="","",G138-F138+1)</f>
        <v>1</v>
      </c>
      <c r="I138" s="29">
        <f>IF(B138="","",_XLL.NB.JOURS.OUVRES(F138,G138,ferie))</f>
        <v>1</v>
      </c>
      <c r="J138" s="34">
        <f>IF(D138="","",MATCH(D138,motif,0))</f>
        <v>6</v>
      </c>
      <c r="K138">
        <f>VLOOKUP($D138,param!$N$3:$P$26,3,FALSE)</f>
        <v>6</v>
      </c>
      <c r="L138">
        <f>+J138-K138</f>
        <v>0</v>
      </c>
    </row>
    <row r="139" spans="1:12" ht="15">
      <c r="A139" s="11">
        <f>'HYPERVISION Absences'!A137</f>
        <v>33007581</v>
      </c>
      <c r="B139" s="11" t="str">
        <f>'HYPERVISION Absences'!B137</f>
        <v>MANGAVEL</v>
      </c>
      <c r="C139" s="11" t="str">
        <f>'HYPERVISION Absences'!C137</f>
        <v>PASCAL</v>
      </c>
      <c r="D139" s="11" t="str">
        <f>'HYPERVISION Absences'!D137</f>
        <v>RP</v>
      </c>
      <c r="E139" s="150">
        <f>'HYPERVISION Absences'!E137</f>
        <v>42409</v>
      </c>
      <c r="F139" s="150">
        <f>'HYPERVISION Absences'!F137</f>
        <v>42409</v>
      </c>
      <c r="G139" s="150">
        <f>'HYPERVISION Absences'!G137</f>
        <v>42409</v>
      </c>
      <c r="H139" s="29">
        <f>IF(B139="","",G139-F139+1)</f>
        <v>1</v>
      </c>
      <c r="I139" s="29">
        <f>IF(B139="","",_XLL.NB.JOURS.OUVRES(F139,G139,ferie))</f>
        <v>1</v>
      </c>
      <c r="J139" s="34">
        <f>IF(D139="","",MATCH(D139,motif,0))</f>
        <v>6</v>
      </c>
      <c r="K139">
        <f>VLOOKUP($D139,param!$N$3:$P$26,3,FALSE)</f>
        <v>6</v>
      </c>
      <c r="L139">
        <f>+J139-K139</f>
        <v>0</v>
      </c>
    </row>
    <row r="140" spans="1:12" ht="15">
      <c r="A140" s="11">
        <f>'HYPERVISION Absences'!A138</f>
        <v>33007581</v>
      </c>
      <c r="B140" s="11" t="str">
        <f>'HYPERVISION Absences'!B138</f>
        <v>MANGAVEL</v>
      </c>
      <c r="C140" s="11" t="str">
        <f>'HYPERVISION Absences'!C138</f>
        <v>PASCAL</v>
      </c>
      <c r="D140" s="11" t="str">
        <f>'HYPERVISION Absences'!D138</f>
        <v>RP</v>
      </c>
      <c r="E140" s="150">
        <f>'HYPERVISION Absences'!E138</f>
        <v>42440</v>
      </c>
      <c r="F140" s="150">
        <f>'HYPERVISION Absences'!F138</f>
        <v>42440</v>
      </c>
      <c r="G140" s="150">
        <f>'HYPERVISION Absences'!G138</f>
        <v>42443</v>
      </c>
      <c r="H140" s="29">
        <f>IF(B140="","",G140-F140+1)</f>
        <v>4</v>
      </c>
      <c r="I140" s="29">
        <f>IF(B140="","",_XLL.NB.JOURS.OUVRES(F140,G140,ferie))</f>
        <v>2</v>
      </c>
      <c r="J140" s="34">
        <f>IF(D140="","",MATCH(D140,motif,0))</f>
        <v>6</v>
      </c>
      <c r="K140">
        <f>VLOOKUP($D140,param!$N$3:$P$26,3,FALSE)</f>
        <v>6</v>
      </c>
      <c r="L140">
        <f>+J140-K140</f>
        <v>0</v>
      </c>
    </row>
    <row r="141" spans="1:12" ht="15">
      <c r="A141" s="11">
        <f>'HYPERVISION Absences'!A139</f>
        <v>438318</v>
      </c>
      <c r="B141" s="11" t="str">
        <f>'HYPERVISION Absences'!B139</f>
        <v>MEILLAND</v>
      </c>
      <c r="C141" s="11" t="str">
        <f>'HYPERVISION Absences'!C139</f>
        <v>CHRISTOPHE</v>
      </c>
      <c r="D141" s="11" t="str">
        <f>'HYPERVISION Absences'!D139</f>
        <v>C5</v>
      </c>
      <c r="E141" s="150">
        <f>'HYPERVISION Absences'!E139</f>
        <v>42383</v>
      </c>
      <c r="F141" s="150">
        <f>'HYPERVISION Absences'!F139</f>
        <v>42383</v>
      </c>
      <c r="G141" s="150">
        <f>'HYPERVISION Absences'!G139</f>
        <v>42383</v>
      </c>
      <c r="H141" s="29">
        <f>IF(B141="","",G141-F141+1)</f>
        <v>1</v>
      </c>
      <c r="I141" s="29">
        <f>IF(B141="","",_XLL.NB.JOURS.OUVRES(F141,G141,ferie))</f>
        <v>1</v>
      </c>
      <c r="J141" s="34">
        <f>IF(D141="","",MATCH(D141,motif,0))</f>
        <v>3</v>
      </c>
      <c r="K141">
        <f>VLOOKUP($D141,param!$N$3:$P$26,3,FALSE)</f>
        <v>3</v>
      </c>
      <c r="L141">
        <f>+J141-K141</f>
        <v>0</v>
      </c>
    </row>
    <row r="142" spans="1:12" ht="15">
      <c r="A142" s="11">
        <f>'HYPERVISION Absences'!A140</f>
        <v>438318</v>
      </c>
      <c r="B142" s="11" t="str">
        <f>'HYPERVISION Absences'!B140</f>
        <v>MEILLAND</v>
      </c>
      <c r="C142" s="11" t="str">
        <f>'HYPERVISION Absences'!C140</f>
        <v>CHRISTOPHE</v>
      </c>
      <c r="D142" s="11" t="str">
        <f>'HYPERVISION Absences'!D140</f>
        <v>C5</v>
      </c>
      <c r="E142" s="150">
        <f>'HYPERVISION Absences'!E140</f>
        <v>42418</v>
      </c>
      <c r="F142" s="150">
        <f>'HYPERVISION Absences'!F140</f>
        <v>42418</v>
      </c>
      <c r="G142" s="150">
        <f>'HYPERVISION Absences'!G140</f>
        <v>42419</v>
      </c>
      <c r="H142" s="29">
        <f>IF(B142="","",G142-F142+1)</f>
        <v>2</v>
      </c>
      <c r="I142" s="29">
        <f>IF(B142="","",_XLL.NB.JOURS.OUVRES(F142,G142,ferie))</f>
        <v>2</v>
      </c>
      <c r="J142" s="34">
        <f>IF(D142="","",MATCH(D142,motif,0))</f>
        <v>3</v>
      </c>
      <c r="K142">
        <f>VLOOKUP($D142,param!$N$3:$P$26,3,FALSE)</f>
        <v>3</v>
      </c>
      <c r="L142">
        <f>+J142-K142</f>
        <v>0</v>
      </c>
    </row>
    <row r="143" spans="1:12" ht="15">
      <c r="A143" s="11">
        <f>'HYPERVISION Absences'!A141</f>
        <v>438318</v>
      </c>
      <c r="B143" s="11" t="str">
        <f>'HYPERVISION Absences'!B141</f>
        <v>MEILLAND</v>
      </c>
      <c r="C143" s="11" t="str">
        <f>'HYPERVISION Absences'!C141</f>
        <v>CHRISTOPHE</v>
      </c>
      <c r="D143" s="11" t="str">
        <f>'HYPERVISION Absences'!D141</f>
        <v>CP</v>
      </c>
      <c r="E143" s="150">
        <f>'HYPERVISION Absences'!E141</f>
        <v>42198</v>
      </c>
      <c r="F143" s="150">
        <f>'HYPERVISION Absences'!F141</f>
        <v>42198</v>
      </c>
      <c r="G143" s="150">
        <f>'HYPERVISION Absences'!G141</f>
        <v>42198</v>
      </c>
      <c r="H143" s="29">
        <f>IF(B143="","",G143-F143+1)</f>
        <v>1</v>
      </c>
      <c r="I143" s="29">
        <f>IF(B143="","",_XLL.NB.JOURS.OUVRES(F143,G143,ferie))</f>
        <v>1</v>
      </c>
      <c r="J143" s="34">
        <f>IF(D143="","",MATCH(D143,motif,0))</f>
        <v>1</v>
      </c>
      <c r="K143">
        <f>VLOOKUP($D143,param!$N$3:$P$26,3,FALSE)</f>
        <v>1</v>
      </c>
      <c r="L143">
        <f>+J143-K143</f>
        <v>0</v>
      </c>
    </row>
    <row r="144" spans="1:12" ht="15">
      <c r="A144" s="11">
        <f>'HYPERVISION Absences'!A142</f>
        <v>438318</v>
      </c>
      <c r="B144" s="11" t="str">
        <f>'HYPERVISION Absences'!B142</f>
        <v>MEILLAND</v>
      </c>
      <c r="C144" s="11" t="str">
        <f>'HYPERVISION Absences'!C142</f>
        <v>CHRISTOPHE</v>
      </c>
      <c r="D144" s="11" t="str">
        <f>'HYPERVISION Absences'!D142</f>
        <v>CP</v>
      </c>
      <c r="E144" s="150">
        <f>'HYPERVISION Absences'!E142</f>
        <v>42219</v>
      </c>
      <c r="F144" s="150">
        <f>'HYPERVISION Absences'!F142</f>
        <v>42219</v>
      </c>
      <c r="G144" s="150">
        <f>'HYPERVISION Absences'!G142</f>
        <v>42237</v>
      </c>
      <c r="H144" s="29">
        <f>IF(B144="","",G144-F144+1)</f>
        <v>19</v>
      </c>
      <c r="I144" s="29">
        <f>IF(B144="","",_XLL.NB.JOURS.OUVRES(F144,G144,ferie))</f>
        <v>15</v>
      </c>
      <c r="J144" s="34">
        <f>IF(D144="","",MATCH(D144,motif,0))</f>
        <v>1</v>
      </c>
      <c r="K144">
        <f>VLOOKUP($D144,param!$N$3:$P$26,3,FALSE)</f>
        <v>1</v>
      </c>
      <c r="L144">
        <f>+J144-K144</f>
        <v>0</v>
      </c>
    </row>
    <row r="145" spans="1:12" ht="15">
      <c r="A145" s="11">
        <f>'HYPERVISION Absences'!A143</f>
        <v>438318</v>
      </c>
      <c r="B145" s="11" t="str">
        <f>'HYPERVISION Absences'!B143</f>
        <v>MEILLAND</v>
      </c>
      <c r="C145" s="11" t="str">
        <f>'HYPERVISION Absences'!C143</f>
        <v>CHRISTOPHE</v>
      </c>
      <c r="D145" s="11" t="str">
        <f>'HYPERVISION Absences'!D143</f>
        <v>CP</v>
      </c>
      <c r="E145" s="150">
        <f>'HYPERVISION Absences'!E143</f>
        <v>42359</v>
      </c>
      <c r="F145" s="150">
        <f>'HYPERVISION Absences'!F143</f>
        <v>42359</v>
      </c>
      <c r="G145" s="150">
        <f>'HYPERVISION Absences'!G143</f>
        <v>42362</v>
      </c>
      <c r="H145" s="29">
        <f>IF(B145="","",G145-F145+1)</f>
        <v>4</v>
      </c>
      <c r="I145" s="29">
        <f>IF(B145="","",_XLL.NB.JOURS.OUVRES(F145,G145,ferie))</f>
        <v>4</v>
      </c>
      <c r="J145" s="34">
        <f>IF(D145="","",MATCH(D145,motif,0))</f>
        <v>1</v>
      </c>
      <c r="K145">
        <f>VLOOKUP($D145,param!$N$3:$P$26,3,FALSE)</f>
        <v>1</v>
      </c>
      <c r="L145">
        <f>+J145-K145</f>
        <v>0</v>
      </c>
    </row>
    <row r="146" spans="1:12" ht="15">
      <c r="A146" s="11">
        <f>'HYPERVISION Absences'!A144</f>
        <v>438318</v>
      </c>
      <c r="B146" s="11" t="str">
        <f>'HYPERVISION Absences'!B144</f>
        <v>MEILLAND</v>
      </c>
      <c r="C146" s="11" t="str">
        <f>'HYPERVISION Absences'!C144</f>
        <v>CHRISTOPHE</v>
      </c>
      <c r="D146" s="11" t="str">
        <f>'HYPERVISION Absences'!D144</f>
        <v>CP</v>
      </c>
      <c r="E146" s="150">
        <f>'HYPERVISION Absences'!E144</f>
        <v>42485</v>
      </c>
      <c r="F146" s="150">
        <f>'HYPERVISION Absences'!F144</f>
        <v>42485</v>
      </c>
      <c r="G146" s="150">
        <f>'HYPERVISION Absences'!G144</f>
        <v>42489</v>
      </c>
      <c r="H146" s="29">
        <f>IF(B146="","",G146-F146+1)</f>
        <v>5</v>
      </c>
      <c r="I146" s="29">
        <f>IF(B146="","",_XLL.NB.JOURS.OUVRES(F146,G146,ferie))</f>
        <v>5</v>
      </c>
      <c r="J146" s="34">
        <f>IF(D146="","",MATCH(D146,motif,0))</f>
        <v>1</v>
      </c>
      <c r="K146">
        <f>VLOOKUP($D146,param!$N$3:$P$26,3,FALSE)</f>
        <v>1</v>
      </c>
      <c r="L146">
        <f>+J146-K146</f>
        <v>0</v>
      </c>
    </row>
    <row r="147" spans="1:12" ht="15">
      <c r="A147" s="11">
        <f>'HYPERVISION Absences'!A145</f>
        <v>438318</v>
      </c>
      <c r="B147" s="11" t="str">
        <f>'HYPERVISION Absences'!B145</f>
        <v>MEILLAND</v>
      </c>
      <c r="C147" s="11" t="str">
        <f>'HYPERVISION Absences'!C145</f>
        <v>CHRISTOPHE</v>
      </c>
      <c r="D147" s="11" t="str">
        <f>'HYPERVISION Absences'!D145</f>
        <v>FO</v>
      </c>
      <c r="E147" s="150">
        <f>'HYPERVISION Absences'!E145</f>
        <v>42429</v>
      </c>
      <c r="F147" s="150">
        <f>'HYPERVISION Absences'!F145</f>
        <v>42429</v>
      </c>
      <c r="G147" s="150">
        <f>'HYPERVISION Absences'!G145</f>
        <v>42432</v>
      </c>
      <c r="H147" s="29">
        <f>IF(B147="","",G147-F147+1)</f>
        <v>4</v>
      </c>
      <c r="I147" s="29">
        <f>IF(B147="","",_XLL.NB.JOURS.OUVRES(F147,G147,ferie))</f>
        <v>4</v>
      </c>
      <c r="J147" s="34">
        <f>IF(D147="","",MATCH(D147,motif,0))</f>
        <v>14</v>
      </c>
      <c r="K147">
        <f>VLOOKUP($D147,param!$N$3:$P$26,3,FALSE)</f>
        <v>14</v>
      </c>
      <c r="L147">
        <f>+J147-K147</f>
        <v>0</v>
      </c>
    </row>
    <row r="148" spans="1:12" ht="15">
      <c r="A148" s="11">
        <f>'HYPERVISION Absences'!A146</f>
        <v>438318</v>
      </c>
      <c r="B148" s="11" t="str">
        <f>'HYPERVISION Absences'!B146</f>
        <v>MEILLAND</v>
      </c>
      <c r="C148" s="11" t="str">
        <f>'HYPERVISION Absences'!C146</f>
        <v>CHRISTOPHE</v>
      </c>
      <c r="D148" s="11" t="str">
        <f>'HYPERVISION Absences'!D146</f>
        <v>RF</v>
      </c>
      <c r="E148" s="150">
        <f>'HYPERVISION Absences'!E146</f>
        <v>42417</v>
      </c>
      <c r="F148" s="150">
        <f>'HYPERVISION Absences'!F146</f>
        <v>42417</v>
      </c>
      <c r="G148" s="150">
        <f>'HYPERVISION Absences'!G146</f>
        <v>42417</v>
      </c>
      <c r="H148" s="29">
        <f>IF(B148="","",G148-F148+1)</f>
        <v>1</v>
      </c>
      <c r="I148" s="29">
        <f>IF(B148="","",_XLL.NB.JOURS.OUVRES(F148,G148,ferie))</f>
        <v>1</v>
      </c>
      <c r="J148" s="34">
        <f>IF(D148="","",MATCH(D148,motif,0))</f>
        <v>2</v>
      </c>
      <c r="K148">
        <f>VLOOKUP($D148,param!$N$3:$P$26,3,FALSE)</f>
        <v>2</v>
      </c>
      <c r="L148">
        <f>+J148-K148</f>
        <v>0</v>
      </c>
    </row>
    <row r="149" spans="1:12" ht="15">
      <c r="A149" s="11">
        <f>'HYPERVISION Absences'!A147</f>
        <v>438318</v>
      </c>
      <c r="B149" s="11" t="str">
        <f>'HYPERVISION Absences'!B147</f>
        <v>MEILLAND</v>
      </c>
      <c r="C149" s="11" t="str">
        <f>'HYPERVISION Absences'!C147</f>
        <v>CHRISTOPHE</v>
      </c>
      <c r="D149" s="11" t="str">
        <f>'HYPERVISION Absences'!D147</f>
        <v>RT</v>
      </c>
      <c r="E149" s="150">
        <f>'HYPERVISION Absences'!E147</f>
        <v>42186</v>
      </c>
      <c r="F149" s="150">
        <f>'HYPERVISION Absences'!F147</f>
        <v>42186</v>
      </c>
      <c r="G149" s="150">
        <f>'HYPERVISION Absences'!G147</f>
        <v>42186</v>
      </c>
      <c r="H149" s="29">
        <f>IF(B149="","",G149-F149+1)</f>
        <v>1</v>
      </c>
      <c r="I149" s="29">
        <f>IF(B149="","",_XLL.NB.JOURS.OUVRES(F149,G149,ferie))</f>
        <v>1</v>
      </c>
      <c r="J149" s="34">
        <f>IF(D149="","",MATCH(D149,motif,0))</f>
        <v>4</v>
      </c>
      <c r="K149">
        <f>VLOOKUP($D149,param!$N$3:$P$26,3,FALSE)</f>
        <v>4</v>
      </c>
      <c r="L149">
        <f>+J149-K149</f>
        <v>0</v>
      </c>
    </row>
    <row r="150" spans="1:12" ht="15">
      <c r="A150" s="11">
        <f>'HYPERVISION Absences'!A148</f>
        <v>438318</v>
      </c>
      <c r="B150" s="11" t="str">
        <f>'HYPERVISION Absences'!B148</f>
        <v>MEILLAND</v>
      </c>
      <c r="C150" s="11" t="str">
        <f>'HYPERVISION Absences'!C148</f>
        <v>CHRISTOPHE</v>
      </c>
      <c r="D150" s="11" t="str">
        <f>'HYPERVISION Absences'!D148</f>
        <v>RT</v>
      </c>
      <c r="E150" s="150">
        <f>'HYPERVISION Absences'!E148</f>
        <v>42296</v>
      </c>
      <c r="F150" s="150">
        <f>'HYPERVISION Absences'!F148</f>
        <v>42296</v>
      </c>
      <c r="G150" s="150">
        <f>'HYPERVISION Absences'!G148</f>
        <v>42300</v>
      </c>
      <c r="H150" s="29">
        <f>IF(B150="","",G150-F150+1)</f>
        <v>5</v>
      </c>
      <c r="I150" s="29">
        <f>IF(B150="","",_XLL.NB.JOURS.OUVRES(F150,G150,ferie))</f>
        <v>5</v>
      </c>
      <c r="J150" s="34">
        <f>IF(D150="","",MATCH(D150,motif,0))</f>
        <v>4</v>
      </c>
      <c r="K150">
        <f>VLOOKUP($D150,param!$N$3:$P$26,3,FALSE)</f>
        <v>4</v>
      </c>
      <c r="L150">
        <f>+J150-K150</f>
        <v>0</v>
      </c>
    </row>
    <row r="151" spans="1:12" ht="15">
      <c r="A151" s="11">
        <f>'HYPERVISION Absences'!A149</f>
        <v>438318</v>
      </c>
      <c r="B151" s="11" t="str">
        <f>'HYPERVISION Absences'!B149</f>
        <v>MEILLAND</v>
      </c>
      <c r="C151" s="11" t="str">
        <f>'HYPERVISION Absences'!C149</f>
        <v>CHRISTOPHE</v>
      </c>
      <c r="D151" s="11" t="str">
        <f>'HYPERVISION Absences'!D149</f>
        <v>RT</v>
      </c>
      <c r="E151" s="150">
        <f>'HYPERVISION Absences'!E149</f>
        <v>42317</v>
      </c>
      <c r="F151" s="150">
        <f>'HYPERVISION Absences'!F149</f>
        <v>42317</v>
      </c>
      <c r="G151" s="150">
        <f>'HYPERVISION Absences'!G149</f>
        <v>42318</v>
      </c>
      <c r="H151" s="29">
        <f>IF(B151="","",G151-F151+1)</f>
        <v>2</v>
      </c>
      <c r="I151" s="29">
        <f>IF(B151="","",_XLL.NB.JOURS.OUVRES(F151,G151,ferie))</f>
        <v>2</v>
      </c>
      <c r="J151" s="34">
        <f>IF(D151="","",MATCH(D151,motif,0))</f>
        <v>4</v>
      </c>
      <c r="K151">
        <f>VLOOKUP($D151,param!$N$3:$P$26,3,FALSE)</f>
        <v>4</v>
      </c>
      <c r="L151">
        <f>+J151-K151</f>
        <v>0</v>
      </c>
    </row>
    <row r="152" spans="1:12" ht="15">
      <c r="A152" s="11">
        <f>'HYPERVISION Absences'!A150</f>
        <v>438318</v>
      </c>
      <c r="B152" s="11" t="str">
        <f>'HYPERVISION Absences'!B150</f>
        <v>MEILLAND</v>
      </c>
      <c r="C152" s="11" t="str">
        <f>'HYPERVISION Absences'!C150</f>
        <v>CHRISTOPHE</v>
      </c>
      <c r="D152" s="11" t="str">
        <f>'HYPERVISION Absences'!D150</f>
        <v>RT</v>
      </c>
      <c r="E152" s="150">
        <f>'HYPERVISION Absences'!E150</f>
        <v>42345</v>
      </c>
      <c r="F152" s="150">
        <f>'HYPERVISION Absences'!F150</f>
        <v>42345</v>
      </c>
      <c r="G152" s="150">
        <f>'HYPERVISION Absences'!G150</f>
        <v>42345</v>
      </c>
      <c r="H152" s="29">
        <f>IF(B152="","",G152-F152+1)</f>
        <v>1</v>
      </c>
      <c r="I152" s="29">
        <f>IF(B152="","",_XLL.NB.JOURS.OUVRES(F152,G152,ferie))</f>
        <v>1</v>
      </c>
      <c r="J152" s="34">
        <f>IF(D152="","",MATCH(D152,motif,0))</f>
        <v>4</v>
      </c>
      <c r="K152">
        <f>VLOOKUP($D152,param!$N$3:$P$26,3,FALSE)</f>
        <v>4</v>
      </c>
      <c r="L152">
        <f>+J152-K152</f>
        <v>0</v>
      </c>
    </row>
    <row r="153" spans="1:12" ht="15">
      <c r="A153" s="11">
        <f>'HYPERVISION Absences'!A151</f>
        <v>438318</v>
      </c>
      <c r="B153" s="11" t="str">
        <f>'HYPERVISION Absences'!B151</f>
        <v>MEILLAND</v>
      </c>
      <c r="C153" s="11" t="str">
        <f>'HYPERVISION Absences'!C151</f>
        <v>CHRISTOPHE</v>
      </c>
      <c r="D153" s="11" t="str">
        <f>'HYPERVISION Absences'!D151</f>
        <v>RT</v>
      </c>
      <c r="E153" s="150">
        <f>'HYPERVISION Absences'!E151</f>
        <v>42384</v>
      </c>
      <c r="F153" s="150">
        <f>'HYPERVISION Absences'!F151</f>
        <v>42384</v>
      </c>
      <c r="G153" s="150">
        <f>'HYPERVISION Absences'!G151</f>
        <v>42384</v>
      </c>
      <c r="H153" s="29">
        <f>IF(B153="","",G153-F153+1)</f>
        <v>1</v>
      </c>
      <c r="I153" s="29">
        <f>IF(B153="","",_XLL.NB.JOURS.OUVRES(F153,G153,ferie))</f>
        <v>1</v>
      </c>
      <c r="J153" s="34">
        <f>IF(D153="","",MATCH(D153,motif,0))</f>
        <v>4</v>
      </c>
      <c r="K153">
        <f>VLOOKUP($D153,param!$N$3:$P$26,3,FALSE)</f>
        <v>4</v>
      </c>
      <c r="L153">
        <f>+J153-K153</f>
        <v>0</v>
      </c>
    </row>
    <row r="154" spans="1:12" ht="15">
      <c r="A154" s="11">
        <f>'HYPERVISION Absences'!A152</f>
        <v>438318</v>
      </c>
      <c r="B154" s="11" t="str">
        <f>'HYPERVISION Absences'!B152</f>
        <v>MEILLAND</v>
      </c>
      <c r="C154" s="11" t="str">
        <f>'HYPERVISION Absences'!C152</f>
        <v>CHRISTOPHE</v>
      </c>
      <c r="D154" s="11" t="str">
        <f>'HYPERVISION Absences'!D152</f>
        <v>RT</v>
      </c>
      <c r="E154" s="150">
        <f>'HYPERVISION Absences'!E152</f>
        <v>42422</v>
      </c>
      <c r="F154" s="150">
        <f>'HYPERVISION Absences'!F152</f>
        <v>42422</v>
      </c>
      <c r="G154" s="150">
        <f>'HYPERVISION Absences'!G152</f>
        <v>42422</v>
      </c>
      <c r="H154" s="29">
        <f>IF(B154="","",G154-F154+1)</f>
        <v>1</v>
      </c>
      <c r="I154" s="29">
        <f>IF(B154="","",_XLL.NB.JOURS.OUVRES(F154,G154,ferie))</f>
        <v>1</v>
      </c>
      <c r="J154" s="34">
        <f>IF(D154="","",MATCH(D154,motif,0))</f>
        <v>4</v>
      </c>
      <c r="K154">
        <f>VLOOKUP($D154,param!$N$3:$P$26,3,FALSE)</f>
        <v>4</v>
      </c>
      <c r="L154">
        <f>+J154-K154</f>
        <v>0</v>
      </c>
    </row>
    <row r="155" spans="1:12" ht="15">
      <c r="A155" s="11">
        <f>'HYPERVISION Absences'!A153</f>
        <v>438318</v>
      </c>
      <c r="B155" s="11" t="str">
        <f>'HYPERVISION Absences'!B153</f>
        <v>MEILLAND</v>
      </c>
      <c r="C155" s="11" t="str">
        <f>'HYPERVISION Absences'!C153</f>
        <v>CHRISTOPHE</v>
      </c>
      <c r="D155" s="11" t="str">
        <f>'HYPERVISION Absences'!D153</f>
        <v>RT</v>
      </c>
      <c r="E155" s="150">
        <f>'HYPERVISION Absences'!E153</f>
        <v>42446</v>
      </c>
      <c r="F155" s="150">
        <f>'HYPERVISION Absences'!F153</f>
        <v>42446</v>
      </c>
      <c r="G155" s="150">
        <f>'HYPERVISION Absences'!G153</f>
        <v>42446</v>
      </c>
      <c r="H155" s="29">
        <f>IF(B155="","",G155-F155+1)</f>
        <v>1</v>
      </c>
      <c r="I155" s="29">
        <f>IF(B155="","",_XLL.NB.JOURS.OUVRES(F155,G155,ferie))</f>
        <v>1</v>
      </c>
      <c r="J155" s="34">
        <f>IF(D155="","",MATCH(D155,motif,0))</f>
        <v>4</v>
      </c>
      <c r="K155">
        <f>VLOOKUP($D155,param!$N$3:$P$26,3,FALSE)</f>
        <v>4</v>
      </c>
      <c r="L155">
        <f>+J155-K155</f>
        <v>0</v>
      </c>
    </row>
    <row r="156" spans="1:12" ht="15">
      <c r="A156" s="11">
        <f>'HYPERVISION Absences'!A154</f>
        <v>438318</v>
      </c>
      <c r="B156" s="11" t="str">
        <f>'HYPERVISION Absences'!B154</f>
        <v>MEILLAND</v>
      </c>
      <c r="C156" s="11" t="str">
        <f>'HYPERVISION Absences'!C154</f>
        <v>CHRISTOPHE</v>
      </c>
      <c r="D156" s="11" t="str">
        <f>'HYPERVISION Absences'!D154</f>
        <v>RW</v>
      </c>
      <c r="E156" s="150">
        <f>'HYPERVISION Absences'!E154</f>
        <v>42240</v>
      </c>
      <c r="F156" s="150">
        <f>'HYPERVISION Absences'!F154</f>
        <v>42240</v>
      </c>
      <c r="G156" s="150">
        <f>'HYPERVISION Absences'!G154</f>
        <v>42240</v>
      </c>
      <c r="H156" s="29">
        <f>IF(B156="","",G156-F156+1)</f>
        <v>1</v>
      </c>
      <c r="I156" s="29">
        <f>IF(B156="","",_XLL.NB.JOURS.OUVRES(F156,G156,ferie))</f>
        <v>1</v>
      </c>
      <c r="J156" s="34">
        <f>IF(D156="","",MATCH(D156,motif,0))</f>
        <v>15</v>
      </c>
      <c r="K156">
        <f>VLOOKUP($D156,param!$N$3:$P$26,3,FALSE)</f>
        <v>15</v>
      </c>
      <c r="L156">
        <f>+J156-K156</f>
        <v>0</v>
      </c>
    </row>
    <row r="157" spans="1:12" ht="15">
      <c r="A157" s="11">
        <f>'HYPERVISION Absences'!A155</f>
        <v>332123</v>
      </c>
      <c r="B157" s="11" t="str">
        <f>'HYPERVISION Absences'!B155</f>
        <v>JULLIEN</v>
      </c>
      <c r="C157" s="11" t="str">
        <f>'HYPERVISION Absences'!C155</f>
        <v>GHISLAINE</v>
      </c>
      <c r="D157" s="11" t="str">
        <f>'HYPERVISION Absences'!D155</f>
        <v>C5</v>
      </c>
      <c r="E157" s="150">
        <f>'HYPERVISION Absences'!E155</f>
        <v>42478</v>
      </c>
      <c r="F157" s="150">
        <f>'HYPERVISION Absences'!F155</f>
        <v>42478</v>
      </c>
      <c r="G157" s="150">
        <f>'HYPERVISION Absences'!G155</f>
        <v>42482</v>
      </c>
      <c r="H157" s="29">
        <f>IF(B157="","",G157-F157+1)</f>
        <v>5</v>
      </c>
      <c r="I157" s="29">
        <f>IF(B157="","",_XLL.NB.JOURS.OUVRES(F157,G157,ferie))</f>
        <v>5</v>
      </c>
      <c r="J157" s="34">
        <f>IF(D157="","",MATCH(D157,motif,0))</f>
        <v>3</v>
      </c>
      <c r="K157">
        <f>VLOOKUP($D157,param!$N$3:$P$26,3,FALSE)</f>
        <v>3</v>
      </c>
      <c r="L157">
        <f>+J157-K157</f>
        <v>0</v>
      </c>
    </row>
    <row r="158" spans="1:12" ht="15">
      <c r="A158" s="11">
        <f>'HYPERVISION Absences'!A156</f>
        <v>332123</v>
      </c>
      <c r="B158" s="11" t="str">
        <f>'HYPERVISION Absences'!B156</f>
        <v>JULLIEN</v>
      </c>
      <c r="C158" s="11" t="str">
        <f>'HYPERVISION Absences'!C156</f>
        <v>GHISLAINE</v>
      </c>
      <c r="D158" s="11" t="str">
        <f>'HYPERVISION Absences'!D156</f>
        <v>CP</v>
      </c>
      <c r="E158" s="150">
        <f>'HYPERVISION Absences'!E156</f>
        <v>42198</v>
      </c>
      <c r="F158" s="150">
        <f>'HYPERVISION Absences'!F156</f>
        <v>42198</v>
      </c>
      <c r="G158" s="150">
        <f>'HYPERVISION Absences'!G156</f>
        <v>42209</v>
      </c>
      <c r="H158" s="29">
        <f>IF(B158="","",G158-F158+1)</f>
        <v>12</v>
      </c>
      <c r="I158" s="29">
        <f>IF(B158="","",_XLL.NB.JOURS.OUVRES(F158,G158,ferie))</f>
        <v>9</v>
      </c>
      <c r="J158" s="34">
        <f>IF(D158="","",MATCH(D158,motif,0))</f>
        <v>1</v>
      </c>
      <c r="K158">
        <f>VLOOKUP($D158,param!$N$3:$P$26,3,FALSE)</f>
        <v>1</v>
      </c>
      <c r="L158">
        <f>+J158-K158</f>
        <v>0</v>
      </c>
    </row>
    <row r="159" spans="1:12" ht="15">
      <c r="A159" s="11">
        <f>'HYPERVISION Absences'!A157</f>
        <v>332123</v>
      </c>
      <c r="B159" s="11" t="str">
        <f>'HYPERVISION Absences'!B157</f>
        <v>JULLIEN</v>
      </c>
      <c r="C159" s="11" t="str">
        <f>'HYPERVISION Absences'!C157</f>
        <v>GHISLAINE</v>
      </c>
      <c r="D159" s="11" t="str">
        <f>'HYPERVISION Absences'!D157</f>
        <v>CP</v>
      </c>
      <c r="E159" s="150">
        <f>'HYPERVISION Absences'!E157</f>
        <v>42226</v>
      </c>
      <c r="F159" s="150">
        <f>'HYPERVISION Absences'!F157</f>
        <v>42226</v>
      </c>
      <c r="G159" s="150">
        <f>'HYPERVISION Absences'!G157</f>
        <v>42237</v>
      </c>
      <c r="H159" s="29">
        <f>IF(B159="","",G159-F159+1)</f>
        <v>12</v>
      </c>
      <c r="I159" s="29">
        <f>IF(B159="","",_XLL.NB.JOURS.OUVRES(F159,G159,ferie))</f>
        <v>10</v>
      </c>
      <c r="J159" s="34">
        <f>IF(D159="","",MATCH(D159,motif,0))</f>
        <v>1</v>
      </c>
      <c r="K159">
        <f>VLOOKUP($D159,param!$N$3:$P$26,3,FALSE)</f>
        <v>1</v>
      </c>
      <c r="L159">
        <f>+J159-K159</f>
        <v>0</v>
      </c>
    </row>
    <row r="160" spans="1:12" ht="15">
      <c r="A160" s="11">
        <f>'HYPERVISION Absences'!A158</f>
        <v>332123</v>
      </c>
      <c r="B160" s="11" t="str">
        <f>'HYPERVISION Absences'!B158</f>
        <v>JULLIEN</v>
      </c>
      <c r="C160" s="11" t="str">
        <f>'HYPERVISION Absences'!C158</f>
        <v>GHISLAINE</v>
      </c>
      <c r="D160" s="11" t="str">
        <f>'HYPERVISION Absences'!D158</f>
        <v>CP</v>
      </c>
      <c r="E160" s="150">
        <f>'HYPERVISION Absences'!E158</f>
        <v>42424</v>
      </c>
      <c r="F160" s="150">
        <f>'HYPERVISION Absences'!F158</f>
        <v>42424</v>
      </c>
      <c r="G160" s="150">
        <f>'HYPERVISION Absences'!G158</f>
        <v>42424</v>
      </c>
      <c r="H160" s="29">
        <f>IF(B160="","",G160-F160+1)</f>
        <v>1</v>
      </c>
      <c r="I160" s="29">
        <f>IF(B160="","",_XLL.NB.JOURS.OUVRES(F160,G160,ferie))</f>
        <v>1</v>
      </c>
      <c r="J160" s="34">
        <f>IF(D160="","",MATCH(D160,motif,0))</f>
        <v>1</v>
      </c>
      <c r="K160">
        <f>VLOOKUP($D160,param!$N$3:$P$26,3,FALSE)</f>
        <v>1</v>
      </c>
      <c r="L160">
        <f>+J160-K160</f>
        <v>0</v>
      </c>
    </row>
    <row r="161" spans="1:12" ht="15">
      <c r="A161" s="11">
        <f>'HYPERVISION Absences'!A159</f>
        <v>332123</v>
      </c>
      <c r="B161" s="11" t="str">
        <f>'HYPERVISION Absences'!B159</f>
        <v>JULLIEN</v>
      </c>
      <c r="C161" s="11" t="str">
        <f>'HYPERVISION Absences'!C159</f>
        <v>GHISLAINE</v>
      </c>
      <c r="D161" s="11" t="str">
        <f>'HYPERVISION Absences'!D159</f>
        <v>CP</v>
      </c>
      <c r="E161" s="150">
        <f>'HYPERVISION Absences'!E159</f>
        <v>42501</v>
      </c>
      <c r="F161" s="150">
        <f>'HYPERVISION Absences'!F159</f>
        <v>42501</v>
      </c>
      <c r="G161" s="150">
        <f>'HYPERVISION Absences'!G159</f>
        <v>42501</v>
      </c>
      <c r="H161" s="29">
        <f>IF(B161="","",G161-F161+1)</f>
        <v>1</v>
      </c>
      <c r="I161" s="29">
        <f>IF(B161="","",_XLL.NB.JOURS.OUVRES(F161,G161,ferie))</f>
        <v>1</v>
      </c>
      <c r="J161" s="34">
        <f>IF(D161="","",MATCH(D161,motif,0))</f>
        <v>1</v>
      </c>
      <c r="K161">
        <f>VLOOKUP($D161,param!$N$3:$P$26,3,FALSE)</f>
        <v>1</v>
      </c>
      <c r="L161">
        <f>+J161-K161</f>
        <v>0</v>
      </c>
    </row>
    <row r="162" spans="1:12" ht="15">
      <c r="A162" s="11">
        <f>'HYPERVISION Absences'!A160</f>
        <v>332123</v>
      </c>
      <c r="B162" s="11" t="str">
        <f>'HYPERVISION Absences'!B160</f>
        <v>JULLIEN</v>
      </c>
      <c r="C162" s="11" t="str">
        <f>'HYPERVISION Absences'!C160</f>
        <v>GHISLAINE</v>
      </c>
      <c r="D162" s="11" t="str">
        <f>'HYPERVISION Absences'!D160</f>
        <v>CP</v>
      </c>
      <c r="E162" s="150">
        <f>'HYPERVISION Absences'!E160</f>
        <v>42506</v>
      </c>
      <c r="F162" s="150">
        <f>'HYPERVISION Absences'!F160</f>
        <v>42506</v>
      </c>
      <c r="G162" s="150">
        <f>'HYPERVISION Absences'!G160</f>
        <v>42506</v>
      </c>
      <c r="H162" s="29">
        <f>IF(B162="","",G162-F162+1)</f>
        <v>1</v>
      </c>
      <c r="I162" s="29">
        <f>IF(B162="","",_XLL.NB.JOURS.OUVRES(F162,G162,ferie))</f>
        <v>0</v>
      </c>
      <c r="J162" s="34">
        <f>IF(D162="","",MATCH(D162,motif,0))</f>
        <v>1</v>
      </c>
      <c r="K162">
        <f>VLOOKUP($D162,param!$N$3:$P$26,3,FALSE)</f>
        <v>1</v>
      </c>
      <c r="L162">
        <f>+J162-K162</f>
        <v>0</v>
      </c>
    </row>
    <row r="163" spans="1:12" ht="15">
      <c r="A163" s="11">
        <f>'HYPERVISION Absences'!A161</f>
        <v>332123</v>
      </c>
      <c r="B163" s="11" t="str">
        <f>'HYPERVISION Absences'!B161</f>
        <v>JULLIEN</v>
      </c>
      <c r="C163" s="11" t="str">
        <f>'HYPERVISION Absences'!C161</f>
        <v>GHISLAINE</v>
      </c>
      <c r="D163" s="11" t="str">
        <f>'HYPERVISION Absences'!D161</f>
        <v>CP</v>
      </c>
      <c r="E163" s="150">
        <f>'HYPERVISION Absences'!E161</f>
        <v>42515</v>
      </c>
      <c r="F163" s="150">
        <f>'HYPERVISION Absences'!F161</f>
        <v>42515</v>
      </c>
      <c r="G163" s="150">
        <f>'HYPERVISION Absences'!G161</f>
        <v>42515</v>
      </c>
      <c r="H163" s="29">
        <f>IF(B163="","",G163-F163+1)</f>
        <v>1</v>
      </c>
      <c r="I163" s="29">
        <f>IF(B163="","",_XLL.NB.JOURS.OUVRES(F163,G163,ferie))</f>
        <v>1</v>
      </c>
      <c r="J163" s="34">
        <f>IF(D163="","",MATCH(D163,motif,0))</f>
        <v>1</v>
      </c>
      <c r="K163">
        <f>VLOOKUP($D163,param!$N$3:$P$26,3,FALSE)</f>
        <v>1</v>
      </c>
      <c r="L163">
        <f>+J163-K163</f>
        <v>0</v>
      </c>
    </row>
    <row r="164" spans="1:12" ht="15">
      <c r="A164" s="11">
        <f>'HYPERVISION Absences'!A162</f>
        <v>332123</v>
      </c>
      <c r="B164" s="11" t="str">
        <f>'HYPERVISION Absences'!B162</f>
        <v>JULLIEN</v>
      </c>
      <c r="C164" s="11" t="str">
        <f>'HYPERVISION Absences'!C162</f>
        <v>GHISLAINE</v>
      </c>
      <c r="D164" s="11" t="str">
        <f>'HYPERVISION Absences'!D162</f>
        <v>RF</v>
      </c>
      <c r="E164" s="150">
        <f>'HYPERVISION Absences'!E162</f>
        <v>42439</v>
      </c>
      <c r="F164" s="150">
        <f>'HYPERVISION Absences'!F162</f>
        <v>42439</v>
      </c>
      <c r="G164" s="150">
        <f>'HYPERVISION Absences'!G162</f>
        <v>42439</v>
      </c>
      <c r="H164" s="29">
        <f>IF(B164="","",G164-F164+1)</f>
        <v>1</v>
      </c>
      <c r="I164" s="29">
        <f>IF(B164="","",_XLL.NB.JOURS.OUVRES(F164,G164,ferie))</f>
        <v>1</v>
      </c>
      <c r="J164" s="34">
        <f>IF(D164="","",MATCH(D164,motif,0))</f>
        <v>2</v>
      </c>
      <c r="K164">
        <f>VLOOKUP($D164,param!$N$3:$P$26,3,FALSE)</f>
        <v>2</v>
      </c>
      <c r="L164">
        <f>+J164-K164</f>
        <v>0</v>
      </c>
    </row>
    <row r="165" spans="1:12" ht="15">
      <c r="A165" s="11">
        <f>'HYPERVISION Absences'!A163</f>
        <v>332123</v>
      </c>
      <c r="B165" s="11" t="str">
        <f>'HYPERVISION Absences'!B163</f>
        <v>JULLIEN</v>
      </c>
      <c r="C165" s="11" t="str">
        <f>'HYPERVISION Absences'!C163</f>
        <v>GHISLAINE</v>
      </c>
      <c r="D165" s="11" t="str">
        <f>'HYPERVISION Absences'!D163</f>
        <v>RT</v>
      </c>
      <c r="E165" s="150">
        <f>'HYPERVISION Absences'!E163</f>
        <v>42299</v>
      </c>
      <c r="F165" s="150">
        <f>'HYPERVISION Absences'!F163</f>
        <v>42299</v>
      </c>
      <c r="G165" s="150">
        <f>'HYPERVISION Absences'!G163</f>
        <v>42305</v>
      </c>
      <c r="H165" s="29">
        <f>IF(B165="","",G165-F165+1)</f>
        <v>7</v>
      </c>
      <c r="I165" s="29">
        <f>IF(B165="","",_XLL.NB.JOURS.OUVRES(F165,G165,ferie))</f>
        <v>5</v>
      </c>
      <c r="J165" s="34">
        <f>IF(D165="","",MATCH(D165,motif,0))</f>
        <v>4</v>
      </c>
      <c r="K165">
        <f>VLOOKUP($D165,param!$N$3:$P$26,3,FALSE)</f>
        <v>4</v>
      </c>
      <c r="L165">
        <f>+J165-K165</f>
        <v>0</v>
      </c>
    </row>
    <row r="166" spans="1:12" ht="15">
      <c r="A166" s="11">
        <f>'HYPERVISION Absences'!A164</f>
        <v>332123</v>
      </c>
      <c r="B166" s="11" t="str">
        <f>'HYPERVISION Absences'!B164</f>
        <v>JULLIEN</v>
      </c>
      <c r="C166" s="11" t="str">
        <f>'HYPERVISION Absences'!C164</f>
        <v>GHISLAINE</v>
      </c>
      <c r="D166" s="11" t="str">
        <f>'HYPERVISION Absences'!D164</f>
        <v>RT</v>
      </c>
      <c r="E166" s="150">
        <f>'HYPERVISION Absences'!E164</f>
        <v>42359</v>
      </c>
      <c r="F166" s="150">
        <f>'HYPERVISION Absences'!F164</f>
        <v>42359</v>
      </c>
      <c r="G166" s="150">
        <f>'HYPERVISION Absences'!G164</f>
        <v>42362</v>
      </c>
      <c r="H166" s="29">
        <f>IF(B166="","",G166-F166+1)</f>
        <v>4</v>
      </c>
      <c r="I166" s="29">
        <f>IF(B166="","",_XLL.NB.JOURS.OUVRES(F166,G166,ferie))</f>
        <v>4</v>
      </c>
      <c r="J166" s="34">
        <f>IF(D166="","",MATCH(D166,motif,0))</f>
        <v>4</v>
      </c>
      <c r="K166">
        <f>VLOOKUP($D166,param!$N$3:$P$26,3,FALSE)</f>
        <v>4</v>
      </c>
      <c r="L166">
        <f>+J166-K166</f>
        <v>0</v>
      </c>
    </row>
    <row r="167" spans="1:12" ht="15">
      <c r="A167" s="11">
        <f>'HYPERVISION Absences'!A165</f>
        <v>332123</v>
      </c>
      <c r="B167" s="11" t="str">
        <f>'HYPERVISION Absences'!B165</f>
        <v>JULLIEN</v>
      </c>
      <c r="C167" s="11" t="str">
        <f>'HYPERVISION Absences'!C165</f>
        <v>GHISLAINE</v>
      </c>
      <c r="D167" s="11" t="str">
        <f>'HYPERVISION Absences'!D165</f>
        <v>RT</v>
      </c>
      <c r="E167" s="150">
        <f>'HYPERVISION Absences'!E165</f>
        <v>42382</v>
      </c>
      <c r="F167" s="150">
        <f>'HYPERVISION Absences'!F165</f>
        <v>42382</v>
      </c>
      <c r="G167" s="150">
        <f>'HYPERVISION Absences'!G165</f>
        <v>42382</v>
      </c>
      <c r="H167" s="29">
        <f>IF(B167="","",G167-F167+1)</f>
        <v>1</v>
      </c>
      <c r="I167" s="29">
        <f>IF(B167="","",_XLL.NB.JOURS.OUVRES(F167,G167,ferie))</f>
        <v>1</v>
      </c>
      <c r="J167" s="34">
        <f>IF(D167="","",MATCH(D167,motif,0))</f>
        <v>4</v>
      </c>
      <c r="K167">
        <f>VLOOKUP($D167,param!$N$3:$P$26,3,FALSE)</f>
        <v>4</v>
      </c>
      <c r="L167">
        <f>+J167-K167</f>
        <v>0</v>
      </c>
    </row>
    <row r="168" spans="1:12" ht="15">
      <c r="A168" s="11">
        <f>'HYPERVISION Absences'!A166</f>
        <v>332123</v>
      </c>
      <c r="B168" s="11" t="str">
        <f>'HYPERVISION Absences'!B166</f>
        <v>JULLIEN</v>
      </c>
      <c r="C168" s="11" t="str">
        <f>'HYPERVISION Absences'!C166</f>
        <v>GHISLAINE</v>
      </c>
      <c r="D168" s="11" t="str">
        <f>'HYPERVISION Absences'!D166</f>
        <v>RT</v>
      </c>
      <c r="E168" s="150">
        <f>'HYPERVISION Absences'!E166</f>
        <v>42410</v>
      </c>
      <c r="F168" s="150">
        <f>'HYPERVISION Absences'!F166</f>
        <v>42410</v>
      </c>
      <c r="G168" s="150">
        <f>'HYPERVISION Absences'!G166</f>
        <v>42410</v>
      </c>
      <c r="H168" s="29">
        <f>IF(B168="","",G168-F168+1)</f>
        <v>1</v>
      </c>
      <c r="I168" s="29">
        <f>IF(B168="","",_XLL.NB.JOURS.OUVRES(F168,G168,ferie))</f>
        <v>1</v>
      </c>
      <c r="J168" s="34">
        <f>IF(D168="","",MATCH(D168,motif,0))</f>
        <v>4</v>
      </c>
      <c r="K168">
        <f>VLOOKUP($D168,param!$N$3:$P$26,3,FALSE)</f>
        <v>4</v>
      </c>
      <c r="L168">
        <f>+J168-K168</f>
        <v>0</v>
      </c>
    </row>
    <row r="169" spans="1:12" ht="15">
      <c r="A169" s="11">
        <f>'HYPERVISION Absences'!A167</f>
        <v>332123</v>
      </c>
      <c r="B169" s="11" t="str">
        <f>'HYPERVISION Absences'!B167</f>
        <v>JULLIEN</v>
      </c>
      <c r="C169" s="11" t="str">
        <f>'HYPERVISION Absences'!C167</f>
        <v>GHISLAINE</v>
      </c>
      <c r="D169" s="11" t="str">
        <f>'HYPERVISION Absences'!D167</f>
        <v>RT</v>
      </c>
      <c r="E169" s="150">
        <f>'HYPERVISION Absences'!E167</f>
        <v>42445</v>
      </c>
      <c r="F169" s="150">
        <f>'HYPERVISION Absences'!F167</f>
        <v>42445</v>
      </c>
      <c r="G169" s="150">
        <f>'HYPERVISION Absences'!G167</f>
        <v>42445</v>
      </c>
      <c r="H169" s="29">
        <f>IF(B169="","",G169-F169+1)</f>
        <v>1</v>
      </c>
      <c r="I169" s="29">
        <f>IF(B169="","",_XLL.NB.JOURS.OUVRES(F169,G169,ferie))</f>
        <v>1</v>
      </c>
      <c r="J169" s="34">
        <f>IF(D169="","",MATCH(D169,motif,0))</f>
        <v>4</v>
      </c>
      <c r="K169">
        <f>VLOOKUP($D169,param!$N$3:$P$26,3,FALSE)</f>
        <v>4</v>
      </c>
      <c r="L169">
        <f>+J169-K169</f>
        <v>0</v>
      </c>
    </row>
    <row r="170" spans="1:12" ht="15">
      <c r="A170" s="11">
        <f>'HYPERVISION Absences'!A168</f>
        <v>332123</v>
      </c>
      <c r="B170" s="11" t="str">
        <f>'HYPERVISION Absences'!B168</f>
        <v>JULLIEN</v>
      </c>
      <c r="C170" s="11" t="str">
        <f>'HYPERVISION Absences'!C168</f>
        <v>GHISLAINE</v>
      </c>
      <c r="D170" s="11" t="str">
        <f>'HYPERVISION Absences'!D168</f>
        <v>RT</v>
      </c>
      <c r="E170" s="150">
        <f>'HYPERVISION Absences'!E168</f>
        <v>42487</v>
      </c>
      <c r="F170" s="150">
        <f>'HYPERVISION Absences'!F168</f>
        <v>42487</v>
      </c>
      <c r="G170" s="150">
        <f>'HYPERVISION Absences'!G168</f>
        <v>42487</v>
      </c>
      <c r="H170" s="29">
        <f>IF(B170="","",G170-F170+1)</f>
        <v>1</v>
      </c>
      <c r="I170" s="29">
        <f>IF(B170="","",_XLL.NB.JOURS.OUVRES(F170,G170,ferie))</f>
        <v>1</v>
      </c>
      <c r="J170" s="34">
        <f>IF(D170="","",MATCH(D170,motif,0))</f>
        <v>4</v>
      </c>
      <c r="K170">
        <f>VLOOKUP($D170,param!$N$3:$P$26,3,FALSE)</f>
        <v>4</v>
      </c>
      <c r="L170">
        <f>+J170-K170</f>
        <v>0</v>
      </c>
    </row>
    <row r="171" spans="1:12" ht="15">
      <c r="A171" s="11">
        <f>'HYPERVISION Absences'!A169</f>
        <v>332123</v>
      </c>
      <c r="B171" s="11" t="str">
        <f>'HYPERVISION Absences'!B169</f>
        <v>JULLIEN</v>
      </c>
      <c r="C171" s="11" t="str">
        <f>'HYPERVISION Absences'!C169</f>
        <v>GHISLAINE</v>
      </c>
      <c r="D171" s="11" t="str">
        <f>'HYPERVISION Absences'!D169</f>
        <v>RT</v>
      </c>
      <c r="E171" s="150">
        <f>'HYPERVISION Absences'!E169</f>
        <v>42496</v>
      </c>
      <c r="F171" s="150">
        <f>'HYPERVISION Absences'!F169</f>
        <v>42496</v>
      </c>
      <c r="G171" s="150">
        <f>'HYPERVISION Absences'!G169</f>
        <v>42496</v>
      </c>
      <c r="H171" s="29">
        <f>IF(B171="","",G171-F171+1)</f>
        <v>1</v>
      </c>
      <c r="I171" s="29">
        <f>IF(B171="","",_XLL.NB.JOURS.OUVRES(F171,G171,ferie))</f>
        <v>1</v>
      </c>
      <c r="J171" s="34">
        <f>IF(D171="","",MATCH(D171,motif,0))</f>
        <v>4</v>
      </c>
      <c r="K171">
        <f>VLOOKUP($D171,param!$N$3:$P$26,3,FALSE)</f>
        <v>4</v>
      </c>
      <c r="L171">
        <f>+J171-K171</f>
        <v>0</v>
      </c>
    </row>
    <row r="172" spans="1:12" ht="15">
      <c r="A172" s="11">
        <f>'HYPERVISION Absences'!A170</f>
        <v>33007682</v>
      </c>
      <c r="B172" s="11" t="str">
        <f>'HYPERVISION Absences'!B170</f>
        <v>MICHEL</v>
      </c>
      <c r="C172" s="11" t="str">
        <f>'HYPERVISION Absences'!C170</f>
        <v>MARC</v>
      </c>
      <c r="D172" s="11" t="str">
        <f>'HYPERVISION Absences'!D170</f>
        <v>AV</v>
      </c>
      <c r="E172" s="150">
        <f>'HYPERVISION Absences'!E170</f>
        <v>42167</v>
      </c>
      <c r="F172" s="150">
        <f>'HYPERVISION Absences'!F170</f>
        <v>42167</v>
      </c>
      <c r="G172" s="150">
        <f>'HYPERVISION Absences'!G170</f>
        <v>42167</v>
      </c>
      <c r="H172" s="29">
        <f>IF(B172="","",G172-F172+1)</f>
        <v>1</v>
      </c>
      <c r="I172" s="29">
        <f>IF(B172="","",_XLL.NB.JOURS.OUVRES(F172,G172,ferie))</f>
        <v>1</v>
      </c>
      <c r="J172" s="34">
        <f>IF(D172="","",MATCH(D172,motif,0))</f>
        <v>17</v>
      </c>
      <c r="K172">
        <f>VLOOKUP($D172,param!$N$3:$P$26,3,FALSE)</f>
        <v>17</v>
      </c>
      <c r="L172">
        <f>+J172-K172</f>
        <v>0</v>
      </c>
    </row>
    <row r="173" spans="1:12" ht="15">
      <c r="A173" s="11">
        <f>'HYPERVISION Absences'!A171</f>
        <v>33007682</v>
      </c>
      <c r="B173" s="11" t="str">
        <f>'HYPERVISION Absences'!B171</f>
        <v>MICHEL</v>
      </c>
      <c r="C173" s="11" t="str">
        <f>'HYPERVISION Absences'!C171</f>
        <v>MARC</v>
      </c>
      <c r="D173" s="11" t="str">
        <f>'HYPERVISION Absences'!D171</f>
        <v>AV</v>
      </c>
      <c r="E173" s="150">
        <f>'HYPERVISION Absences'!E171</f>
        <v>42307</v>
      </c>
      <c r="F173" s="150">
        <f>'HYPERVISION Absences'!F171</f>
        <v>42307</v>
      </c>
      <c r="G173" s="150">
        <f>'HYPERVISION Absences'!G171</f>
        <v>42307</v>
      </c>
      <c r="H173" s="29">
        <f>IF(B173="","",G173-F173+1)</f>
        <v>1</v>
      </c>
      <c r="I173" s="29">
        <f>IF(B173="","",_XLL.NB.JOURS.OUVRES(F173,G173,ferie))</f>
        <v>1</v>
      </c>
      <c r="J173" s="34">
        <f>IF(D173="","",MATCH(D173,motif,0))</f>
        <v>17</v>
      </c>
      <c r="K173">
        <f>VLOOKUP($D173,param!$N$3:$P$26,3,FALSE)</f>
        <v>17</v>
      </c>
      <c r="L173">
        <f>+J173-K173</f>
        <v>0</v>
      </c>
    </row>
    <row r="174" spans="1:12" ht="15">
      <c r="A174" s="11">
        <f>'HYPERVISION Absences'!A172</f>
        <v>33007682</v>
      </c>
      <c r="B174" s="11" t="str">
        <f>'HYPERVISION Absences'!B172</f>
        <v>MICHEL</v>
      </c>
      <c r="C174" s="11" t="str">
        <f>'HYPERVISION Absences'!C172</f>
        <v>MARC</v>
      </c>
      <c r="D174" s="11" t="str">
        <f>'HYPERVISION Absences'!D172</f>
        <v>AV</v>
      </c>
      <c r="E174" s="150">
        <f>'HYPERVISION Absences'!E172</f>
        <v>42355</v>
      </c>
      <c r="F174" s="150">
        <f>'HYPERVISION Absences'!F172</f>
        <v>42355</v>
      </c>
      <c r="G174" s="150">
        <f>'HYPERVISION Absences'!G172</f>
        <v>42355</v>
      </c>
      <c r="H174" s="29">
        <f>IF(B174="","",G174-F174+1)</f>
        <v>1</v>
      </c>
      <c r="I174" s="29">
        <f>IF(B174="","",_XLL.NB.JOURS.OUVRES(F174,G174,ferie))</f>
        <v>1</v>
      </c>
      <c r="J174" s="34">
        <f>IF(D174="","",MATCH(D174,motif,0))</f>
        <v>17</v>
      </c>
      <c r="K174">
        <f>VLOOKUP($D174,param!$N$3:$P$26,3,FALSE)</f>
        <v>17</v>
      </c>
      <c r="L174">
        <f>+J174-K174</f>
        <v>0</v>
      </c>
    </row>
    <row r="175" spans="1:12" ht="15">
      <c r="A175" s="11">
        <f>'HYPERVISION Absences'!A173</f>
        <v>33007682</v>
      </c>
      <c r="B175" s="11" t="str">
        <f>'HYPERVISION Absences'!B173</f>
        <v>MICHEL</v>
      </c>
      <c r="C175" s="11" t="str">
        <f>'HYPERVISION Absences'!C173</f>
        <v>MARC</v>
      </c>
      <c r="D175" s="11" t="str">
        <f>'HYPERVISION Absences'!D173</f>
        <v>AV</v>
      </c>
      <c r="E175" s="150">
        <f>'HYPERVISION Absences'!E173</f>
        <v>42377</v>
      </c>
      <c r="F175" s="150">
        <f>'HYPERVISION Absences'!F173</f>
        <v>42377</v>
      </c>
      <c r="G175" s="150">
        <f>'HYPERVISION Absences'!G173</f>
        <v>42377</v>
      </c>
      <c r="H175" s="29">
        <f>IF(B175="","",G175-F175+1)</f>
        <v>1</v>
      </c>
      <c r="I175" s="29">
        <f>IF(B175="","",_XLL.NB.JOURS.OUVRES(F175,G175,ferie))</f>
        <v>1</v>
      </c>
      <c r="J175" s="34">
        <f>IF(D175="","",MATCH(D175,motif,0))</f>
        <v>17</v>
      </c>
      <c r="K175">
        <f>VLOOKUP($D175,param!$N$3:$P$26,3,FALSE)</f>
        <v>17</v>
      </c>
      <c r="L175">
        <f>+J175-K175</f>
        <v>0</v>
      </c>
    </row>
    <row r="176" spans="1:12" ht="15">
      <c r="A176" s="11">
        <f>'HYPERVISION Absences'!A174</f>
        <v>33007682</v>
      </c>
      <c r="B176" s="11" t="str">
        <f>'HYPERVISION Absences'!B174</f>
        <v>MICHEL</v>
      </c>
      <c r="C176" s="11" t="str">
        <f>'HYPERVISION Absences'!C174</f>
        <v>MARC</v>
      </c>
      <c r="D176" s="11" t="str">
        <f>'HYPERVISION Absences'!D174</f>
        <v>AV</v>
      </c>
      <c r="E176" s="150">
        <f>'HYPERVISION Absences'!E174</f>
        <v>42450</v>
      </c>
      <c r="F176" s="150">
        <f>'HYPERVISION Absences'!F174</f>
        <v>42450</v>
      </c>
      <c r="G176" s="150">
        <f>'HYPERVISION Absences'!G174</f>
        <v>42450</v>
      </c>
      <c r="H176" s="29">
        <f>IF(B176="","",G176-F176+1)</f>
        <v>1</v>
      </c>
      <c r="I176" s="29">
        <f>IF(B176="","",_XLL.NB.JOURS.OUVRES(F176,G176,ferie))</f>
        <v>1</v>
      </c>
      <c r="J176" s="34">
        <f>IF(D176="","",MATCH(D176,motif,0))</f>
        <v>17</v>
      </c>
      <c r="K176">
        <f>VLOOKUP($D176,param!$N$3:$P$26,3,FALSE)</f>
        <v>17</v>
      </c>
      <c r="L176">
        <f>+J176-K176</f>
        <v>0</v>
      </c>
    </row>
    <row r="177" spans="1:12" ht="15">
      <c r="A177" s="11">
        <f>'HYPERVISION Absences'!A175</f>
        <v>33007682</v>
      </c>
      <c r="B177" s="11" t="str">
        <f>'HYPERVISION Absences'!B175</f>
        <v>MICHEL</v>
      </c>
      <c r="C177" s="11" t="str">
        <f>'HYPERVISION Absences'!C175</f>
        <v>MARC</v>
      </c>
      <c r="D177" s="11" t="str">
        <f>'HYPERVISION Absences'!D175</f>
        <v>C5</v>
      </c>
      <c r="E177" s="150">
        <f>'HYPERVISION Absences'!E175</f>
        <v>42485</v>
      </c>
      <c r="F177" s="150">
        <f>'HYPERVISION Absences'!F175</f>
        <v>42485</v>
      </c>
      <c r="G177" s="150">
        <f>'HYPERVISION Absences'!G175</f>
        <v>42489</v>
      </c>
      <c r="H177" s="29">
        <f>IF(B177="","",G177-F177+1)</f>
        <v>5</v>
      </c>
      <c r="I177" s="29">
        <f>IF(B177="","",_XLL.NB.JOURS.OUVRES(F177,G177,ferie))</f>
        <v>5</v>
      </c>
      <c r="J177" s="34">
        <f>IF(D177="","",MATCH(D177,motif,0))</f>
        <v>3</v>
      </c>
      <c r="K177">
        <f>VLOOKUP($D177,param!$N$3:$P$26,3,FALSE)</f>
        <v>3</v>
      </c>
      <c r="L177">
        <f>+J177-K177</f>
        <v>0</v>
      </c>
    </row>
    <row r="178" spans="1:12" ht="15">
      <c r="A178" s="11">
        <f>'HYPERVISION Absences'!A176</f>
        <v>33007682</v>
      </c>
      <c r="B178" s="11" t="str">
        <f>'HYPERVISION Absences'!B176</f>
        <v>MICHEL</v>
      </c>
      <c r="C178" s="11" t="str">
        <f>'HYPERVISION Absences'!C176</f>
        <v>MARC</v>
      </c>
      <c r="D178" s="11" t="str">
        <f>'HYPERVISION Absences'!D176</f>
        <v>CP</v>
      </c>
      <c r="E178" s="150">
        <f>'HYPERVISION Absences'!E176</f>
        <v>42181</v>
      </c>
      <c r="F178" s="150">
        <f>'HYPERVISION Absences'!F176</f>
        <v>42181</v>
      </c>
      <c r="G178" s="150">
        <f>'HYPERVISION Absences'!G176</f>
        <v>42188</v>
      </c>
      <c r="H178" s="29">
        <f>IF(B178="","",G178-F178+1)</f>
        <v>8</v>
      </c>
      <c r="I178" s="29">
        <f>IF(B178="","",_XLL.NB.JOURS.OUVRES(F178,G178,ferie))</f>
        <v>6</v>
      </c>
      <c r="J178" s="34">
        <f>IF(D178="","",MATCH(D178,motif,0))</f>
        <v>1</v>
      </c>
      <c r="K178">
        <f>VLOOKUP($D178,param!$N$3:$P$26,3,FALSE)</f>
        <v>1</v>
      </c>
      <c r="L178">
        <f>+J178-K178</f>
        <v>0</v>
      </c>
    </row>
    <row r="179" spans="1:12" ht="15">
      <c r="A179" s="11">
        <f>'HYPERVISION Absences'!A177</f>
        <v>33007682</v>
      </c>
      <c r="B179" s="11" t="str">
        <f>'HYPERVISION Absences'!B177</f>
        <v>MICHEL</v>
      </c>
      <c r="C179" s="11" t="str">
        <f>'HYPERVISION Absences'!C177</f>
        <v>MARC</v>
      </c>
      <c r="D179" s="11" t="str">
        <f>'HYPERVISION Absences'!D177</f>
        <v>CP</v>
      </c>
      <c r="E179" s="150">
        <f>'HYPERVISION Absences'!E177</f>
        <v>42240</v>
      </c>
      <c r="F179" s="150">
        <f>'HYPERVISION Absences'!F177</f>
        <v>42240</v>
      </c>
      <c r="G179" s="150">
        <f>'HYPERVISION Absences'!G177</f>
        <v>42258</v>
      </c>
      <c r="H179" s="29">
        <f>IF(B179="","",G179-F179+1)</f>
        <v>19</v>
      </c>
      <c r="I179" s="29">
        <f>IF(B179="","",_XLL.NB.JOURS.OUVRES(F179,G179,ferie))</f>
        <v>15</v>
      </c>
      <c r="J179" s="34">
        <f>IF(D179="","",MATCH(D179,motif,0))</f>
        <v>1</v>
      </c>
      <c r="K179">
        <f>VLOOKUP($D179,param!$N$3:$P$26,3,FALSE)</f>
        <v>1</v>
      </c>
      <c r="L179">
        <f>+J179-K179</f>
        <v>0</v>
      </c>
    </row>
    <row r="180" spans="1:12" ht="15">
      <c r="A180" s="11">
        <f>'HYPERVISION Absences'!A178</f>
        <v>33007682</v>
      </c>
      <c r="B180" s="11" t="str">
        <f>'HYPERVISION Absences'!B178</f>
        <v>MICHEL</v>
      </c>
      <c r="C180" s="11" t="str">
        <f>'HYPERVISION Absences'!C178</f>
        <v>MARC</v>
      </c>
      <c r="D180" s="11" t="str">
        <f>'HYPERVISION Absences'!D178</f>
        <v>CP</v>
      </c>
      <c r="E180" s="150">
        <f>'HYPERVISION Absences'!E178</f>
        <v>42366</v>
      </c>
      <c r="F180" s="150">
        <f>'HYPERVISION Absences'!F178</f>
        <v>42366</v>
      </c>
      <c r="G180" s="150">
        <f>'HYPERVISION Absences'!G178</f>
        <v>42369</v>
      </c>
      <c r="H180" s="29">
        <f>IF(B180="","",G180-F180+1)</f>
        <v>4</v>
      </c>
      <c r="I180" s="29">
        <f>IF(B180="","",_XLL.NB.JOURS.OUVRES(F180,G180,ferie))</f>
        <v>4</v>
      </c>
      <c r="J180" s="34">
        <f>IF(D180="","",MATCH(D180,motif,0))</f>
        <v>1</v>
      </c>
      <c r="K180">
        <f>VLOOKUP($D180,param!$N$3:$P$26,3,FALSE)</f>
        <v>1</v>
      </c>
      <c r="L180">
        <f>+J180-K180</f>
        <v>0</v>
      </c>
    </row>
    <row r="181" spans="1:12" ht="15">
      <c r="A181" s="11">
        <f>'HYPERVISION Absences'!A179</f>
        <v>33007682</v>
      </c>
      <c r="B181" s="11" t="str">
        <f>'HYPERVISION Absences'!B179</f>
        <v>MICHEL</v>
      </c>
      <c r="C181" s="11" t="str">
        <f>'HYPERVISION Absences'!C179</f>
        <v>MARC</v>
      </c>
      <c r="D181" s="11" t="str">
        <f>'HYPERVISION Absences'!D179</f>
        <v>FO</v>
      </c>
      <c r="E181" s="150">
        <f>'HYPERVISION Absences'!E179</f>
        <v>42327</v>
      </c>
      <c r="F181" s="150">
        <f>'HYPERVISION Absences'!F179</f>
        <v>42327</v>
      </c>
      <c r="G181" s="150">
        <f>'HYPERVISION Absences'!G179</f>
        <v>42328</v>
      </c>
      <c r="H181" s="29">
        <f>IF(B181="","",G181-F181+1)</f>
        <v>2</v>
      </c>
      <c r="I181" s="29">
        <f>IF(B181="","",_XLL.NB.JOURS.OUVRES(F181,G181,ferie))</f>
        <v>2</v>
      </c>
      <c r="J181" s="34">
        <f>IF(D181="","",MATCH(D181,motif,0))</f>
        <v>14</v>
      </c>
      <c r="K181">
        <f>VLOOKUP($D181,param!$N$3:$P$26,3,FALSE)</f>
        <v>14</v>
      </c>
      <c r="L181">
        <f>+J181-K181</f>
        <v>0</v>
      </c>
    </row>
    <row r="182" spans="1:12" ht="15">
      <c r="A182" s="11">
        <f>'HYPERVISION Absences'!A180</f>
        <v>33007682</v>
      </c>
      <c r="B182" s="11" t="str">
        <f>'HYPERVISION Absences'!B180</f>
        <v>MICHEL</v>
      </c>
      <c r="C182" s="11" t="str">
        <f>'HYPERVISION Absences'!C180</f>
        <v>MARC</v>
      </c>
      <c r="D182" s="11" t="str">
        <f>'HYPERVISION Absences'!D180</f>
        <v>RW</v>
      </c>
      <c r="E182" s="150">
        <f>'HYPERVISION Absences'!E180</f>
        <v>42261</v>
      </c>
      <c r="F182" s="150">
        <f>'HYPERVISION Absences'!F180</f>
        <v>42261</v>
      </c>
      <c r="G182" s="150">
        <f>'HYPERVISION Absences'!G180</f>
        <v>42261</v>
      </c>
      <c r="H182" s="29">
        <f>IF(B182="","",G182-F182+1)</f>
        <v>1</v>
      </c>
      <c r="I182" s="29">
        <f>IF(B182="","",_XLL.NB.JOURS.OUVRES(F182,G182,ferie))</f>
        <v>1</v>
      </c>
      <c r="J182" s="34">
        <f>IF(D182="","",MATCH(D182,motif,0))</f>
        <v>15</v>
      </c>
      <c r="K182">
        <f>VLOOKUP($D182,param!$N$3:$P$26,3,FALSE)</f>
        <v>15</v>
      </c>
      <c r="L182">
        <f>+J182-K182</f>
        <v>0</v>
      </c>
    </row>
    <row r="183" spans="1:12" ht="15">
      <c r="A183" s="11">
        <f>'HYPERVISION Absences'!A181</f>
        <v>304740</v>
      </c>
      <c r="B183" s="11" t="str">
        <f>'HYPERVISION Absences'!B181</f>
        <v>VIRICEL</v>
      </c>
      <c r="C183" s="11" t="str">
        <f>'HYPERVISION Absences'!C181</f>
        <v>CHRISTIAN</v>
      </c>
      <c r="D183" s="11" t="str">
        <f>'HYPERVISION Absences'!D181</f>
        <v>C5</v>
      </c>
      <c r="E183" s="150">
        <f>'HYPERVISION Absences'!E181</f>
        <v>42397</v>
      </c>
      <c r="F183" s="150">
        <f>'HYPERVISION Absences'!F181</f>
        <v>42397</v>
      </c>
      <c r="G183" s="150">
        <f>'HYPERVISION Absences'!G181</f>
        <v>42397</v>
      </c>
      <c r="H183" s="29">
        <f>IF(B183="","",G183-F183+1)</f>
        <v>1</v>
      </c>
      <c r="I183" s="29">
        <f>IF(B183="","",_XLL.NB.JOURS.OUVRES(F183,G183,ferie))</f>
        <v>1</v>
      </c>
      <c r="J183" s="34">
        <f>IF(D183="","",MATCH(D183,motif,0))</f>
        <v>3</v>
      </c>
      <c r="K183">
        <f>VLOOKUP($D183,param!$N$3:$P$26,3,FALSE)</f>
        <v>3</v>
      </c>
      <c r="L183">
        <f>+J183-K183</f>
        <v>0</v>
      </c>
    </row>
    <row r="184" spans="1:12" ht="15">
      <c r="A184" s="11">
        <f>'HYPERVISION Absences'!A182</f>
        <v>304740</v>
      </c>
      <c r="B184" s="11" t="str">
        <f>'HYPERVISION Absences'!B182</f>
        <v>VIRICEL</v>
      </c>
      <c r="C184" s="11" t="str">
        <f>'HYPERVISION Absences'!C182</f>
        <v>CHRISTIAN</v>
      </c>
      <c r="D184" s="11" t="str">
        <f>'HYPERVISION Absences'!D182</f>
        <v>C5</v>
      </c>
      <c r="E184" s="150">
        <f>'HYPERVISION Absences'!E182</f>
        <v>42416</v>
      </c>
      <c r="F184" s="150">
        <f>'HYPERVISION Absences'!F182</f>
        <v>42416</v>
      </c>
      <c r="G184" s="150">
        <f>'HYPERVISION Absences'!G182</f>
        <v>42419</v>
      </c>
      <c r="H184" s="29">
        <f>IF(B184="","",G184-F184+1)</f>
        <v>4</v>
      </c>
      <c r="I184" s="29">
        <f>IF(B184="","",_XLL.NB.JOURS.OUVRES(F184,G184,ferie))</f>
        <v>4</v>
      </c>
      <c r="J184" s="34">
        <f>IF(D184="","",MATCH(D184,motif,0))</f>
        <v>3</v>
      </c>
      <c r="K184">
        <f>VLOOKUP($D184,param!$N$3:$P$26,3,FALSE)</f>
        <v>3</v>
      </c>
      <c r="L184">
        <f>+J184-K184</f>
        <v>0</v>
      </c>
    </row>
    <row r="185" spans="1:12" ht="15">
      <c r="A185" s="11">
        <f>'HYPERVISION Absences'!A183</f>
        <v>304740</v>
      </c>
      <c r="B185" s="11" t="str">
        <f>'HYPERVISION Absences'!B183</f>
        <v>VIRICEL</v>
      </c>
      <c r="C185" s="11" t="str">
        <f>'HYPERVISION Absences'!C183</f>
        <v>CHRISTIAN</v>
      </c>
      <c r="D185" s="11" t="str">
        <f>'HYPERVISION Absences'!D183</f>
        <v>CP</v>
      </c>
      <c r="E185" s="150">
        <f>'HYPERVISION Absences'!E183</f>
        <v>42219</v>
      </c>
      <c r="F185" s="150">
        <f>'HYPERVISION Absences'!F183</f>
        <v>42219</v>
      </c>
      <c r="G185" s="150">
        <f>'HYPERVISION Absences'!G183</f>
        <v>42237</v>
      </c>
      <c r="H185" s="29">
        <f>IF(B185="","",G185-F185+1)</f>
        <v>19</v>
      </c>
      <c r="I185" s="29">
        <f>IF(B185="","",_XLL.NB.JOURS.OUVRES(F185,G185,ferie))</f>
        <v>15</v>
      </c>
      <c r="J185" s="34">
        <f>IF(D185="","",MATCH(D185,motif,0))</f>
        <v>1</v>
      </c>
      <c r="K185">
        <f>VLOOKUP($D185,param!$N$3:$P$26,3,FALSE)</f>
        <v>1</v>
      </c>
      <c r="L185">
        <f>+J185-K185</f>
        <v>0</v>
      </c>
    </row>
    <row r="186" spans="1:12" ht="15">
      <c r="A186" s="11">
        <f>'HYPERVISION Absences'!A184</f>
        <v>304740</v>
      </c>
      <c r="B186" s="11" t="str">
        <f>'HYPERVISION Absences'!B184</f>
        <v>VIRICEL</v>
      </c>
      <c r="C186" s="11" t="str">
        <f>'HYPERVISION Absences'!C184</f>
        <v>CHRISTIAN</v>
      </c>
      <c r="D186" s="11" t="str">
        <f>'HYPERVISION Absences'!D184</f>
        <v>CP</v>
      </c>
      <c r="E186" s="150">
        <f>'HYPERVISION Absences'!E184</f>
        <v>42366</v>
      </c>
      <c r="F186" s="150">
        <f>'HYPERVISION Absences'!F184</f>
        <v>42366</v>
      </c>
      <c r="G186" s="150">
        <f>'HYPERVISION Absences'!G184</f>
        <v>42369</v>
      </c>
      <c r="H186" s="29">
        <f>IF(B186="","",G186-F186+1)</f>
        <v>4</v>
      </c>
      <c r="I186" s="29">
        <f>IF(B186="","",_XLL.NB.JOURS.OUVRES(F186,G186,ferie))</f>
        <v>4</v>
      </c>
      <c r="J186" s="34">
        <f>IF(D186="","",MATCH(D186,motif,0))</f>
        <v>1</v>
      </c>
      <c r="K186">
        <f>VLOOKUP($D186,param!$N$3:$P$26,3,FALSE)</f>
        <v>1</v>
      </c>
      <c r="L186">
        <f>+J186-K186</f>
        <v>0</v>
      </c>
    </row>
    <row r="187" spans="1:12" ht="15">
      <c r="A187" s="11">
        <f>'HYPERVISION Absences'!A185</f>
        <v>304740</v>
      </c>
      <c r="B187" s="11" t="str">
        <f>'HYPERVISION Absences'!B185</f>
        <v>VIRICEL</v>
      </c>
      <c r="C187" s="11" t="str">
        <f>'HYPERVISION Absences'!C185</f>
        <v>CHRISTIAN</v>
      </c>
      <c r="D187" s="11" t="str">
        <f>'HYPERVISION Absences'!D185</f>
        <v>CP</v>
      </c>
      <c r="E187" s="150">
        <f>'HYPERVISION Absences'!E185</f>
        <v>42471</v>
      </c>
      <c r="F187" s="150">
        <f>'HYPERVISION Absences'!F185</f>
        <v>42471</v>
      </c>
      <c r="G187" s="150">
        <f>'HYPERVISION Absences'!G185</f>
        <v>42475</v>
      </c>
      <c r="H187" s="29">
        <f>IF(B187="","",G187-F187+1)</f>
        <v>5</v>
      </c>
      <c r="I187" s="29">
        <f>IF(B187="","",_XLL.NB.JOURS.OUVRES(F187,G187,ferie))</f>
        <v>5</v>
      </c>
      <c r="J187" s="34">
        <f>IF(D187="","",MATCH(D187,motif,0))</f>
        <v>1</v>
      </c>
      <c r="K187">
        <f>VLOOKUP($D187,param!$N$3:$P$26,3,FALSE)</f>
        <v>1</v>
      </c>
      <c r="L187">
        <f>+J187-K187</f>
        <v>0</v>
      </c>
    </row>
    <row r="188" spans="1:12" ht="15">
      <c r="A188" s="11">
        <f>'HYPERVISION Absences'!A186</f>
        <v>304740</v>
      </c>
      <c r="B188" s="11" t="str">
        <f>'HYPERVISION Absences'!B186</f>
        <v>VIRICEL</v>
      </c>
      <c r="C188" s="11" t="str">
        <f>'HYPERVISION Absences'!C186</f>
        <v>CHRISTIAN</v>
      </c>
      <c r="D188" s="11" t="str">
        <f>'HYPERVISION Absences'!D186</f>
        <v>FO</v>
      </c>
      <c r="E188" s="150">
        <f>'HYPERVISION Absences'!E186</f>
        <v>42289</v>
      </c>
      <c r="F188" s="150">
        <f>'HYPERVISION Absences'!F186</f>
        <v>42289</v>
      </c>
      <c r="G188" s="150">
        <f>'HYPERVISION Absences'!G186</f>
        <v>42292</v>
      </c>
      <c r="H188" s="29">
        <f>IF(B188="","",G188-F188+1)</f>
        <v>4</v>
      </c>
      <c r="I188" s="29">
        <f>IF(B188="","",_XLL.NB.JOURS.OUVRES(F188,G188,ferie))</f>
        <v>4</v>
      </c>
      <c r="J188" s="34">
        <f>IF(D188="","",MATCH(D188,motif,0))</f>
        <v>14</v>
      </c>
      <c r="K188">
        <f>VLOOKUP($D188,param!$N$3:$P$26,3,FALSE)</f>
        <v>14</v>
      </c>
      <c r="L188">
        <f>+J188-K188</f>
        <v>0</v>
      </c>
    </row>
    <row r="189" spans="1:12" ht="15">
      <c r="A189" s="11">
        <f>'HYPERVISION Absences'!A187</f>
        <v>304740</v>
      </c>
      <c r="B189" s="11" t="str">
        <f>'HYPERVISION Absences'!B187</f>
        <v>VIRICEL</v>
      </c>
      <c r="C189" s="11" t="str">
        <f>'HYPERVISION Absences'!C187</f>
        <v>CHRISTIAN</v>
      </c>
      <c r="D189" s="11" t="str">
        <f>'HYPERVISION Absences'!D187</f>
        <v>FO</v>
      </c>
      <c r="E189" s="150">
        <f>'HYPERVISION Absences'!E187</f>
        <v>42335</v>
      </c>
      <c r="F189" s="150">
        <f>'HYPERVISION Absences'!F187</f>
        <v>42335</v>
      </c>
      <c r="G189" s="150">
        <f>'HYPERVISION Absences'!G187</f>
        <v>42335</v>
      </c>
      <c r="H189" s="29">
        <f>IF(B189="","",G189-F189+1)</f>
        <v>1</v>
      </c>
      <c r="I189" s="29">
        <f>IF(B189="","",_XLL.NB.JOURS.OUVRES(F189,G189,ferie))</f>
        <v>1</v>
      </c>
      <c r="J189" s="34">
        <f>IF(D189="","",MATCH(D189,motif,0))</f>
        <v>14</v>
      </c>
      <c r="K189">
        <f>VLOOKUP($D189,param!$N$3:$P$26,3,FALSE)</f>
        <v>14</v>
      </c>
      <c r="L189">
        <f>+J189-K189</f>
        <v>0</v>
      </c>
    </row>
    <row r="190" spans="1:12" ht="15">
      <c r="A190" s="11">
        <f>'HYPERVISION Absences'!A188</f>
        <v>304740</v>
      </c>
      <c r="B190" s="11" t="str">
        <f>'HYPERVISION Absences'!B188</f>
        <v>VIRICEL</v>
      </c>
      <c r="C190" s="11" t="str">
        <f>'HYPERVISION Absences'!C188</f>
        <v>CHRISTIAN</v>
      </c>
      <c r="D190" s="11" t="str">
        <f>'HYPERVISION Absences'!D188</f>
        <v>FO</v>
      </c>
      <c r="E190" s="150">
        <f>'HYPERVISION Absences'!E188</f>
        <v>42345</v>
      </c>
      <c r="F190" s="150">
        <f>'HYPERVISION Absences'!F188</f>
        <v>42345</v>
      </c>
      <c r="G190" s="150">
        <f>'HYPERVISION Absences'!G188</f>
        <v>42348</v>
      </c>
      <c r="H190" s="29">
        <f>IF(B190="","",G190-F190+1)</f>
        <v>4</v>
      </c>
      <c r="I190" s="29">
        <f>IF(B190="","",_XLL.NB.JOURS.OUVRES(F190,G190,ferie))</f>
        <v>4</v>
      </c>
      <c r="J190" s="34">
        <f>IF(D190="","",MATCH(D190,motif,0))</f>
        <v>14</v>
      </c>
      <c r="K190">
        <f>VLOOKUP($D190,param!$N$3:$P$26,3,FALSE)</f>
        <v>14</v>
      </c>
      <c r="L190">
        <f>+J190-K190</f>
        <v>0</v>
      </c>
    </row>
    <row r="191" spans="1:12" ht="15">
      <c r="A191" s="11">
        <f>'HYPERVISION Absences'!A189</f>
        <v>304740</v>
      </c>
      <c r="B191" s="11" t="str">
        <f>'HYPERVISION Absences'!B189</f>
        <v>VIRICEL</v>
      </c>
      <c r="C191" s="11" t="str">
        <f>'HYPERVISION Absences'!C189</f>
        <v>CHRISTIAN</v>
      </c>
      <c r="D191" s="11" t="str">
        <f>'HYPERVISION Absences'!D189</f>
        <v>H+</v>
      </c>
      <c r="E191" s="150">
        <f>'HYPERVISION Absences'!E189</f>
        <v>42283</v>
      </c>
      <c r="F191" s="150">
        <f>'HYPERVISION Absences'!F189</f>
        <v>42283</v>
      </c>
      <c r="G191" s="150">
        <f>'HYPERVISION Absences'!G189</f>
        <v>42283</v>
      </c>
      <c r="H191" s="29">
        <f>IF(B191="","",G191-F191+1)</f>
        <v>1</v>
      </c>
      <c r="I191" s="29">
        <f>IF(B191="","",_XLL.NB.JOURS.OUVRES(F191,G191,ferie))</f>
        <v>1</v>
      </c>
      <c r="J191" s="34">
        <f>IF(D191="","",MATCH(D191,motif,0))</f>
        <v>21</v>
      </c>
      <c r="K191">
        <f>VLOOKUP($D191,param!$N$3:$P$26,3,FALSE)</f>
        <v>21</v>
      </c>
      <c r="L191">
        <f>+J191-K191</f>
        <v>0</v>
      </c>
    </row>
    <row r="192" spans="1:12" ht="15">
      <c r="A192" s="11">
        <f>'HYPERVISION Absences'!A190</f>
        <v>304740</v>
      </c>
      <c r="B192" s="11" t="str">
        <f>'HYPERVISION Absences'!B190</f>
        <v>VIRICEL</v>
      </c>
      <c r="C192" s="11" t="str">
        <f>'HYPERVISION Absences'!C190</f>
        <v>CHRISTIAN</v>
      </c>
      <c r="D192" s="11" t="str">
        <f>'HYPERVISION Absences'!D190</f>
        <v>H+</v>
      </c>
      <c r="E192" s="150">
        <f>'HYPERVISION Absences'!E190</f>
        <v>42284</v>
      </c>
      <c r="F192" s="150">
        <f>'HYPERVISION Absences'!F190</f>
        <v>42284</v>
      </c>
      <c r="G192" s="150">
        <f>'HYPERVISION Absences'!G190</f>
        <v>42284</v>
      </c>
      <c r="H192" s="29">
        <f>IF(B192="","",G192-F192+1)</f>
        <v>1</v>
      </c>
      <c r="I192" s="29">
        <f>IF(B192="","",_XLL.NB.JOURS.OUVRES(F192,G192,ferie))</f>
        <v>1</v>
      </c>
      <c r="J192" s="34">
        <f>IF(D192="","",MATCH(D192,motif,0))</f>
        <v>21</v>
      </c>
      <c r="K192">
        <f>VLOOKUP($D192,param!$N$3:$P$26,3,FALSE)</f>
        <v>21</v>
      </c>
      <c r="L192">
        <f>+J192-K192</f>
        <v>0</v>
      </c>
    </row>
    <row r="193" spans="1:12" ht="15">
      <c r="A193" s="11">
        <f>'HYPERVISION Absences'!A191</f>
        <v>304740</v>
      </c>
      <c r="B193" s="11" t="str">
        <f>'HYPERVISION Absences'!B191</f>
        <v>VIRICEL</v>
      </c>
      <c r="C193" s="11" t="str">
        <f>'HYPERVISION Absences'!C191</f>
        <v>CHRISTIAN</v>
      </c>
      <c r="D193" s="11" t="str">
        <f>'HYPERVISION Absences'!D191</f>
        <v>H+</v>
      </c>
      <c r="E193" s="150">
        <f>'HYPERVISION Absences'!E191</f>
        <v>42286</v>
      </c>
      <c r="F193" s="150">
        <f>'HYPERVISION Absences'!F191</f>
        <v>42286</v>
      </c>
      <c r="G193" s="150">
        <f>'HYPERVISION Absences'!G191</f>
        <v>42286</v>
      </c>
      <c r="H193" s="29">
        <f>IF(B193="","",G193-F193+1)</f>
        <v>1</v>
      </c>
      <c r="I193" s="29">
        <f>IF(B193="","",_XLL.NB.JOURS.OUVRES(F193,G193,ferie))</f>
        <v>1</v>
      </c>
      <c r="J193" s="34">
        <f>IF(D193="","",MATCH(D193,motif,0))</f>
        <v>21</v>
      </c>
      <c r="K193">
        <f>VLOOKUP($D193,param!$N$3:$P$26,3,FALSE)</f>
        <v>21</v>
      </c>
      <c r="L193">
        <f>+J193-K193</f>
        <v>0</v>
      </c>
    </row>
    <row r="194" spans="1:12" ht="15">
      <c r="A194" s="11">
        <f>'HYPERVISION Absences'!A192</f>
        <v>304740</v>
      </c>
      <c r="B194" s="11" t="str">
        <f>'HYPERVISION Absences'!B192</f>
        <v>VIRICEL</v>
      </c>
      <c r="C194" s="11" t="str">
        <f>'HYPERVISION Absences'!C192</f>
        <v>CHRISTIAN</v>
      </c>
      <c r="D194" s="11" t="str">
        <f>'HYPERVISION Absences'!D192</f>
        <v>H+</v>
      </c>
      <c r="E194" s="150">
        <f>'HYPERVISION Absences'!E192</f>
        <v>42296</v>
      </c>
      <c r="F194" s="150">
        <f>'HYPERVISION Absences'!F192</f>
        <v>42296</v>
      </c>
      <c r="G194" s="150">
        <f>'HYPERVISION Absences'!G192</f>
        <v>42296</v>
      </c>
      <c r="H194" s="29">
        <f>IF(B194="","",G194-F194+1)</f>
        <v>1</v>
      </c>
      <c r="I194" s="29">
        <f>IF(B194="","",_XLL.NB.JOURS.OUVRES(F194,G194,ferie))</f>
        <v>1</v>
      </c>
      <c r="J194" s="34">
        <f>IF(D194="","",MATCH(D194,motif,0))</f>
        <v>21</v>
      </c>
      <c r="K194">
        <f>VLOOKUP($D194,param!$N$3:$P$26,3,FALSE)</f>
        <v>21</v>
      </c>
      <c r="L194">
        <f>+J194-K194</f>
        <v>0</v>
      </c>
    </row>
    <row r="195" spans="1:12" ht="15">
      <c r="A195" s="11">
        <f>'HYPERVISION Absences'!A193</f>
        <v>304740</v>
      </c>
      <c r="B195" s="11" t="str">
        <f>'HYPERVISION Absences'!B193</f>
        <v>VIRICEL</v>
      </c>
      <c r="C195" s="11" t="str">
        <f>'HYPERVISION Absences'!C193</f>
        <v>CHRISTIAN</v>
      </c>
      <c r="D195" s="11" t="str">
        <f>'HYPERVISION Absences'!D193</f>
        <v>H+</v>
      </c>
      <c r="E195" s="150">
        <f>'HYPERVISION Absences'!E193</f>
        <v>42313</v>
      </c>
      <c r="F195" s="150">
        <f>'HYPERVISION Absences'!F193</f>
        <v>42313</v>
      </c>
      <c r="G195" s="150">
        <f>'HYPERVISION Absences'!G193</f>
        <v>42313</v>
      </c>
      <c r="H195" s="29">
        <f>IF(B195="","",G195-F195+1)</f>
        <v>1</v>
      </c>
      <c r="I195" s="29">
        <f>IF(B195="","",_XLL.NB.JOURS.OUVRES(F195,G195,ferie))</f>
        <v>1</v>
      </c>
      <c r="J195" s="34">
        <f>IF(D195="","",MATCH(D195,motif,0))</f>
        <v>21</v>
      </c>
      <c r="K195">
        <f>VLOOKUP($D195,param!$N$3:$P$26,3,FALSE)</f>
        <v>21</v>
      </c>
      <c r="L195">
        <f>+J195-K195</f>
        <v>0</v>
      </c>
    </row>
    <row r="196" spans="1:12" ht="15">
      <c r="A196" s="11">
        <f>'HYPERVISION Absences'!A194</f>
        <v>304740</v>
      </c>
      <c r="B196" s="11" t="str">
        <f>'HYPERVISION Absences'!B194</f>
        <v>VIRICEL</v>
      </c>
      <c r="C196" s="11" t="str">
        <f>'HYPERVISION Absences'!C194</f>
        <v>CHRISTIAN</v>
      </c>
      <c r="D196" s="11" t="str">
        <f>'HYPERVISION Absences'!D194</f>
        <v>H+</v>
      </c>
      <c r="E196" s="150">
        <f>'HYPERVISION Absences'!E194</f>
        <v>42314</v>
      </c>
      <c r="F196" s="150">
        <f>'HYPERVISION Absences'!F194</f>
        <v>42314</v>
      </c>
      <c r="G196" s="150">
        <f>'HYPERVISION Absences'!G194</f>
        <v>42314</v>
      </c>
      <c r="H196" s="29">
        <f>IF(B196="","",G196-F196+1)</f>
        <v>1</v>
      </c>
      <c r="I196" s="29">
        <f>IF(B196="","",_XLL.NB.JOURS.OUVRES(F196,G196,ferie))</f>
        <v>1</v>
      </c>
      <c r="J196" s="34">
        <f>IF(D196="","",MATCH(D196,motif,0))</f>
        <v>21</v>
      </c>
      <c r="K196">
        <f>VLOOKUP($D196,param!$N$3:$P$26,3,FALSE)</f>
        <v>21</v>
      </c>
      <c r="L196">
        <f>+J196-K196</f>
        <v>0</v>
      </c>
    </row>
    <row r="197" spans="1:12" ht="15">
      <c r="A197" s="11">
        <f>'HYPERVISION Absences'!A195</f>
        <v>304740</v>
      </c>
      <c r="B197" s="11" t="str">
        <f>'HYPERVISION Absences'!B195</f>
        <v>VIRICEL</v>
      </c>
      <c r="C197" s="11" t="str">
        <f>'HYPERVISION Absences'!C195</f>
        <v>CHRISTIAN</v>
      </c>
      <c r="D197" s="11" t="str">
        <f>'HYPERVISION Absences'!D195</f>
        <v>H+</v>
      </c>
      <c r="E197" s="150">
        <f>'HYPERVISION Absences'!E195</f>
        <v>42317</v>
      </c>
      <c r="F197" s="150">
        <f>'HYPERVISION Absences'!F195</f>
        <v>42317</v>
      </c>
      <c r="G197" s="150">
        <f>'HYPERVISION Absences'!G195</f>
        <v>42317</v>
      </c>
      <c r="H197" s="29">
        <f>IF(B197="","",G197-F197+1)</f>
        <v>1</v>
      </c>
      <c r="I197" s="29">
        <f>IF(B197="","",_XLL.NB.JOURS.OUVRES(F197,G197,ferie))</f>
        <v>1</v>
      </c>
      <c r="J197" s="34">
        <f>IF(D197="","",MATCH(D197,motif,0))</f>
        <v>21</v>
      </c>
      <c r="K197">
        <f>VLOOKUP($D197,param!$N$3:$P$26,3,FALSE)</f>
        <v>21</v>
      </c>
      <c r="L197">
        <f>+J197-K197</f>
        <v>0</v>
      </c>
    </row>
    <row r="198" spans="1:12" ht="15">
      <c r="A198" s="11">
        <f>'HYPERVISION Absences'!A196</f>
        <v>304740</v>
      </c>
      <c r="B198" s="11" t="str">
        <f>'HYPERVISION Absences'!B196</f>
        <v>VIRICEL</v>
      </c>
      <c r="C198" s="11" t="str">
        <f>'HYPERVISION Absences'!C196</f>
        <v>CHRISTIAN</v>
      </c>
      <c r="D198" s="11" t="str">
        <f>'HYPERVISION Absences'!D196</f>
        <v>H+</v>
      </c>
      <c r="E198" s="150">
        <f>'HYPERVISION Absences'!E196</f>
        <v>42331</v>
      </c>
      <c r="F198" s="150">
        <f>'HYPERVISION Absences'!F196</f>
        <v>42331</v>
      </c>
      <c r="G198" s="150">
        <f>'HYPERVISION Absences'!G196</f>
        <v>42331</v>
      </c>
      <c r="H198" s="29">
        <f>IF(B198="","",G198-F198+1)</f>
        <v>1</v>
      </c>
      <c r="I198" s="29">
        <f>IF(B198="","",_XLL.NB.JOURS.OUVRES(F198,G198,ferie))</f>
        <v>1</v>
      </c>
      <c r="J198" s="34">
        <f>IF(D198="","",MATCH(D198,motif,0))</f>
        <v>21</v>
      </c>
      <c r="K198">
        <f>VLOOKUP($D198,param!$N$3:$P$26,3,FALSE)</f>
        <v>21</v>
      </c>
      <c r="L198">
        <f>+J198-K198</f>
        <v>0</v>
      </c>
    </row>
    <row r="199" spans="1:12" ht="15">
      <c r="A199" s="11">
        <f>'HYPERVISION Absences'!A197</f>
        <v>304740</v>
      </c>
      <c r="B199" s="11" t="str">
        <f>'HYPERVISION Absences'!B197</f>
        <v>VIRICEL</v>
      </c>
      <c r="C199" s="11" t="str">
        <f>'HYPERVISION Absences'!C197</f>
        <v>CHRISTIAN</v>
      </c>
      <c r="D199" s="11" t="str">
        <f>'HYPERVISION Absences'!D197</f>
        <v>H+</v>
      </c>
      <c r="E199" s="150">
        <f>'HYPERVISION Absences'!E197</f>
        <v>42334</v>
      </c>
      <c r="F199" s="150">
        <f>'HYPERVISION Absences'!F197</f>
        <v>42334</v>
      </c>
      <c r="G199" s="150">
        <f>'HYPERVISION Absences'!G197</f>
        <v>42334</v>
      </c>
      <c r="H199" s="29">
        <f>IF(B199="","",G199-F199+1)</f>
        <v>1</v>
      </c>
      <c r="I199" s="29">
        <f>IF(B199="","",_XLL.NB.JOURS.OUVRES(F199,G199,ferie))</f>
        <v>1</v>
      </c>
      <c r="J199" s="34">
        <f>IF(D199="","",MATCH(D199,motif,0))</f>
        <v>21</v>
      </c>
      <c r="K199">
        <f>VLOOKUP($D199,param!$N$3:$P$26,3,FALSE)</f>
        <v>21</v>
      </c>
      <c r="L199">
        <f>+J199-K199</f>
        <v>0</v>
      </c>
    </row>
    <row r="200" spans="1:12" ht="15">
      <c r="A200" s="11">
        <f>'HYPERVISION Absences'!A198</f>
        <v>304740</v>
      </c>
      <c r="B200" s="11" t="str">
        <f>'HYPERVISION Absences'!B198</f>
        <v>VIRICEL</v>
      </c>
      <c r="C200" s="11" t="str">
        <f>'HYPERVISION Absences'!C198</f>
        <v>CHRISTIAN</v>
      </c>
      <c r="D200" s="11" t="str">
        <f>'HYPERVISION Absences'!D198</f>
        <v>H+</v>
      </c>
      <c r="E200" s="150">
        <f>'HYPERVISION Absences'!E198</f>
        <v>42341</v>
      </c>
      <c r="F200" s="150">
        <f>'HYPERVISION Absences'!F198</f>
        <v>42341</v>
      </c>
      <c r="G200" s="150">
        <f>'HYPERVISION Absences'!G198</f>
        <v>42341</v>
      </c>
      <c r="H200" s="29">
        <f>IF(B200="","",G200-F200+1)</f>
        <v>1</v>
      </c>
      <c r="I200" s="29">
        <f>IF(B200="","",_XLL.NB.JOURS.OUVRES(F200,G200,ferie))</f>
        <v>1</v>
      </c>
      <c r="J200" s="34">
        <f>IF(D200="","",MATCH(D200,motif,0))</f>
        <v>21</v>
      </c>
      <c r="K200">
        <f>VLOOKUP($D200,param!$N$3:$P$26,3,FALSE)</f>
        <v>21</v>
      </c>
      <c r="L200">
        <f>+J200-K200</f>
        <v>0</v>
      </c>
    </row>
    <row r="201" spans="1:12" ht="15">
      <c r="A201" s="11">
        <f>'HYPERVISION Absences'!A199</f>
        <v>304740</v>
      </c>
      <c r="B201" s="11" t="str">
        <f>'HYPERVISION Absences'!B199</f>
        <v>VIRICEL</v>
      </c>
      <c r="C201" s="11" t="str">
        <f>'HYPERVISION Absences'!C199</f>
        <v>CHRISTIAN</v>
      </c>
      <c r="D201" s="11" t="str">
        <f>'HYPERVISION Absences'!D199</f>
        <v>H+</v>
      </c>
      <c r="E201" s="150">
        <f>'HYPERVISION Absences'!E199</f>
        <v>42361</v>
      </c>
      <c r="F201" s="150">
        <f>'HYPERVISION Absences'!F199</f>
        <v>42361</v>
      </c>
      <c r="G201" s="150">
        <f>'HYPERVISION Absences'!G199</f>
        <v>42361</v>
      </c>
      <c r="H201" s="29">
        <f>IF(B201="","",G201-F201+1)</f>
        <v>1</v>
      </c>
      <c r="I201" s="29">
        <f>IF(B201="","",_XLL.NB.JOURS.OUVRES(F201,G201,ferie))</f>
        <v>1</v>
      </c>
      <c r="J201" s="34">
        <f>IF(D201="","",MATCH(D201,motif,0))</f>
        <v>21</v>
      </c>
      <c r="K201">
        <f>VLOOKUP($D201,param!$N$3:$P$26,3,FALSE)</f>
        <v>21</v>
      </c>
      <c r="L201">
        <f>+J201-K201</f>
        <v>0</v>
      </c>
    </row>
    <row r="202" spans="1:12" ht="15">
      <c r="A202" s="11">
        <f>'HYPERVISION Absences'!A200</f>
        <v>304740</v>
      </c>
      <c r="B202" s="11" t="str">
        <f>'HYPERVISION Absences'!B200</f>
        <v>VIRICEL</v>
      </c>
      <c r="C202" s="11" t="str">
        <f>'HYPERVISION Absences'!C200</f>
        <v>CHRISTIAN</v>
      </c>
      <c r="D202" s="11" t="str">
        <f>'HYPERVISION Absences'!D200</f>
        <v>H+</v>
      </c>
      <c r="E202" s="150">
        <f>'HYPERVISION Absences'!E200</f>
        <v>42374</v>
      </c>
      <c r="F202" s="150">
        <f>'HYPERVISION Absences'!F200</f>
        <v>42374</v>
      </c>
      <c r="G202" s="150">
        <f>'HYPERVISION Absences'!G200</f>
        <v>42374</v>
      </c>
      <c r="H202" s="29">
        <f>IF(B202="","",G202-F202+1)</f>
        <v>1</v>
      </c>
      <c r="I202" s="29">
        <f>IF(B202="","",_XLL.NB.JOURS.OUVRES(F202,G202,ferie))</f>
        <v>1</v>
      </c>
      <c r="J202" s="34">
        <f>IF(D202="","",MATCH(D202,motif,0))</f>
        <v>21</v>
      </c>
      <c r="K202">
        <f>VLOOKUP($D202,param!$N$3:$P$26,3,FALSE)</f>
        <v>21</v>
      </c>
      <c r="L202">
        <f>+J202-K202</f>
        <v>0</v>
      </c>
    </row>
    <row r="203" spans="1:12" ht="15">
      <c r="A203" s="11">
        <f>'HYPERVISION Absences'!A201</f>
        <v>304740</v>
      </c>
      <c r="B203" s="11" t="str">
        <f>'HYPERVISION Absences'!B201</f>
        <v>VIRICEL</v>
      </c>
      <c r="C203" s="11" t="str">
        <f>'HYPERVISION Absences'!C201</f>
        <v>CHRISTIAN</v>
      </c>
      <c r="D203" s="11" t="str">
        <f>'HYPERVISION Absences'!D201</f>
        <v>H+</v>
      </c>
      <c r="E203" s="150">
        <f>'HYPERVISION Absences'!E201</f>
        <v>42387</v>
      </c>
      <c r="F203" s="150">
        <f>'HYPERVISION Absences'!F201</f>
        <v>42387</v>
      </c>
      <c r="G203" s="150">
        <f>'HYPERVISION Absences'!G201</f>
        <v>42387</v>
      </c>
      <c r="H203" s="29">
        <f>IF(B203="","",G203-F203+1)</f>
        <v>1</v>
      </c>
      <c r="I203" s="29">
        <f>IF(B203="","",_XLL.NB.JOURS.OUVRES(F203,G203,ferie))</f>
        <v>1</v>
      </c>
      <c r="J203" s="34">
        <f>IF(D203="","",MATCH(D203,motif,0))</f>
        <v>21</v>
      </c>
      <c r="K203">
        <f>VLOOKUP($D203,param!$N$3:$P$26,3,FALSE)</f>
        <v>21</v>
      </c>
      <c r="L203">
        <f>+J203-K203</f>
        <v>0</v>
      </c>
    </row>
    <row r="204" spans="1:12" ht="15">
      <c r="A204" s="11">
        <f>'HYPERVISION Absences'!A202</f>
        <v>304740</v>
      </c>
      <c r="B204" s="11" t="str">
        <f>'HYPERVISION Absences'!B202</f>
        <v>VIRICEL</v>
      </c>
      <c r="C204" s="11" t="str">
        <f>'HYPERVISION Absences'!C202</f>
        <v>CHRISTIAN</v>
      </c>
      <c r="D204" s="11" t="str">
        <f>'HYPERVISION Absences'!D202</f>
        <v>H+</v>
      </c>
      <c r="E204" s="150">
        <f>'HYPERVISION Absences'!E202</f>
        <v>42389</v>
      </c>
      <c r="F204" s="150">
        <f>'HYPERVISION Absences'!F202</f>
        <v>42389</v>
      </c>
      <c r="G204" s="150">
        <f>'HYPERVISION Absences'!G202</f>
        <v>42389</v>
      </c>
      <c r="H204" s="29">
        <f>IF(B204="","",G204-F204+1)</f>
        <v>1</v>
      </c>
      <c r="I204" s="29">
        <f>IF(B204="","",_XLL.NB.JOURS.OUVRES(F204,G204,ferie))</f>
        <v>1</v>
      </c>
      <c r="J204" s="34">
        <f>IF(D204="","",MATCH(D204,motif,0))</f>
        <v>21</v>
      </c>
      <c r="K204">
        <f>VLOOKUP($D204,param!$N$3:$P$26,3,FALSE)</f>
        <v>21</v>
      </c>
      <c r="L204">
        <f>+J204-K204</f>
        <v>0</v>
      </c>
    </row>
    <row r="205" spans="1:12" ht="15">
      <c r="A205" s="11">
        <f>'HYPERVISION Absences'!A203</f>
        <v>304740</v>
      </c>
      <c r="B205" s="11" t="str">
        <f>'HYPERVISION Absences'!B203</f>
        <v>VIRICEL</v>
      </c>
      <c r="C205" s="11" t="str">
        <f>'HYPERVISION Absences'!C203</f>
        <v>CHRISTIAN</v>
      </c>
      <c r="D205" s="11" t="str">
        <f>'HYPERVISION Absences'!D203</f>
        <v>H+</v>
      </c>
      <c r="E205" s="150">
        <f>'HYPERVISION Absences'!E203</f>
        <v>42395</v>
      </c>
      <c r="F205" s="150">
        <f>'HYPERVISION Absences'!F203</f>
        <v>42395</v>
      </c>
      <c r="G205" s="150">
        <f>'HYPERVISION Absences'!G203</f>
        <v>42395</v>
      </c>
      <c r="H205" s="29">
        <f>IF(B205="","",G205-F205+1)</f>
        <v>1</v>
      </c>
      <c r="I205" s="29">
        <f>IF(B205="","",_XLL.NB.JOURS.OUVRES(F205,G205,ferie))</f>
        <v>1</v>
      </c>
      <c r="J205" s="34">
        <f>IF(D205="","",MATCH(D205,motif,0))</f>
        <v>21</v>
      </c>
      <c r="K205">
        <f>VLOOKUP($D205,param!$N$3:$P$26,3,FALSE)</f>
        <v>21</v>
      </c>
      <c r="L205">
        <f>+J205-K205</f>
        <v>0</v>
      </c>
    </row>
    <row r="206" spans="1:12" ht="15">
      <c r="A206" s="11">
        <f>'HYPERVISION Absences'!A204</f>
        <v>304740</v>
      </c>
      <c r="B206" s="11" t="str">
        <f>'HYPERVISION Absences'!B204</f>
        <v>VIRICEL</v>
      </c>
      <c r="C206" s="11" t="str">
        <f>'HYPERVISION Absences'!C204</f>
        <v>CHRISTIAN</v>
      </c>
      <c r="D206" s="11" t="str">
        <f>'HYPERVISION Absences'!D204</f>
        <v>H+</v>
      </c>
      <c r="E206" s="150">
        <f>'HYPERVISION Absences'!E204</f>
        <v>42398</v>
      </c>
      <c r="F206" s="150">
        <f>'HYPERVISION Absences'!F204</f>
        <v>42398</v>
      </c>
      <c r="G206" s="150">
        <f>'HYPERVISION Absences'!G204</f>
        <v>42398</v>
      </c>
      <c r="H206" s="29">
        <f>IF(B206="","",G206-F206+1)</f>
        <v>1</v>
      </c>
      <c r="I206" s="29">
        <f>IF(B206="","",_XLL.NB.JOURS.OUVRES(F206,G206,ferie))</f>
        <v>1</v>
      </c>
      <c r="J206" s="34">
        <f>IF(D206="","",MATCH(D206,motif,0))</f>
        <v>21</v>
      </c>
      <c r="K206">
        <f>VLOOKUP($D206,param!$N$3:$P$26,3,FALSE)</f>
        <v>21</v>
      </c>
      <c r="L206">
        <f>+J206-K206</f>
        <v>0</v>
      </c>
    </row>
    <row r="207" spans="1:12" ht="15">
      <c r="A207" s="11">
        <f>'HYPERVISION Absences'!A205</f>
        <v>304740</v>
      </c>
      <c r="B207" s="11" t="str">
        <f>'HYPERVISION Absences'!B205</f>
        <v>VIRICEL</v>
      </c>
      <c r="C207" s="11" t="str">
        <f>'HYPERVISION Absences'!C205</f>
        <v>CHRISTIAN</v>
      </c>
      <c r="D207" s="11" t="str">
        <f>'HYPERVISION Absences'!D205</f>
        <v>H+</v>
      </c>
      <c r="E207" s="150">
        <f>'HYPERVISION Absences'!E205</f>
        <v>42401</v>
      </c>
      <c r="F207" s="150">
        <f>'HYPERVISION Absences'!F205</f>
        <v>42401</v>
      </c>
      <c r="G207" s="150">
        <f>'HYPERVISION Absences'!G205</f>
        <v>42401</v>
      </c>
      <c r="H207" s="29">
        <f>IF(B207="","",G207-F207+1)</f>
        <v>1</v>
      </c>
      <c r="I207" s="29">
        <f>IF(B207="","",_XLL.NB.JOURS.OUVRES(F207,G207,ferie))</f>
        <v>1</v>
      </c>
      <c r="J207" s="34">
        <f>IF(D207="","",MATCH(D207,motif,0))</f>
        <v>21</v>
      </c>
      <c r="K207">
        <f>VLOOKUP($D207,param!$N$3:$P$26,3,FALSE)</f>
        <v>21</v>
      </c>
      <c r="L207">
        <f>+J207-K207</f>
        <v>0</v>
      </c>
    </row>
    <row r="208" spans="1:12" ht="15">
      <c r="A208" s="11">
        <f>'HYPERVISION Absences'!A206</f>
        <v>304740</v>
      </c>
      <c r="B208" s="11" t="str">
        <f>'HYPERVISION Absences'!B206</f>
        <v>VIRICEL</v>
      </c>
      <c r="C208" s="11" t="str">
        <f>'HYPERVISION Absences'!C206</f>
        <v>CHRISTIAN</v>
      </c>
      <c r="D208" s="11" t="str">
        <f>'HYPERVISION Absences'!D206</f>
        <v>H+</v>
      </c>
      <c r="E208" s="150">
        <f>'HYPERVISION Absences'!E206</f>
        <v>42404</v>
      </c>
      <c r="F208" s="150">
        <f>'HYPERVISION Absences'!F206</f>
        <v>42404</v>
      </c>
      <c r="G208" s="150">
        <f>'HYPERVISION Absences'!G206</f>
        <v>42404</v>
      </c>
      <c r="H208" s="29">
        <f>IF(B208="","",G208-F208+1)</f>
        <v>1</v>
      </c>
      <c r="I208" s="29">
        <f>IF(B208="","",_XLL.NB.JOURS.OUVRES(F208,G208,ferie))</f>
        <v>1</v>
      </c>
      <c r="J208" s="34">
        <f>IF(D208="","",MATCH(D208,motif,0))</f>
        <v>21</v>
      </c>
      <c r="K208">
        <f>VLOOKUP($D208,param!$N$3:$P$26,3,FALSE)</f>
        <v>21</v>
      </c>
      <c r="L208">
        <f>+J208-K208</f>
        <v>0</v>
      </c>
    </row>
    <row r="209" spans="1:12" ht="15">
      <c r="A209" s="11">
        <f>'HYPERVISION Absences'!A207</f>
        <v>304740</v>
      </c>
      <c r="B209" s="11" t="str">
        <f>'HYPERVISION Absences'!B207</f>
        <v>VIRICEL</v>
      </c>
      <c r="C209" s="11" t="str">
        <f>'HYPERVISION Absences'!C207</f>
        <v>CHRISTIAN</v>
      </c>
      <c r="D209" s="11" t="str">
        <f>'HYPERVISION Absences'!D207</f>
        <v>H+</v>
      </c>
      <c r="E209" s="150">
        <f>'HYPERVISION Absences'!E207</f>
        <v>42409</v>
      </c>
      <c r="F209" s="150">
        <f>'HYPERVISION Absences'!F207</f>
        <v>42409</v>
      </c>
      <c r="G209" s="150">
        <f>'HYPERVISION Absences'!G207</f>
        <v>42409</v>
      </c>
      <c r="H209" s="29">
        <f>IF(B209="","",G209-F209+1)</f>
        <v>1</v>
      </c>
      <c r="I209" s="29">
        <f>IF(B209="","",_XLL.NB.JOURS.OUVRES(F209,G209,ferie))</f>
        <v>1</v>
      </c>
      <c r="J209" s="34">
        <f>IF(D209="","",MATCH(D209,motif,0))</f>
        <v>21</v>
      </c>
      <c r="K209">
        <f>VLOOKUP($D209,param!$N$3:$P$26,3,FALSE)</f>
        <v>21</v>
      </c>
      <c r="L209">
        <f>+J209-K209</f>
        <v>0</v>
      </c>
    </row>
    <row r="210" spans="1:12" ht="15">
      <c r="A210" s="11">
        <f>'HYPERVISION Absences'!A208</f>
        <v>304740</v>
      </c>
      <c r="B210" s="11" t="str">
        <f>'HYPERVISION Absences'!B208</f>
        <v>VIRICEL</v>
      </c>
      <c r="C210" s="11" t="str">
        <f>'HYPERVISION Absences'!C208</f>
        <v>CHRISTIAN</v>
      </c>
      <c r="D210" s="11" t="str">
        <f>'HYPERVISION Absences'!D208</f>
        <v>H+</v>
      </c>
      <c r="E210" s="150">
        <f>'HYPERVISION Absences'!E208</f>
        <v>42422</v>
      </c>
      <c r="F210" s="150">
        <f>'HYPERVISION Absences'!F208</f>
        <v>42422</v>
      </c>
      <c r="G210" s="150">
        <f>'HYPERVISION Absences'!G208</f>
        <v>42422</v>
      </c>
      <c r="H210" s="29">
        <f>IF(B210="","",G210-F210+1)</f>
        <v>1</v>
      </c>
      <c r="I210" s="29">
        <f>IF(B210="","",_XLL.NB.JOURS.OUVRES(F210,G210,ferie))</f>
        <v>1</v>
      </c>
      <c r="J210" s="34">
        <f>IF(D210="","",MATCH(D210,motif,0))</f>
        <v>21</v>
      </c>
      <c r="K210">
        <f>VLOOKUP($D210,param!$N$3:$P$26,3,FALSE)</f>
        <v>21</v>
      </c>
      <c r="L210">
        <f>+J210-K210</f>
        <v>0</v>
      </c>
    </row>
    <row r="211" spans="1:12" ht="15">
      <c r="A211" s="11">
        <f>'HYPERVISION Absences'!A209</f>
        <v>304740</v>
      </c>
      <c r="B211" s="11" t="str">
        <f>'HYPERVISION Absences'!B209</f>
        <v>VIRICEL</v>
      </c>
      <c r="C211" s="11" t="str">
        <f>'HYPERVISION Absences'!C209</f>
        <v>CHRISTIAN</v>
      </c>
      <c r="D211" s="11" t="str">
        <f>'HYPERVISION Absences'!D209</f>
        <v>H+</v>
      </c>
      <c r="E211" s="150">
        <f>'HYPERVISION Absences'!E209</f>
        <v>42423</v>
      </c>
      <c r="F211" s="150">
        <f>'HYPERVISION Absences'!F209</f>
        <v>42423</v>
      </c>
      <c r="G211" s="150">
        <f>'HYPERVISION Absences'!G209</f>
        <v>42423</v>
      </c>
      <c r="H211" s="29">
        <f>IF(B211="","",G211-F211+1)</f>
        <v>1</v>
      </c>
      <c r="I211" s="29">
        <f>IF(B211="","",_XLL.NB.JOURS.OUVRES(F211,G211,ferie))</f>
        <v>1</v>
      </c>
      <c r="J211" s="34">
        <f>IF(D211="","",MATCH(D211,motif,0))</f>
        <v>21</v>
      </c>
      <c r="K211">
        <f>VLOOKUP($D211,param!$N$3:$P$26,3,FALSE)</f>
        <v>21</v>
      </c>
      <c r="L211">
        <f>+J211-K211</f>
        <v>0</v>
      </c>
    </row>
    <row r="212" spans="1:12" ht="15">
      <c r="A212" s="11">
        <f>'HYPERVISION Absences'!A210</f>
        <v>304740</v>
      </c>
      <c r="B212" s="11" t="str">
        <f>'HYPERVISION Absences'!B210</f>
        <v>VIRICEL</v>
      </c>
      <c r="C212" s="11" t="str">
        <f>'HYPERVISION Absences'!C210</f>
        <v>CHRISTIAN</v>
      </c>
      <c r="D212" s="11" t="str">
        <f>'HYPERVISION Absences'!D210</f>
        <v>RF</v>
      </c>
      <c r="E212" s="150">
        <f>'HYPERVISION Absences'!E210</f>
        <v>42415</v>
      </c>
      <c r="F212" s="150">
        <f>'HYPERVISION Absences'!F210</f>
        <v>42415</v>
      </c>
      <c r="G212" s="150">
        <f>'HYPERVISION Absences'!G210</f>
        <v>42415</v>
      </c>
      <c r="H212" s="29">
        <f>IF(B212="","",G212-F212+1)</f>
        <v>1</v>
      </c>
      <c r="I212" s="29">
        <f>IF(B212="","",_XLL.NB.JOURS.OUVRES(F212,G212,ferie))</f>
        <v>1</v>
      </c>
      <c r="J212" s="34">
        <f>IF(D212="","",MATCH(D212,motif,0))</f>
        <v>2</v>
      </c>
      <c r="K212">
        <f>VLOOKUP($D212,param!$N$3:$P$26,3,FALSE)</f>
        <v>2</v>
      </c>
      <c r="L212">
        <f>+J212-K212</f>
        <v>0</v>
      </c>
    </row>
    <row r="213" spans="1:12" ht="15">
      <c r="A213" s="11">
        <f>'HYPERVISION Absences'!A211</f>
        <v>304740</v>
      </c>
      <c r="B213" s="11" t="str">
        <f>'HYPERVISION Absences'!B211</f>
        <v>VIRICEL</v>
      </c>
      <c r="C213" s="11" t="str">
        <f>'HYPERVISION Absences'!C211</f>
        <v>CHRISTIAN</v>
      </c>
      <c r="D213" s="11" t="str">
        <f>'HYPERVISION Absences'!D211</f>
        <v>RP</v>
      </c>
      <c r="E213" s="150">
        <f>'HYPERVISION Absences'!E211</f>
        <v>42339</v>
      </c>
      <c r="F213" s="150">
        <f>'HYPERVISION Absences'!F211</f>
        <v>42339</v>
      </c>
      <c r="G213" s="150">
        <f>'HYPERVISION Absences'!G211</f>
        <v>42339</v>
      </c>
      <c r="H213" s="29">
        <f>IF(B213="","",G213-F213+1)</f>
        <v>1</v>
      </c>
      <c r="I213" s="29">
        <f>IF(B213="","",_XLL.NB.JOURS.OUVRES(F213,G213,ferie))</f>
        <v>1</v>
      </c>
      <c r="J213" s="34">
        <f>IF(D213="","",MATCH(D213,motif,0))</f>
        <v>6</v>
      </c>
      <c r="K213">
        <f>VLOOKUP($D213,param!$N$3:$P$26,3,FALSE)</f>
        <v>6</v>
      </c>
      <c r="L213">
        <f>+J213-K213</f>
        <v>0</v>
      </c>
    </row>
    <row r="214" spans="1:12" ht="15">
      <c r="A214" s="11">
        <f>'HYPERVISION Absences'!A212</f>
        <v>304740</v>
      </c>
      <c r="B214" s="11" t="str">
        <f>'HYPERVISION Absences'!B212</f>
        <v>VIRICEL</v>
      </c>
      <c r="C214" s="11" t="str">
        <f>'HYPERVISION Absences'!C212</f>
        <v>CHRISTIAN</v>
      </c>
      <c r="D214" s="11" t="str">
        <f>'HYPERVISION Absences'!D212</f>
        <v>RP</v>
      </c>
      <c r="E214" s="150">
        <f>'HYPERVISION Absences'!E212</f>
        <v>42424</v>
      </c>
      <c r="F214" s="150">
        <f>'HYPERVISION Absences'!F212</f>
        <v>42424</v>
      </c>
      <c r="G214" s="150">
        <f>'HYPERVISION Absences'!G212</f>
        <v>42424</v>
      </c>
      <c r="H214" s="29">
        <f>IF(B214="","",G214-F214+1)</f>
        <v>1</v>
      </c>
      <c r="I214" s="29">
        <f>IF(B214="","",_XLL.NB.JOURS.OUVRES(F214,G214,ferie))</f>
        <v>1</v>
      </c>
      <c r="J214" s="34">
        <f>IF(D214="","",MATCH(D214,motif,0))</f>
        <v>6</v>
      </c>
      <c r="K214">
        <f>VLOOKUP($D214,param!$N$3:$P$26,3,FALSE)</f>
        <v>6</v>
      </c>
      <c r="L214">
        <f>+J214-K214</f>
        <v>0</v>
      </c>
    </row>
    <row r="215" spans="1:12" ht="15">
      <c r="A215" s="11">
        <f>'HYPERVISION Absences'!A213</f>
        <v>304740</v>
      </c>
      <c r="B215" s="11" t="str">
        <f>'HYPERVISION Absences'!B213</f>
        <v>VIRICEL</v>
      </c>
      <c r="C215" s="11" t="str">
        <f>'HYPERVISION Absences'!C213</f>
        <v>CHRISTIAN</v>
      </c>
      <c r="D215" s="11" t="str">
        <f>'HYPERVISION Absences'!D213</f>
        <v>RW</v>
      </c>
      <c r="E215" s="150">
        <f>'HYPERVISION Absences'!E213</f>
        <v>42216</v>
      </c>
      <c r="F215" s="150">
        <f>'HYPERVISION Absences'!F213</f>
        <v>42216</v>
      </c>
      <c r="G215" s="150">
        <f>'HYPERVISION Absences'!G213</f>
        <v>42216</v>
      </c>
      <c r="H215" s="29">
        <f>IF(B215="","",G215-F215+1)</f>
        <v>1</v>
      </c>
      <c r="I215" s="29">
        <f>IF(B215="","",_XLL.NB.JOURS.OUVRES(F215,G215,ferie))</f>
        <v>1</v>
      </c>
      <c r="J215" s="34">
        <f>IF(D215="","",MATCH(D215,motif,0))</f>
        <v>15</v>
      </c>
      <c r="K215">
        <f>VLOOKUP($D215,param!$N$3:$P$26,3,FALSE)</f>
        <v>15</v>
      </c>
      <c r="L215">
        <f>+J215-K215</f>
        <v>0</v>
      </c>
    </row>
    <row r="216" spans="1:12" ht="15">
      <c r="A216" s="11">
        <f>'HYPERVISION Absences'!A214</f>
        <v>33003440</v>
      </c>
      <c r="B216" s="11" t="str">
        <f>'HYPERVISION Absences'!B214</f>
        <v>THEVENOUX</v>
      </c>
      <c r="C216" s="11" t="str">
        <f>'HYPERVISION Absences'!C214</f>
        <v>NORBERT</v>
      </c>
      <c r="D216" s="11" t="str">
        <f>'HYPERVISION Absences'!D214</f>
        <v>C5</v>
      </c>
      <c r="E216" s="150">
        <f>'HYPERVISION Absences'!E214</f>
        <v>42373</v>
      </c>
      <c r="F216" s="150">
        <f>'HYPERVISION Absences'!F214</f>
        <v>42373</v>
      </c>
      <c r="G216" s="150">
        <f>'HYPERVISION Absences'!G214</f>
        <v>42376</v>
      </c>
      <c r="H216" s="29">
        <f>IF(B216="","",G216-F216+1)</f>
        <v>4</v>
      </c>
      <c r="I216" s="29">
        <f>IF(B216="","",_XLL.NB.JOURS.OUVRES(F216,G216,ferie))</f>
        <v>4</v>
      </c>
      <c r="J216" s="34">
        <f>IF(D216="","",MATCH(D216,motif,0))</f>
        <v>3</v>
      </c>
      <c r="K216">
        <f>VLOOKUP($D216,param!$N$3:$P$26,3,FALSE)</f>
        <v>3</v>
      </c>
      <c r="L216">
        <f>+J216-K216</f>
        <v>0</v>
      </c>
    </row>
    <row r="217" spans="1:12" ht="15">
      <c r="A217" s="11">
        <f>'HYPERVISION Absences'!A215</f>
        <v>33003440</v>
      </c>
      <c r="B217" s="11" t="str">
        <f>'HYPERVISION Absences'!B215</f>
        <v>THEVENOUX</v>
      </c>
      <c r="C217" s="11" t="str">
        <f>'HYPERVISION Absences'!C215</f>
        <v>NORBERT</v>
      </c>
      <c r="D217" s="11" t="str">
        <f>'HYPERVISION Absences'!D215</f>
        <v>CC</v>
      </c>
      <c r="E217" s="150">
        <f>'HYPERVISION Absences'!E215</f>
        <v>42222</v>
      </c>
      <c r="F217" s="150">
        <f>'HYPERVISION Absences'!F215</f>
        <v>42222</v>
      </c>
      <c r="G217" s="150">
        <f>'HYPERVISION Absences'!G215</f>
        <v>42223</v>
      </c>
      <c r="H217" s="29">
        <f>IF(B217="","",G217-F217+1)</f>
        <v>2</v>
      </c>
      <c r="I217" s="29">
        <f>IF(B217="","",_XLL.NB.JOURS.OUVRES(F217,G217,ferie))</f>
        <v>2</v>
      </c>
      <c r="J217" s="34">
        <f>IF(D217="","",MATCH(D217,motif,0))</f>
        <v>5</v>
      </c>
      <c r="K217">
        <f>VLOOKUP($D217,param!$N$3:$P$26,3,FALSE)</f>
        <v>5</v>
      </c>
      <c r="L217">
        <f>+J217-K217</f>
        <v>0</v>
      </c>
    </row>
    <row r="218" spans="1:12" ht="15">
      <c r="A218" s="11">
        <f>'HYPERVISION Absences'!A216</f>
        <v>33003440</v>
      </c>
      <c r="B218" s="11" t="str">
        <f>'HYPERVISION Absences'!B216</f>
        <v>THEVENOUX</v>
      </c>
      <c r="C218" s="11" t="str">
        <f>'HYPERVISION Absences'!C216</f>
        <v>NORBERT</v>
      </c>
      <c r="D218" s="11" t="str">
        <f>'HYPERVISION Absences'!D216</f>
        <v>CC</v>
      </c>
      <c r="E218" s="150">
        <f>'HYPERVISION Absences'!E216</f>
        <v>42270</v>
      </c>
      <c r="F218" s="150">
        <f>'HYPERVISION Absences'!F216</f>
        <v>42270</v>
      </c>
      <c r="G218" s="150">
        <f>'HYPERVISION Absences'!G216</f>
        <v>42271</v>
      </c>
      <c r="H218" s="29">
        <f>IF(B218="","",G218-F218+1)</f>
        <v>2</v>
      </c>
      <c r="I218" s="29">
        <f>IF(B218="","",_XLL.NB.JOURS.OUVRES(F218,G218,ferie))</f>
        <v>2</v>
      </c>
      <c r="J218" s="34">
        <f>IF(D218="","",MATCH(D218,motif,0))</f>
        <v>5</v>
      </c>
      <c r="K218">
        <f>VLOOKUP($D218,param!$N$3:$P$26,3,FALSE)</f>
        <v>5</v>
      </c>
      <c r="L218">
        <f>+J218-K218</f>
        <v>0</v>
      </c>
    </row>
    <row r="219" spans="1:12" ht="15">
      <c r="A219" s="11">
        <f>'HYPERVISION Absences'!A217</f>
        <v>33003440</v>
      </c>
      <c r="B219" s="11" t="str">
        <f>'HYPERVISION Absences'!B217</f>
        <v>THEVENOUX</v>
      </c>
      <c r="C219" s="11" t="str">
        <f>'HYPERVISION Absences'!C217</f>
        <v>NORBERT</v>
      </c>
      <c r="D219" s="11" t="str">
        <f>'HYPERVISION Absences'!D217</f>
        <v>CP</v>
      </c>
      <c r="E219" s="150">
        <f>'HYPERVISION Absences'!E217</f>
        <v>42213</v>
      </c>
      <c r="F219" s="150">
        <f>'HYPERVISION Absences'!F217</f>
        <v>42213</v>
      </c>
      <c r="G219" s="150">
        <f>'HYPERVISION Absences'!G217</f>
        <v>42216</v>
      </c>
      <c r="H219" s="29">
        <f>IF(B219="","",G219-F219+1)</f>
        <v>4</v>
      </c>
      <c r="I219" s="29">
        <f>IF(B219="","",_XLL.NB.JOURS.OUVRES(F219,G219,ferie))</f>
        <v>4</v>
      </c>
      <c r="J219" s="34">
        <f>IF(D219="","",MATCH(D219,motif,0))</f>
        <v>1</v>
      </c>
      <c r="K219">
        <f>VLOOKUP($D219,param!$N$3:$P$26,3,FALSE)</f>
        <v>1</v>
      </c>
      <c r="L219">
        <f>+J219-K219</f>
        <v>0</v>
      </c>
    </row>
    <row r="220" spans="1:12" ht="15">
      <c r="A220" s="11">
        <f>'HYPERVISION Absences'!A218</f>
        <v>33003440</v>
      </c>
      <c r="B220" s="11" t="str">
        <f>'HYPERVISION Absences'!B218</f>
        <v>THEVENOUX</v>
      </c>
      <c r="C220" s="11" t="str">
        <f>'HYPERVISION Absences'!C218</f>
        <v>NORBERT</v>
      </c>
      <c r="D220" s="11" t="str">
        <f>'HYPERVISION Absences'!D218</f>
        <v>CP</v>
      </c>
      <c r="E220" s="150">
        <f>'HYPERVISION Absences'!E218</f>
        <v>42226</v>
      </c>
      <c r="F220" s="150">
        <f>'HYPERVISION Absences'!F218</f>
        <v>42226</v>
      </c>
      <c r="G220" s="150">
        <f>'HYPERVISION Absences'!G218</f>
        <v>42237</v>
      </c>
      <c r="H220" s="29">
        <f>IF(B220="","",G220-F220+1)</f>
        <v>12</v>
      </c>
      <c r="I220" s="29">
        <f>IF(B220="","",_XLL.NB.JOURS.OUVRES(F220,G220,ferie))</f>
        <v>10</v>
      </c>
      <c r="J220" s="34">
        <f>IF(D220="","",MATCH(D220,motif,0))</f>
        <v>1</v>
      </c>
      <c r="K220">
        <f>VLOOKUP($D220,param!$N$3:$P$26,3,FALSE)</f>
        <v>1</v>
      </c>
      <c r="L220">
        <f>+J220-K220</f>
        <v>0</v>
      </c>
    </row>
    <row r="221" spans="1:12" ht="15">
      <c r="A221" s="11">
        <f>'HYPERVISION Absences'!A219</f>
        <v>33003440</v>
      </c>
      <c r="B221" s="11" t="str">
        <f>'HYPERVISION Absences'!B219</f>
        <v>THEVENOUX</v>
      </c>
      <c r="C221" s="11" t="str">
        <f>'HYPERVISION Absences'!C219</f>
        <v>NORBERT</v>
      </c>
      <c r="D221" s="11" t="str">
        <f>'HYPERVISION Absences'!D219</f>
        <v>CP</v>
      </c>
      <c r="E221" s="150">
        <f>'HYPERVISION Absences'!E219</f>
        <v>42272</v>
      </c>
      <c r="F221" s="150">
        <f>'HYPERVISION Absences'!F219</f>
        <v>42272</v>
      </c>
      <c r="G221" s="150">
        <f>'HYPERVISION Absences'!G219</f>
        <v>42272</v>
      </c>
      <c r="H221" s="29">
        <f>IF(B221="","",G221-F221+1)</f>
        <v>1</v>
      </c>
      <c r="I221" s="29">
        <f>IF(B221="","",_XLL.NB.JOURS.OUVRES(F221,G221,ferie))</f>
        <v>1</v>
      </c>
      <c r="J221" s="34">
        <f>IF(D221="","",MATCH(D221,motif,0))</f>
        <v>1</v>
      </c>
      <c r="K221">
        <f>VLOOKUP($D221,param!$N$3:$P$26,3,FALSE)</f>
        <v>1</v>
      </c>
      <c r="L221">
        <f>+J221-K221</f>
        <v>0</v>
      </c>
    </row>
    <row r="222" spans="1:12" ht="15">
      <c r="A222" s="11">
        <f>'HYPERVISION Absences'!A220</f>
        <v>33003440</v>
      </c>
      <c r="B222" s="11" t="str">
        <f>'HYPERVISION Absences'!B220</f>
        <v>THEVENOUX</v>
      </c>
      <c r="C222" s="11" t="str">
        <f>'HYPERVISION Absences'!C220</f>
        <v>NORBERT</v>
      </c>
      <c r="D222" s="11" t="str">
        <f>'HYPERVISION Absences'!D220</f>
        <v>RT</v>
      </c>
      <c r="E222" s="150">
        <f>'HYPERVISION Absences'!E220</f>
        <v>42198</v>
      </c>
      <c r="F222" s="150">
        <f>'HYPERVISION Absences'!F220</f>
        <v>42198</v>
      </c>
      <c r="G222" s="150">
        <f>'HYPERVISION Absences'!G220</f>
        <v>42212</v>
      </c>
      <c r="H222" s="29">
        <f>IF(B222="","",G222-F222+1)</f>
        <v>15</v>
      </c>
      <c r="I222" s="29">
        <f>IF(B222="","",_XLL.NB.JOURS.OUVRES(F222,G222,ferie))</f>
        <v>10</v>
      </c>
      <c r="J222" s="34">
        <f>IF(D222="","",MATCH(D222,motif,0))</f>
        <v>4</v>
      </c>
      <c r="K222">
        <f>VLOOKUP($D222,param!$N$3:$P$26,3,FALSE)</f>
        <v>4</v>
      </c>
      <c r="L222">
        <f>+J222-K222</f>
        <v>0</v>
      </c>
    </row>
    <row r="223" spans="1:12" ht="15">
      <c r="A223" s="11">
        <f>'HYPERVISION Absences'!A221</f>
        <v>33003440</v>
      </c>
      <c r="B223" s="11" t="str">
        <f>'HYPERVISION Absences'!B221</f>
        <v>THEVENOUX</v>
      </c>
      <c r="C223" s="11" t="str">
        <f>'HYPERVISION Absences'!C221</f>
        <v>NORBERT</v>
      </c>
      <c r="D223" s="11" t="str">
        <f>'HYPERVISION Absences'!D221</f>
        <v>RT</v>
      </c>
      <c r="E223" s="150">
        <f>'HYPERVISION Absences'!E221</f>
        <v>42377</v>
      </c>
      <c r="F223" s="150">
        <f>'HYPERVISION Absences'!F221</f>
        <v>42377</v>
      </c>
      <c r="G223" s="150">
        <f>'HYPERVISION Absences'!G221</f>
        <v>42377</v>
      </c>
      <c r="H223" s="29">
        <f>IF(B223="","",G223-F223+1)</f>
        <v>1</v>
      </c>
      <c r="I223" s="29">
        <f>IF(B223="","",_XLL.NB.JOURS.OUVRES(F223,G223,ferie))</f>
        <v>1</v>
      </c>
      <c r="J223" s="34">
        <f>IF(D223="","",MATCH(D223,motif,0))</f>
        <v>4</v>
      </c>
      <c r="K223">
        <f>VLOOKUP($D223,param!$N$3:$P$26,3,FALSE)</f>
        <v>4</v>
      </c>
      <c r="L223">
        <f>+J223-K223</f>
        <v>0</v>
      </c>
    </row>
    <row r="224" spans="1:12" ht="15">
      <c r="A224" s="11">
        <f>'HYPERVISION Absences'!A222</f>
        <v>33003440</v>
      </c>
      <c r="B224" s="11" t="str">
        <f>'HYPERVISION Absences'!B222</f>
        <v>THEVENOUX</v>
      </c>
      <c r="C224" s="11" t="str">
        <f>'HYPERVISION Absences'!C222</f>
        <v>NORBERT</v>
      </c>
      <c r="D224" s="11" t="str">
        <f>'HYPERVISION Absences'!D222</f>
        <v>RT</v>
      </c>
      <c r="E224" s="150">
        <f>'HYPERVISION Absences'!E222</f>
        <v>42426</v>
      </c>
      <c r="F224" s="150">
        <f>'HYPERVISION Absences'!F222</f>
        <v>42426</v>
      </c>
      <c r="G224" s="150">
        <f>'HYPERVISION Absences'!G222</f>
        <v>42426</v>
      </c>
      <c r="H224" s="29">
        <f>IF(B224="","",G224-F224+1)</f>
        <v>1</v>
      </c>
      <c r="I224" s="29">
        <f>IF(B224="","",_XLL.NB.JOURS.OUVRES(F224,G224,ferie))</f>
        <v>1</v>
      </c>
      <c r="J224" s="34">
        <f>IF(D224="","",MATCH(D224,motif,0))</f>
        <v>4</v>
      </c>
      <c r="K224">
        <f>VLOOKUP($D224,param!$N$3:$P$26,3,FALSE)</f>
        <v>4</v>
      </c>
      <c r="L224">
        <f>+J224-K224</f>
        <v>0</v>
      </c>
    </row>
    <row r="225" spans="1:12" ht="15">
      <c r="A225" s="11">
        <f>'HYPERVISION Absences'!A223</f>
        <v>498336</v>
      </c>
      <c r="B225" s="11" t="str">
        <f>'HYPERVISION Absences'!B223</f>
        <v>GOUTTE</v>
      </c>
      <c r="C225" s="11" t="str">
        <f>'HYPERVISION Absences'!C223</f>
        <v>PIERRE-EMMANUEL</v>
      </c>
      <c r="D225" s="11" t="str">
        <f>'HYPERVISION Absences'!D223</f>
        <v>AM</v>
      </c>
      <c r="E225" s="150">
        <f>'HYPERVISION Absences'!E223</f>
        <v>42340</v>
      </c>
      <c r="F225" s="150">
        <f>'HYPERVISION Absences'!F223</f>
        <v>42340</v>
      </c>
      <c r="G225" s="150">
        <f>'HYPERVISION Absences'!G223</f>
        <v>42340</v>
      </c>
      <c r="H225" s="29">
        <f>IF(B225="","",G225-F225+1)</f>
        <v>1</v>
      </c>
      <c r="I225" s="29">
        <f>IF(B225="","",_XLL.NB.JOURS.OUVRES(F225,G225,ferie))</f>
        <v>1</v>
      </c>
      <c r="J225" s="34">
        <f>IF(D225="","",MATCH(D225,motif,0))</f>
        <v>13</v>
      </c>
      <c r="K225">
        <f>VLOOKUP($D225,param!$N$3:$P$26,3,FALSE)</f>
        <v>13</v>
      </c>
      <c r="L225">
        <f>+J225-K225</f>
        <v>0</v>
      </c>
    </row>
    <row r="226" spans="1:12" ht="15">
      <c r="A226" s="11">
        <f>'HYPERVISION Absences'!A224</f>
        <v>498336</v>
      </c>
      <c r="B226" s="11" t="str">
        <f>'HYPERVISION Absences'!B224</f>
        <v>GOUTTE</v>
      </c>
      <c r="C226" s="11" t="str">
        <f>'HYPERVISION Absences'!C224</f>
        <v>PIERRE-EMMANUEL</v>
      </c>
      <c r="D226" s="11" t="str">
        <f>'HYPERVISION Absences'!D224</f>
        <v>AP</v>
      </c>
      <c r="E226" s="150">
        <f>'HYPERVISION Absences'!E224</f>
        <v>42496</v>
      </c>
      <c r="F226" s="150">
        <f>'HYPERVISION Absences'!F224</f>
        <v>42496</v>
      </c>
      <c r="G226" s="150">
        <f>'HYPERVISION Absences'!G224</f>
        <v>42496</v>
      </c>
      <c r="H226" s="29">
        <f>IF(B226="","",G226-F226+1)</f>
        <v>1</v>
      </c>
      <c r="I226" s="29">
        <f>IF(B226="","",_XLL.NB.JOURS.OUVRES(F226,G226,ferie))</f>
        <v>1</v>
      </c>
      <c r="J226" s="34">
        <f>IF(D226="","",MATCH(D226,motif,0))</f>
        <v>18</v>
      </c>
      <c r="K226">
        <f>VLOOKUP($D226,param!$N$3:$P$26,3,FALSE)</f>
        <v>18</v>
      </c>
      <c r="L226">
        <f>+J226-K226</f>
        <v>0</v>
      </c>
    </row>
    <row r="227" spans="1:12" ht="15">
      <c r="A227" s="11">
        <f>'HYPERVISION Absences'!A225</f>
        <v>498336</v>
      </c>
      <c r="B227" s="11" t="str">
        <f>'HYPERVISION Absences'!B225</f>
        <v>GOUTTE</v>
      </c>
      <c r="C227" s="11" t="str">
        <f>'HYPERVISION Absences'!C225</f>
        <v>PIERRE-EMMANUEL</v>
      </c>
      <c r="D227" s="11" t="str">
        <f>'HYPERVISION Absences'!D225</f>
        <v>C5</v>
      </c>
      <c r="E227" s="150">
        <f>'HYPERVISION Absences'!E225</f>
        <v>42478</v>
      </c>
      <c r="F227" s="150">
        <f>'HYPERVISION Absences'!F225</f>
        <v>42478</v>
      </c>
      <c r="G227" s="150">
        <f>'HYPERVISION Absences'!G225</f>
        <v>42482</v>
      </c>
      <c r="H227" s="29">
        <f>IF(B227="","",G227-F227+1)</f>
        <v>5</v>
      </c>
      <c r="I227" s="29">
        <f>IF(B227="","",_XLL.NB.JOURS.OUVRES(F227,G227,ferie))</f>
        <v>5</v>
      </c>
      <c r="J227" s="34">
        <f>IF(D227="","",MATCH(D227,motif,0))</f>
        <v>3</v>
      </c>
      <c r="K227">
        <f>VLOOKUP($D227,param!$N$3:$P$26,3,FALSE)</f>
        <v>3</v>
      </c>
      <c r="L227">
        <f>+J227-K227</f>
        <v>0</v>
      </c>
    </row>
    <row r="228" spans="1:12" ht="15">
      <c r="A228" s="11">
        <f>'HYPERVISION Absences'!A226</f>
        <v>498336</v>
      </c>
      <c r="B228" s="11" t="str">
        <f>'HYPERVISION Absences'!B226</f>
        <v>GOUTTE</v>
      </c>
      <c r="C228" s="11" t="str">
        <f>'HYPERVISION Absences'!C226</f>
        <v>PIERRE-EMMANUEL</v>
      </c>
      <c r="D228" s="11" t="str">
        <f>'HYPERVISION Absences'!D226</f>
        <v>CP</v>
      </c>
      <c r="E228" s="150">
        <f>'HYPERVISION Absences'!E226</f>
        <v>42205</v>
      </c>
      <c r="F228" s="150">
        <f>'HYPERVISION Absences'!F226</f>
        <v>42205</v>
      </c>
      <c r="G228" s="150">
        <f>'HYPERVISION Absences'!G226</f>
        <v>42209</v>
      </c>
      <c r="H228" s="29">
        <f>IF(B228="","",G228-F228+1)</f>
        <v>5</v>
      </c>
      <c r="I228" s="29">
        <f>IF(B228="","",_XLL.NB.JOURS.OUVRES(F228,G228,ferie))</f>
        <v>5</v>
      </c>
      <c r="J228" s="34">
        <f>IF(D228="","",MATCH(D228,motif,0))</f>
        <v>1</v>
      </c>
      <c r="K228">
        <f>VLOOKUP($D228,param!$N$3:$P$26,3,FALSE)</f>
        <v>1</v>
      </c>
      <c r="L228">
        <f>+J228-K228</f>
        <v>0</v>
      </c>
    </row>
    <row r="229" spans="1:12" ht="15">
      <c r="A229" s="11">
        <f>'HYPERVISION Absences'!A227</f>
        <v>498336</v>
      </c>
      <c r="B229" s="11" t="str">
        <f>'HYPERVISION Absences'!B227</f>
        <v>GOUTTE</v>
      </c>
      <c r="C229" s="11" t="str">
        <f>'HYPERVISION Absences'!C227</f>
        <v>PIERRE-EMMANUEL</v>
      </c>
      <c r="D229" s="11" t="str">
        <f>'HYPERVISION Absences'!D227</f>
        <v>CP</v>
      </c>
      <c r="E229" s="150">
        <f>'HYPERVISION Absences'!E227</f>
        <v>42219</v>
      </c>
      <c r="F229" s="150">
        <f>'HYPERVISION Absences'!F227</f>
        <v>42219</v>
      </c>
      <c r="G229" s="150">
        <f>'HYPERVISION Absences'!G227</f>
        <v>42239</v>
      </c>
      <c r="H229" s="29">
        <f>IF(B229="","",G229-F229+1)</f>
        <v>21</v>
      </c>
      <c r="I229" s="29">
        <f>IF(B229="","",_XLL.NB.JOURS.OUVRES(F229,G229,ferie))</f>
        <v>15</v>
      </c>
      <c r="J229" s="34">
        <f>IF(D229="","",MATCH(D229,motif,0))</f>
        <v>1</v>
      </c>
      <c r="K229">
        <f>VLOOKUP($D229,param!$N$3:$P$26,3,FALSE)</f>
        <v>1</v>
      </c>
      <c r="L229">
        <f>+J229-K229</f>
        <v>0</v>
      </c>
    </row>
    <row r="230" spans="1:12" ht="15">
      <c r="A230" s="11">
        <f>'HYPERVISION Absences'!A228</f>
        <v>498336</v>
      </c>
      <c r="B230" s="11" t="str">
        <f>'HYPERVISION Absences'!B228</f>
        <v>GOUTTE</v>
      </c>
      <c r="C230" s="11" t="str">
        <f>'HYPERVISION Absences'!C228</f>
        <v>PIERRE-EMMANUEL</v>
      </c>
      <c r="D230" s="11" t="str">
        <f>'HYPERVISION Absences'!D228</f>
        <v>CP</v>
      </c>
      <c r="E230" s="150">
        <f>'HYPERVISION Absences'!E228</f>
        <v>42247</v>
      </c>
      <c r="F230" s="150">
        <f>'HYPERVISION Absences'!F228</f>
        <v>42247</v>
      </c>
      <c r="G230" s="150">
        <f>'HYPERVISION Absences'!G228</f>
        <v>42247</v>
      </c>
      <c r="H230" s="29">
        <f>IF(B230="","",G230-F230+1)</f>
        <v>1</v>
      </c>
      <c r="I230" s="29">
        <f>IF(B230="","",_XLL.NB.JOURS.OUVRES(F230,G230,ferie))</f>
        <v>1</v>
      </c>
      <c r="J230" s="34">
        <f>IF(D230="","",MATCH(D230,motif,0))</f>
        <v>1</v>
      </c>
      <c r="K230">
        <f>VLOOKUP($D230,param!$N$3:$P$26,3,FALSE)</f>
        <v>1</v>
      </c>
      <c r="L230">
        <f>+J230-K230</f>
        <v>0</v>
      </c>
    </row>
    <row r="231" spans="1:12" ht="15">
      <c r="A231" s="11">
        <f>'HYPERVISION Absences'!A229</f>
        <v>498336</v>
      </c>
      <c r="B231" s="11" t="str">
        <f>'HYPERVISION Absences'!B229</f>
        <v>GOUTTE</v>
      </c>
      <c r="C231" s="11" t="str">
        <f>'HYPERVISION Absences'!C229</f>
        <v>PIERRE-EMMANUEL</v>
      </c>
      <c r="D231" s="11" t="str">
        <f>'HYPERVISION Absences'!D229</f>
        <v>CP</v>
      </c>
      <c r="E231" s="150">
        <f>'HYPERVISION Absences'!E229</f>
        <v>42362</v>
      </c>
      <c r="F231" s="150">
        <f>'HYPERVISION Absences'!F229</f>
        <v>42362</v>
      </c>
      <c r="G231" s="150">
        <f>'HYPERVISION Absences'!G229</f>
        <v>42362</v>
      </c>
      <c r="H231" s="29">
        <f>IF(B231="","",G231-F231+1)</f>
        <v>1</v>
      </c>
      <c r="I231" s="29">
        <f>IF(B231="","",_XLL.NB.JOURS.OUVRES(F231,G231,ferie))</f>
        <v>1</v>
      </c>
      <c r="J231" s="34">
        <f>IF(D231="","",MATCH(D231,motif,0))</f>
        <v>1</v>
      </c>
      <c r="K231">
        <f>VLOOKUP($D231,param!$N$3:$P$26,3,FALSE)</f>
        <v>1</v>
      </c>
      <c r="L231">
        <f>+J231-K231</f>
        <v>0</v>
      </c>
    </row>
    <row r="232" spans="1:12" ht="15">
      <c r="A232" s="11">
        <f>'HYPERVISION Absences'!A230</f>
        <v>498336</v>
      </c>
      <c r="B232" s="11" t="str">
        <f>'HYPERVISION Absences'!B230</f>
        <v>GOUTTE</v>
      </c>
      <c r="C232" s="11" t="str">
        <f>'HYPERVISION Absences'!C230</f>
        <v>PIERRE-EMMANUEL</v>
      </c>
      <c r="D232" s="11" t="str">
        <f>'HYPERVISION Absences'!D230</f>
        <v>CP</v>
      </c>
      <c r="E232" s="150">
        <f>'HYPERVISION Absences'!E230</f>
        <v>42366</v>
      </c>
      <c r="F232" s="150">
        <f>'HYPERVISION Absences'!F230</f>
        <v>42366</v>
      </c>
      <c r="G232" s="150">
        <f>'HYPERVISION Absences'!G230</f>
        <v>42369</v>
      </c>
      <c r="H232" s="29">
        <f>IF(B232="","",G232-F232+1)</f>
        <v>4</v>
      </c>
      <c r="I232" s="29">
        <f>IF(B232="","",_XLL.NB.JOURS.OUVRES(F232,G232,ferie))</f>
        <v>4</v>
      </c>
      <c r="J232" s="34">
        <f>IF(D232="","",MATCH(D232,motif,0))</f>
        <v>1</v>
      </c>
      <c r="K232">
        <f>VLOOKUP($D232,param!$N$3:$P$26,3,FALSE)</f>
        <v>1</v>
      </c>
      <c r="L232">
        <f>+J232-K232</f>
        <v>0</v>
      </c>
    </row>
    <row r="233" spans="1:12" ht="15">
      <c r="A233" s="11">
        <f>'HYPERVISION Absences'!A231</f>
        <v>498336</v>
      </c>
      <c r="B233" s="11" t="str">
        <f>'HYPERVISION Absences'!B231</f>
        <v>GOUTTE</v>
      </c>
      <c r="C233" s="11" t="str">
        <f>'HYPERVISION Absences'!C231</f>
        <v>PIERRE-EMMANUEL</v>
      </c>
      <c r="D233" s="11" t="str">
        <f>'HYPERVISION Absences'!D231</f>
        <v>CP</v>
      </c>
      <c r="E233" s="150">
        <f>'HYPERVISION Absences'!E231</f>
        <v>42508</v>
      </c>
      <c r="F233" s="150">
        <f>'HYPERVISION Absences'!F231</f>
        <v>42508</v>
      </c>
      <c r="G233" s="150">
        <f>'HYPERVISION Absences'!G231</f>
        <v>42510</v>
      </c>
      <c r="H233" s="29">
        <f>IF(B233="","",G233-F233+1)</f>
        <v>3</v>
      </c>
      <c r="I233" s="29">
        <f>IF(B233="","",_XLL.NB.JOURS.OUVRES(F233,G233,ferie))</f>
        <v>3</v>
      </c>
      <c r="J233" s="34">
        <f>IF(D233="","",MATCH(D233,motif,0))</f>
        <v>1</v>
      </c>
      <c r="K233">
        <f>VLOOKUP($D233,param!$N$3:$P$26,3,FALSE)</f>
        <v>1</v>
      </c>
      <c r="L233">
        <f>+J233-K233</f>
        <v>0</v>
      </c>
    </row>
    <row r="234" spans="1:12" ht="15">
      <c r="A234" s="11">
        <f>'HYPERVISION Absences'!A232</f>
        <v>498336</v>
      </c>
      <c r="B234" s="11" t="str">
        <f>'HYPERVISION Absences'!B232</f>
        <v>GOUTTE</v>
      </c>
      <c r="C234" s="11" t="str">
        <f>'HYPERVISION Absences'!C232</f>
        <v>PIERRE-EMMANUEL</v>
      </c>
      <c r="D234" s="11" t="str">
        <f>'HYPERVISION Absences'!D232</f>
        <v>RF</v>
      </c>
      <c r="E234" s="150">
        <f>'HYPERVISION Absences'!E232</f>
        <v>42507</v>
      </c>
      <c r="F234" s="150">
        <f>'HYPERVISION Absences'!F232</f>
        <v>42507</v>
      </c>
      <c r="G234" s="150">
        <f>'HYPERVISION Absences'!G232</f>
        <v>42507</v>
      </c>
      <c r="H234" s="29">
        <f>IF(B234="","",G234-F234+1)</f>
        <v>1</v>
      </c>
      <c r="I234" s="29">
        <f>IF(B234="","",_XLL.NB.JOURS.OUVRES(F234,G234,ferie))</f>
        <v>1</v>
      </c>
      <c r="J234" s="34">
        <f>IF(D234="","",MATCH(D234,motif,0))</f>
        <v>2</v>
      </c>
      <c r="K234">
        <f>VLOOKUP($D234,param!$N$3:$P$26,3,FALSE)</f>
        <v>2</v>
      </c>
      <c r="L234">
        <f>+J234-K234</f>
        <v>0</v>
      </c>
    </row>
    <row r="235" spans="1:12" ht="15">
      <c r="A235" s="11">
        <f>'HYPERVISION Absences'!A233</f>
        <v>498336</v>
      </c>
      <c r="B235" s="11" t="str">
        <f>'HYPERVISION Absences'!B233</f>
        <v>GOUTTE</v>
      </c>
      <c r="C235" s="11" t="str">
        <f>'HYPERVISION Absences'!C233</f>
        <v>PIERRE-EMMANUEL</v>
      </c>
      <c r="D235" s="11" t="str">
        <f>'HYPERVISION Absences'!D233</f>
        <v>RT</v>
      </c>
      <c r="E235" s="150">
        <f>'HYPERVISION Absences'!E233</f>
        <v>42198</v>
      </c>
      <c r="F235" s="150">
        <f>'HYPERVISION Absences'!F233</f>
        <v>42198</v>
      </c>
      <c r="G235" s="150">
        <f>'HYPERVISION Absences'!G233</f>
        <v>42202</v>
      </c>
      <c r="H235" s="29">
        <f>IF(B235="","",G235-F235+1)</f>
        <v>5</v>
      </c>
      <c r="I235" s="29">
        <f>IF(B235="","",_XLL.NB.JOURS.OUVRES(F235,G235,ferie))</f>
        <v>4</v>
      </c>
      <c r="J235" s="34">
        <f>IF(D235="","",MATCH(D235,motif,0))</f>
        <v>4</v>
      </c>
      <c r="K235">
        <f>VLOOKUP($D235,param!$N$3:$P$26,3,FALSE)</f>
        <v>4</v>
      </c>
      <c r="L235">
        <f>+J235-K235</f>
        <v>0</v>
      </c>
    </row>
    <row r="236" spans="1:12" ht="15">
      <c r="A236" s="11">
        <f>'HYPERVISION Absences'!A234</f>
        <v>498336</v>
      </c>
      <c r="B236" s="11" t="str">
        <f>'HYPERVISION Absences'!B234</f>
        <v>GOUTTE</v>
      </c>
      <c r="C236" s="11" t="str">
        <f>'HYPERVISION Absences'!C234</f>
        <v>PIERRE-EMMANUEL</v>
      </c>
      <c r="D236" s="11" t="str">
        <f>'HYPERVISION Absences'!D234</f>
        <v>RT</v>
      </c>
      <c r="E236" s="150">
        <f>'HYPERVISION Absences'!E234</f>
        <v>42405</v>
      </c>
      <c r="F236" s="150">
        <f>'HYPERVISION Absences'!F234</f>
        <v>42405</v>
      </c>
      <c r="G236" s="150">
        <f>'HYPERVISION Absences'!G234</f>
        <v>42405</v>
      </c>
      <c r="H236" s="29">
        <f>IF(B236="","",G236-F236+1)</f>
        <v>1</v>
      </c>
      <c r="I236" s="29">
        <f>IF(B236="","",_XLL.NB.JOURS.OUVRES(F236,G236,ferie))</f>
        <v>1</v>
      </c>
      <c r="J236" s="34">
        <f>IF(D236="","",MATCH(D236,motif,0))</f>
        <v>4</v>
      </c>
      <c r="K236">
        <f>VLOOKUP($D236,param!$N$3:$P$26,3,FALSE)</f>
        <v>4</v>
      </c>
      <c r="L236">
        <f>+J236-K236</f>
        <v>0</v>
      </c>
    </row>
    <row r="237" spans="1:12" ht="15">
      <c r="A237" s="11">
        <f>'HYPERVISION Absences'!A235</f>
        <v>498336</v>
      </c>
      <c r="B237" s="11" t="str">
        <f>'HYPERVISION Absences'!B235</f>
        <v>GOUTTE</v>
      </c>
      <c r="C237" s="11" t="str">
        <f>'HYPERVISION Absences'!C235</f>
        <v>PIERRE-EMMANUEL</v>
      </c>
      <c r="D237" s="11" t="str">
        <f>'HYPERVISION Absences'!D235</f>
        <v>RT</v>
      </c>
      <c r="E237" s="150">
        <f>'HYPERVISION Absences'!E235</f>
        <v>42454</v>
      </c>
      <c r="F237" s="150">
        <f>'HYPERVISION Absences'!F235</f>
        <v>42454</v>
      </c>
      <c r="G237" s="150">
        <f>'HYPERVISION Absences'!G235</f>
        <v>42454</v>
      </c>
      <c r="H237" s="29">
        <f>IF(B237="","",G237-F237+1)</f>
        <v>1</v>
      </c>
      <c r="I237" s="29">
        <f>IF(B237="","",_XLL.NB.JOURS.OUVRES(F237,G237,ferie))</f>
        <v>1</v>
      </c>
      <c r="J237" s="34">
        <f>IF(D237="","",MATCH(D237,motif,0))</f>
        <v>4</v>
      </c>
      <c r="K237">
        <f>VLOOKUP($D237,param!$N$3:$P$26,3,FALSE)</f>
        <v>4</v>
      </c>
      <c r="L237">
        <f>+J237-K237</f>
        <v>0</v>
      </c>
    </row>
    <row r="238" spans="1:12" ht="15">
      <c r="A238" s="11">
        <f>'HYPERVISION Absences'!A236</f>
        <v>498336</v>
      </c>
      <c r="B238" s="11" t="str">
        <f>'HYPERVISION Absences'!B236</f>
        <v>GOUTTE</v>
      </c>
      <c r="C238" s="11" t="str">
        <f>'HYPERVISION Absences'!C236</f>
        <v>PIERRE-EMMANUEL</v>
      </c>
      <c r="D238" s="11" t="str">
        <f>'HYPERVISION Absences'!D236</f>
        <v>RT</v>
      </c>
      <c r="E238" s="150">
        <f>'HYPERVISION Absences'!E236</f>
        <v>42485</v>
      </c>
      <c r="F238" s="150">
        <f>'HYPERVISION Absences'!F236</f>
        <v>42485</v>
      </c>
      <c r="G238" s="150">
        <f>'HYPERVISION Absences'!G236</f>
        <v>42485</v>
      </c>
      <c r="H238" s="29">
        <f>IF(B238="","",G238-F238+1)</f>
        <v>1</v>
      </c>
      <c r="I238" s="29">
        <f>IF(B238="","",_XLL.NB.JOURS.OUVRES(F238,G238,ferie))</f>
        <v>1</v>
      </c>
      <c r="J238" s="34">
        <f>IF(D238="","",MATCH(D238,motif,0))</f>
        <v>4</v>
      </c>
      <c r="K238">
        <f>VLOOKUP($D238,param!$N$3:$P$26,3,FALSE)</f>
        <v>4</v>
      </c>
      <c r="L238">
        <f>+J238-K238</f>
        <v>0</v>
      </c>
    </row>
    <row r="239" spans="1:12" ht="15">
      <c r="A239" s="11">
        <f>'HYPERVISION Absences'!A237</f>
        <v>498336</v>
      </c>
      <c r="B239" s="11" t="str">
        <f>'HYPERVISION Absences'!B237</f>
        <v>GOUTTE</v>
      </c>
      <c r="C239" s="11" t="str">
        <f>'HYPERVISION Absences'!C237</f>
        <v>PIERRE-EMMANUEL</v>
      </c>
      <c r="D239" s="11" t="str">
        <f>'HYPERVISION Absences'!D237</f>
        <v>RT</v>
      </c>
      <c r="E239" s="150">
        <f>'HYPERVISION Absences'!E237</f>
        <v>42506</v>
      </c>
      <c r="F239" s="150">
        <f>'HYPERVISION Absences'!F237</f>
        <v>42506</v>
      </c>
      <c r="G239" s="150">
        <f>'HYPERVISION Absences'!G237</f>
        <v>42506</v>
      </c>
      <c r="H239" s="29">
        <f>IF(B239="","",G239-F239+1)</f>
        <v>1</v>
      </c>
      <c r="I239" s="29">
        <f>IF(B239="","",_XLL.NB.JOURS.OUVRES(F239,G239,ferie))</f>
        <v>0</v>
      </c>
      <c r="J239" s="34">
        <f>IF(D239="","",MATCH(D239,motif,0))</f>
        <v>4</v>
      </c>
      <c r="K239">
        <f>VLOOKUP($D239,param!$N$3:$P$26,3,FALSE)</f>
        <v>4</v>
      </c>
      <c r="L239">
        <f>+J239-K239</f>
        <v>0</v>
      </c>
    </row>
    <row r="240" spans="1:12" ht="15">
      <c r="A240" s="11">
        <f>'HYPERVISION Absences'!A238</f>
        <v>782666</v>
      </c>
      <c r="B240" s="11" t="str">
        <f>'HYPERVISION Absences'!B238</f>
        <v>MICHEL</v>
      </c>
      <c r="C240" s="11" t="str">
        <f>'HYPERVISION Absences'!C238</f>
        <v>VINCENT</v>
      </c>
      <c r="D240" s="11" t="str">
        <f>'HYPERVISION Absences'!D238</f>
        <v>C5</v>
      </c>
      <c r="E240" s="150">
        <f>'HYPERVISION Absences'!E238</f>
        <v>42415</v>
      </c>
      <c r="F240" s="150">
        <f>'HYPERVISION Absences'!F238</f>
        <v>42415</v>
      </c>
      <c r="G240" s="150">
        <f>'HYPERVISION Absences'!G238</f>
        <v>42416</v>
      </c>
      <c r="H240" s="29">
        <f>IF(B240="","",G240-F240+1)</f>
        <v>2</v>
      </c>
      <c r="I240" s="29">
        <f>IF(B240="","",_XLL.NB.JOURS.OUVRES(F240,G240,ferie))</f>
        <v>2</v>
      </c>
      <c r="J240" s="34">
        <f>IF(D240="","",MATCH(D240,motif,0))</f>
        <v>3</v>
      </c>
      <c r="K240">
        <f>VLOOKUP($D240,param!$N$3:$P$26,3,FALSE)</f>
        <v>3</v>
      </c>
      <c r="L240">
        <f>+J240-K240</f>
        <v>0</v>
      </c>
    </row>
    <row r="241" spans="1:12" ht="15">
      <c r="A241" s="11">
        <f>'HYPERVISION Absences'!A239</f>
        <v>782666</v>
      </c>
      <c r="B241" s="11" t="str">
        <f>'HYPERVISION Absences'!B239</f>
        <v>MICHEL</v>
      </c>
      <c r="C241" s="11" t="str">
        <f>'HYPERVISION Absences'!C239</f>
        <v>VINCENT</v>
      </c>
      <c r="D241" s="11" t="str">
        <f>'HYPERVISION Absences'!D239</f>
        <v>C5</v>
      </c>
      <c r="E241" s="150">
        <f>'HYPERVISION Absences'!E239</f>
        <v>42481</v>
      </c>
      <c r="F241" s="150">
        <f>'HYPERVISION Absences'!F239</f>
        <v>42481</v>
      </c>
      <c r="G241" s="150">
        <f>'HYPERVISION Absences'!G239</f>
        <v>42481</v>
      </c>
      <c r="H241" s="29">
        <f>IF(B241="","",G241-F241+1)</f>
        <v>1</v>
      </c>
      <c r="I241" s="29">
        <f>IF(B241="","",_XLL.NB.JOURS.OUVRES(F241,G241,ferie))</f>
        <v>1</v>
      </c>
      <c r="J241" s="34">
        <f>IF(D241="","",MATCH(D241,motif,0))</f>
        <v>3</v>
      </c>
      <c r="K241">
        <f>VLOOKUP($D241,param!$N$3:$P$26,3,FALSE)</f>
        <v>3</v>
      </c>
      <c r="L241">
        <f>+J241-K241</f>
        <v>0</v>
      </c>
    </row>
    <row r="242" spans="1:12" ht="15">
      <c r="A242" s="11">
        <f>'HYPERVISION Absences'!A240</f>
        <v>782666</v>
      </c>
      <c r="B242" s="11" t="str">
        <f>'HYPERVISION Absences'!B240</f>
        <v>MICHEL</v>
      </c>
      <c r="C242" s="11" t="str">
        <f>'HYPERVISION Absences'!C240</f>
        <v>VINCENT</v>
      </c>
      <c r="D242" s="11" t="str">
        <f>'HYPERVISION Absences'!D240</f>
        <v>CC</v>
      </c>
      <c r="E242" s="150">
        <f>'HYPERVISION Absences'!E240</f>
        <v>42272</v>
      </c>
      <c r="F242" s="150">
        <f>'HYPERVISION Absences'!F240</f>
        <v>42272</v>
      </c>
      <c r="G242" s="150">
        <f>'HYPERVISION Absences'!G240</f>
        <v>42272</v>
      </c>
      <c r="H242" s="29">
        <f>IF(B242="","",G242-F242+1)</f>
        <v>1</v>
      </c>
      <c r="I242" s="29">
        <f>IF(B242="","",_XLL.NB.JOURS.OUVRES(F242,G242,ferie))</f>
        <v>1</v>
      </c>
      <c r="J242" s="34">
        <f>IF(D242="","",MATCH(D242,motif,0))</f>
        <v>5</v>
      </c>
      <c r="K242">
        <f>VLOOKUP($D242,param!$N$3:$P$26,3,FALSE)</f>
        <v>5</v>
      </c>
      <c r="L242">
        <f>+J242-K242</f>
        <v>0</v>
      </c>
    </row>
    <row r="243" spans="1:12" ht="15">
      <c r="A243" s="11">
        <f>'HYPERVISION Absences'!A241</f>
        <v>782666</v>
      </c>
      <c r="B243" s="11" t="str">
        <f>'HYPERVISION Absences'!B241</f>
        <v>MICHEL</v>
      </c>
      <c r="C243" s="11" t="str">
        <f>'HYPERVISION Absences'!C241</f>
        <v>VINCENT</v>
      </c>
      <c r="D243" s="11" t="str">
        <f>'HYPERVISION Absences'!D241</f>
        <v>CC</v>
      </c>
      <c r="E243" s="150">
        <f>'HYPERVISION Absences'!E241</f>
        <v>42397</v>
      </c>
      <c r="F243" s="150">
        <f>'HYPERVISION Absences'!F241</f>
        <v>42397</v>
      </c>
      <c r="G243" s="150">
        <f>'HYPERVISION Absences'!G241</f>
        <v>42397</v>
      </c>
      <c r="H243" s="29">
        <f>IF(B243="","",G243-F243+1)</f>
        <v>1</v>
      </c>
      <c r="I243" s="29">
        <f>IF(B243="","",_XLL.NB.JOURS.OUVRES(F243,G243,ferie))</f>
        <v>1</v>
      </c>
      <c r="J243" s="34">
        <f>IF(D243="","",MATCH(D243,motif,0))</f>
        <v>5</v>
      </c>
      <c r="K243">
        <f>VLOOKUP($D243,param!$N$3:$P$26,3,FALSE)</f>
        <v>5</v>
      </c>
      <c r="L243">
        <f>+J243-K243</f>
        <v>0</v>
      </c>
    </row>
    <row r="244" spans="1:12" ht="15">
      <c r="A244" s="11">
        <f>'HYPERVISION Absences'!A242</f>
        <v>782666</v>
      </c>
      <c r="B244" s="11" t="str">
        <f>'HYPERVISION Absences'!B242</f>
        <v>MICHEL</v>
      </c>
      <c r="C244" s="11" t="str">
        <f>'HYPERVISION Absences'!C242</f>
        <v>VINCENT</v>
      </c>
      <c r="D244" s="11" t="str">
        <f>'HYPERVISION Absences'!D242</f>
        <v>CP</v>
      </c>
      <c r="E244" s="150">
        <f>'HYPERVISION Absences'!E242</f>
        <v>42219</v>
      </c>
      <c r="F244" s="150">
        <f>'HYPERVISION Absences'!F242</f>
        <v>42219</v>
      </c>
      <c r="G244" s="150">
        <f>'HYPERVISION Absences'!G242</f>
        <v>42244</v>
      </c>
      <c r="H244" s="29">
        <f>IF(B244="","",G244-F244+1)</f>
        <v>26</v>
      </c>
      <c r="I244" s="29">
        <f>IF(B244="","",_XLL.NB.JOURS.OUVRES(F244,G244,ferie))</f>
        <v>20</v>
      </c>
      <c r="J244" s="34">
        <f>IF(D244="","",MATCH(D244,motif,0))</f>
        <v>1</v>
      </c>
      <c r="K244">
        <f>VLOOKUP($D244,param!$N$3:$P$26,3,FALSE)</f>
        <v>1</v>
      </c>
      <c r="L244">
        <f>+J244-K244</f>
        <v>0</v>
      </c>
    </row>
    <row r="245" spans="1:12" ht="15">
      <c r="A245" s="11">
        <f>'HYPERVISION Absences'!A243</f>
        <v>782666</v>
      </c>
      <c r="B245" s="11" t="str">
        <f>'HYPERVISION Absences'!B243</f>
        <v>MICHEL</v>
      </c>
      <c r="C245" s="11" t="str">
        <f>'HYPERVISION Absences'!C243</f>
        <v>VINCENT</v>
      </c>
      <c r="D245" s="11" t="str">
        <f>'HYPERVISION Absences'!D243</f>
        <v>CP</v>
      </c>
      <c r="E245" s="150">
        <f>'HYPERVISION Absences'!E243</f>
        <v>42369</v>
      </c>
      <c r="F245" s="150">
        <f>'HYPERVISION Absences'!F243</f>
        <v>42369</v>
      </c>
      <c r="G245" s="150">
        <f>'HYPERVISION Absences'!G243</f>
        <v>42369</v>
      </c>
      <c r="H245" s="29">
        <f>IF(B245="","",G245-F245+1)</f>
        <v>1</v>
      </c>
      <c r="I245" s="29">
        <f>IF(B245="","",_XLL.NB.JOURS.OUVRES(F245,G245,ferie))</f>
        <v>1</v>
      </c>
      <c r="J245" s="34">
        <f>IF(D245="","",MATCH(D245,motif,0))</f>
        <v>1</v>
      </c>
      <c r="K245">
        <f>VLOOKUP($D245,param!$N$3:$P$26,3,FALSE)</f>
        <v>1</v>
      </c>
      <c r="L245">
        <f>+J245-K245</f>
        <v>0</v>
      </c>
    </row>
    <row r="246" spans="1:12" ht="15">
      <c r="A246" s="11">
        <f>'HYPERVISION Absences'!A244</f>
        <v>782666</v>
      </c>
      <c r="B246" s="11" t="str">
        <f>'HYPERVISION Absences'!B244</f>
        <v>MICHEL</v>
      </c>
      <c r="C246" s="11" t="str">
        <f>'HYPERVISION Absences'!C244</f>
        <v>VINCENT</v>
      </c>
      <c r="D246" s="11" t="str">
        <f>'HYPERVISION Absences'!D244</f>
        <v>CP</v>
      </c>
      <c r="E246" s="150">
        <f>'HYPERVISION Absences'!E244</f>
        <v>42479</v>
      </c>
      <c r="F246" s="150">
        <f>'HYPERVISION Absences'!F244</f>
        <v>42479</v>
      </c>
      <c r="G246" s="150">
        <f>'HYPERVISION Absences'!G244</f>
        <v>42480</v>
      </c>
      <c r="H246" s="29">
        <f>IF(B246="","",G246-F246+1)</f>
        <v>2</v>
      </c>
      <c r="I246" s="29">
        <f>IF(B246="","",_XLL.NB.JOURS.OUVRES(F246,G246,ferie))</f>
        <v>2</v>
      </c>
      <c r="J246" s="34">
        <f>IF(D246="","",MATCH(D246,motif,0))</f>
        <v>1</v>
      </c>
      <c r="K246">
        <f>VLOOKUP($D246,param!$N$3:$P$26,3,FALSE)</f>
        <v>1</v>
      </c>
      <c r="L246">
        <f>+J246-K246</f>
        <v>0</v>
      </c>
    </row>
    <row r="247" spans="1:12" ht="15">
      <c r="A247" s="11">
        <f>'HYPERVISION Absences'!A245</f>
        <v>782666</v>
      </c>
      <c r="B247" s="11" t="str">
        <f>'HYPERVISION Absences'!B245</f>
        <v>MICHEL</v>
      </c>
      <c r="C247" s="11" t="str">
        <f>'HYPERVISION Absences'!C245</f>
        <v>VINCENT</v>
      </c>
      <c r="D247" s="11" t="str">
        <f>'HYPERVISION Absences'!D245</f>
        <v>EN</v>
      </c>
      <c r="E247" s="150">
        <f>'HYPERVISION Absences'!E245</f>
        <v>42340</v>
      </c>
      <c r="F247" s="150">
        <f>'HYPERVISION Absences'!F245</f>
        <v>42340</v>
      </c>
      <c r="G247" s="150">
        <f>'HYPERVISION Absences'!G245</f>
        <v>42342</v>
      </c>
      <c r="H247" s="29">
        <f>IF(B247="","",G247-F247+1)</f>
        <v>3</v>
      </c>
      <c r="I247" s="29">
        <f>IF(B247="","",_XLL.NB.JOURS.OUVRES(F247,G247,ferie))</f>
        <v>3</v>
      </c>
      <c r="J247" s="34">
        <f>IF(D247="","",MATCH(D247,motif,0))</f>
        <v>9</v>
      </c>
      <c r="K247">
        <f>VLOOKUP($D247,param!$N$3:$P$26,3,FALSE)</f>
        <v>9</v>
      </c>
      <c r="L247">
        <f>+J247-K247</f>
        <v>0</v>
      </c>
    </row>
    <row r="248" spans="1:12" ht="15">
      <c r="A248" s="11">
        <f>'HYPERVISION Absences'!A246</f>
        <v>782666</v>
      </c>
      <c r="B248" s="11" t="str">
        <f>'HYPERVISION Absences'!B246</f>
        <v>MICHEL</v>
      </c>
      <c r="C248" s="11" t="str">
        <f>'HYPERVISION Absences'!C246</f>
        <v>VINCENT</v>
      </c>
      <c r="D248" s="11" t="str">
        <f>'HYPERVISION Absences'!D246</f>
        <v>FO</v>
      </c>
      <c r="E248" s="150">
        <f>'HYPERVISION Absences'!E246</f>
        <v>42297</v>
      </c>
      <c r="F248" s="150">
        <f>'HYPERVISION Absences'!F246</f>
        <v>42297</v>
      </c>
      <c r="G248" s="150">
        <f>'HYPERVISION Absences'!G246</f>
        <v>42299</v>
      </c>
      <c r="H248" s="29">
        <f>IF(B248="","",G248-F248+1)</f>
        <v>3</v>
      </c>
      <c r="I248" s="29">
        <f>IF(B248="","",_XLL.NB.JOURS.OUVRES(F248,G248,ferie))</f>
        <v>3</v>
      </c>
      <c r="J248" s="34">
        <f>IF(D248="","",MATCH(D248,motif,0))</f>
        <v>14</v>
      </c>
      <c r="K248">
        <f>VLOOKUP($D248,param!$N$3:$P$26,3,FALSE)</f>
        <v>14</v>
      </c>
      <c r="L248">
        <f>+J248-K248</f>
        <v>0</v>
      </c>
    </row>
    <row r="249" spans="1:12" ht="15">
      <c r="A249" s="11">
        <f>'HYPERVISION Absences'!A247</f>
        <v>782666</v>
      </c>
      <c r="B249" s="11" t="str">
        <f>'HYPERVISION Absences'!B247</f>
        <v>MICHEL</v>
      </c>
      <c r="C249" s="11" t="str">
        <f>'HYPERVISION Absences'!C247</f>
        <v>VINCENT</v>
      </c>
      <c r="D249" s="11" t="str">
        <f>'HYPERVISION Absences'!D247</f>
        <v>PA</v>
      </c>
      <c r="E249" s="150">
        <f>'HYPERVISION Absences'!E247</f>
        <v>42373</v>
      </c>
      <c r="F249" s="150">
        <f>'HYPERVISION Absences'!F247</f>
        <v>42373</v>
      </c>
      <c r="G249" s="150">
        <f>'HYPERVISION Absences'!G247</f>
        <v>42377</v>
      </c>
      <c r="H249" s="29">
        <f>IF(B249="","",G249-F249+1)</f>
        <v>5</v>
      </c>
      <c r="I249" s="29">
        <f>IF(B249="","",_XLL.NB.JOURS.OUVRES(F249,G249,ferie))</f>
        <v>5</v>
      </c>
      <c r="J249" s="34">
        <f>IF(D249="","",MATCH(D249,motif,0))</f>
        <v>10</v>
      </c>
      <c r="K249">
        <f>VLOOKUP($D249,param!$N$3:$P$26,3,FALSE)</f>
        <v>10</v>
      </c>
      <c r="L249">
        <f>+J249-K249</f>
        <v>0</v>
      </c>
    </row>
    <row r="250" spans="1:12" ht="15">
      <c r="A250" s="11">
        <f>'HYPERVISION Absences'!A248</f>
        <v>782666</v>
      </c>
      <c r="B250" s="11" t="str">
        <f>'HYPERVISION Absences'!B248</f>
        <v>MICHEL</v>
      </c>
      <c r="C250" s="11" t="str">
        <f>'HYPERVISION Absences'!C248</f>
        <v>VINCENT</v>
      </c>
      <c r="D250" s="11" t="str">
        <f>'HYPERVISION Absences'!D248</f>
        <v>PA</v>
      </c>
      <c r="E250" s="150">
        <f>'HYPERVISION Absences'!E248</f>
        <v>42380</v>
      </c>
      <c r="F250" s="150">
        <f>'HYPERVISION Absences'!F248</f>
        <v>42380</v>
      </c>
      <c r="G250" s="150">
        <f>'HYPERVISION Absences'!G248</f>
        <v>42383</v>
      </c>
      <c r="H250" s="29">
        <f>IF(B250="","",G250-F250+1)</f>
        <v>4</v>
      </c>
      <c r="I250" s="29">
        <f>IF(B250="","",_XLL.NB.JOURS.OUVRES(F250,G250,ferie))</f>
        <v>4</v>
      </c>
      <c r="J250" s="34">
        <f>IF(D250="","",MATCH(D250,motif,0))</f>
        <v>10</v>
      </c>
      <c r="K250">
        <f>VLOOKUP($D250,param!$N$3:$P$26,3,FALSE)</f>
        <v>10</v>
      </c>
      <c r="L250">
        <f>+J250-K250</f>
        <v>0</v>
      </c>
    </row>
    <row r="251" spans="1:12" ht="15">
      <c r="A251" s="11">
        <f>'HYPERVISION Absences'!A249</f>
        <v>782666</v>
      </c>
      <c r="B251" s="11" t="str">
        <f>'HYPERVISION Absences'!B249</f>
        <v>MICHEL</v>
      </c>
      <c r="C251" s="11" t="str">
        <f>'HYPERVISION Absences'!C249</f>
        <v>VINCENT</v>
      </c>
      <c r="D251" s="11" t="str">
        <f>'HYPERVISION Absences'!D249</f>
        <v>RF</v>
      </c>
      <c r="E251" s="150">
        <f>'HYPERVISION Absences'!E249</f>
        <v>42366</v>
      </c>
      <c r="F251" s="150">
        <f>'HYPERVISION Absences'!F249</f>
        <v>42366</v>
      </c>
      <c r="G251" s="150">
        <f>'HYPERVISION Absences'!G249</f>
        <v>42366</v>
      </c>
      <c r="H251" s="29">
        <f>IF(B251="","",G251-F251+1)</f>
        <v>1</v>
      </c>
      <c r="I251" s="29">
        <f>IF(B251="","",_XLL.NB.JOURS.OUVRES(F251,G251,ferie))</f>
        <v>1</v>
      </c>
      <c r="J251" s="34">
        <f>IF(D251="","",MATCH(D251,motif,0))</f>
        <v>2</v>
      </c>
      <c r="K251">
        <f>VLOOKUP($D251,param!$N$3:$P$26,3,FALSE)</f>
        <v>2</v>
      </c>
      <c r="L251">
        <f>+J251-K251</f>
        <v>0</v>
      </c>
    </row>
    <row r="252" spans="1:12" ht="15">
      <c r="A252" s="11">
        <f>'HYPERVISION Absences'!A250</f>
        <v>782666</v>
      </c>
      <c r="B252" s="11" t="str">
        <f>'HYPERVISION Absences'!B250</f>
        <v>MICHEL</v>
      </c>
      <c r="C252" s="11" t="str">
        <f>'HYPERVISION Absences'!C250</f>
        <v>VINCENT</v>
      </c>
      <c r="D252" s="11" t="str">
        <f>'HYPERVISION Absences'!D250</f>
        <v>RT</v>
      </c>
      <c r="E252" s="150">
        <f>'HYPERVISION Absences'!E250</f>
        <v>42367</v>
      </c>
      <c r="F252" s="150">
        <f>'HYPERVISION Absences'!F250</f>
        <v>42367</v>
      </c>
      <c r="G252" s="150">
        <f>'HYPERVISION Absences'!G250</f>
        <v>42368</v>
      </c>
      <c r="H252" s="29">
        <f>IF(B252="","",G252-F252+1)</f>
        <v>2</v>
      </c>
      <c r="I252" s="29">
        <f>IF(B252="","",_XLL.NB.JOURS.OUVRES(F252,G252,ferie))</f>
        <v>2</v>
      </c>
      <c r="J252" s="34">
        <f>IF(D252="","",MATCH(D252,motif,0))</f>
        <v>4</v>
      </c>
      <c r="K252">
        <f>VLOOKUP($D252,param!$N$3:$P$26,3,FALSE)</f>
        <v>4</v>
      </c>
      <c r="L252">
        <f>+J252-K252</f>
        <v>0</v>
      </c>
    </row>
    <row r="253" spans="1:12" ht="15">
      <c r="A253" s="11">
        <f>'HYPERVISION Absences'!A251</f>
        <v>782666</v>
      </c>
      <c r="B253" s="11" t="str">
        <f>'HYPERVISION Absences'!B251</f>
        <v>MICHEL</v>
      </c>
      <c r="C253" s="11" t="str">
        <f>'HYPERVISION Absences'!C251</f>
        <v>VINCENT</v>
      </c>
      <c r="D253" s="11" t="str">
        <f>'HYPERVISION Absences'!D251</f>
        <v>RT</v>
      </c>
      <c r="E253" s="150">
        <f>'HYPERVISION Absences'!E251</f>
        <v>42398</v>
      </c>
      <c r="F253" s="150">
        <f>'HYPERVISION Absences'!F251</f>
        <v>42398</v>
      </c>
      <c r="G253" s="150">
        <f>'HYPERVISION Absences'!G251</f>
        <v>42398</v>
      </c>
      <c r="H253" s="29">
        <f>IF(B253="","",G253-F253+1)</f>
        <v>1</v>
      </c>
      <c r="I253" s="29">
        <f>IF(B253="","",_XLL.NB.JOURS.OUVRES(F253,G253,ferie))</f>
        <v>1</v>
      </c>
      <c r="J253" s="34">
        <f>IF(D253="","",MATCH(D253,motif,0))</f>
        <v>4</v>
      </c>
      <c r="K253">
        <f>VLOOKUP($D253,param!$N$3:$P$26,3,FALSE)</f>
        <v>4</v>
      </c>
      <c r="L253">
        <f>+J253-K253</f>
        <v>0</v>
      </c>
    </row>
    <row r="254" spans="1:12" ht="15">
      <c r="A254" s="11">
        <f>'HYPERVISION Absences'!A252</f>
        <v>782666</v>
      </c>
      <c r="B254" s="11" t="str">
        <f>'HYPERVISION Absences'!B252</f>
        <v>MICHEL</v>
      </c>
      <c r="C254" s="11" t="str">
        <f>'HYPERVISION Absences'!C252</f>
        <v>VINCENT</v>
      </c>
      <c r="D254" s="11" t="str">
        <f>'HYPERVISION Absences'!D252</f>
        <v>RT</v>
      </c>
      <c r="E254" s="150">
        <f>'HYPERVISION Absences'!E252</f>
        <v>42417</v>
      </c>
      <c r="F254" s="150">
        <f>'HYPERVISION Absences'!F252</f>
        <v>42417</v>
      </c>
      <c r="G254" s="150">
        <f>'HYPERVISION Absences'!G252</f>
        <v>42417</v>
      </c>
      <c r="H254" s="29">
        <f>IF(B254="","",G254-F254+1)</f>
        <v>1</v>
      </c>
      <c r="I254" s="29">
        <f>IF(B254="","",_XLL.NB.JOURS.OUVRES(F254,G254,ferie))</f>
        <v>1</v>
      </c>
      <c r="J254" s="34">
        <f>IF(D254="","",MATCH(D254,motif,0))</f>
        <v>4</v>
      </c>
      <c r="K254">
        <f>VLOOKUP($D254,param!$N$3:$P$26,3,FALSE)</f>
        <v>4</v>
      </c>
      <c r="L254">
        <f>+J254-K254</f>
        <v>0</v>
      </c>
    </row>
    <row r="255" spans="1:12" ht="15">
      <c r="A255" s="11">
        <f>'HYPERVISION Absences'!A253</f>
        <v>782666</v>
      </c>
      <c r="B255" s="11" t="str">
        <f>'HYPERVISION Absences'!B253</f>
        <v>MICHEL</v>
      </c>
      <c r="C255" s="11" t="str">
        <f>'HYPERVISION Absences'!C253</f>
        <v>VINCENT</v>
      </c>
      <c r="D255" s="11" t="str">
        <f>'HYPERVISION Absences'!D253</f>
        <v>RT</v>
      </c>
      <c r="E255" s="150">
        <f>'HYPERVISION Absences'!E253</f>
        <v>42482</v>
      </c>
      <c r="F255" s="150">
        <f>'HYPERVISION Absences'!F253</f>
        <v>42482</v>
      </c>
      <c r="G255" s="150">
        <f>'HYPERVISION Absences'!G253</f>
        <v>42482</v>
      </c>
      <c r="H255" s="29">
        <f>IF(B255="","",G255-F255+1)</f>
        <v>1</v>
      </c>
      <c r="I255" s="29">
        <f>IF(B255="","",_XLL.NB.JOURS.OUVRES(F255,G255,ferie))</f>
        <v>1</v>
      </c>
      <c r="J255" s="34">
        <f>IF(D255="","",MATCH(D255,motif,0))</f>
        <v>4</v>
      </c>
      <c r="K255">
        <f>VLOOKUP($D255,param!$N$3:$P$26,3,FALSE)</f>
        <v>4</v>
      </c>
      <c r="L255">
        <f>+J255-K255</f>
        <v>0</v>
      </c>
    </row>
    <row r="256" spans="1:12" ht="15">
      <c r="A256" s="11">
        <f>'HYPERVISION Absences'!A254</f>
        <v>784080</v>
      </c>
      <c r="B256" s="11" t="str">
        <f>'HYPERVISION Absences'!B254</f>
        <v>FERRANDON</v>
      </c>
      <c r="C256" s="11" t="str">
        <f>'HYPERVISION Absences'!C254</f>
        <v>CHRISTOPHE</v>
      </c>
      <c r="D256" s="11" t="str">
        <f>'HYPERVISION Absences'!D254</f>
        <v>AP</v>
      </c>
      <c r="E256" s="150">
        <f>'HYPERVISION Absences'!E254</f>
        <v>42425</v>
      </c>
      <c r="F256" s="150">
        <f>'HYPERVISION Absences'!F254</f>
        <v>42425</v>
      </c>
      <c r="G256" s="150">
        <f>'HYPERVISION Absences'!G254</f>
        <v>42425</v>
      </c>
      <c r="H256" s="29">
        <f>IF(B256="","",G256-F256+1)</f>
        <v>1</v>
      </c>
      <c r="I256" s="29">
        <f>IF(B256="","",_XLL.NB.JOURS.OUVRES(F256,G256,ferie))</f>
        <v>1</v>
      </c>
      <c r="J256" s="34">
        <f>IF(D256="","",MATCH(D256,motif,0))</f>
        <v>18</v>
      </c>
      <c r="K256">
        <f>VLOOKUP($D256,param!$N$3:$P$26,3,FALSE)</f>
        <v>18</v>
      </c>
      <c r="L256">
        <f>+J256-K256</f>
        <v>0</v>
      </c>
    </row>
    <row r="257" spans="1:12" ht="15">
      <c r="A257" s="11">
        <f>'HYPERVISION Absences'!A255</f>
        <v>784080</v>
      </c>
      <c r="B257" s="11" t="str">
        <f>'HYPERVISION Absences'!B255</f>
        <v>FERRANDON</v>
      </c>
      <c r="C257" s="11" t="str">
        <f>'HYPERVISION Absences'!C255</f>
        <v>CHRISTOPHE</v>
      </c>
      <c r="D257" s="11" t="str">
        <f>'HYPERVISION Absences'!D255</f>
        <v>C5</v>
      </c>
      <c r="E257" s="150">
        <f>'HYPERVISION Absences'!E255</f>
        <v>42423</v>
      </c>
      <c r="F257" s="150">
        <f>'HYPERVISION Absences'!F255</f>
        <v>42423</v>
      </c>
      <c r="G257" s="150">
        <f>'HYPERVISION Absences'!G255</f>
        <v>42424</v>
      </c>
      <c r="H257" s="29">
        <f>IF(B257="","",G257-F257+1)</f>
        <v>2</v>
      </c>
      <c r="I257" s="29">
        <f>IF(B257="","",_XLL.NB.JOURS.OUVRES(F257,G257,ferie))</f>
        <v>2</v>
      </c>
      <c r="J257" s="34">
        <f>IF(D257="","",MATCH(D257,motif,0))</f>
        <v>3</v>
      </c>
      <c r="K257">
        <f>VLOOKUP($D257,param!$N$3:$P$26,3,FALSE)</f>
        <v>3</v>
      </c>
      <c r="L257">
        <f>+J257-K257</f>
        <v>0</v>
      </c>
    </row>
    <row r="258" spans="1:12" ht="15">
      <c r="A258" s="11">
        <f>'HYPERVISION Absences'!A256</f>
        <v>784080</v>
      </c>
      <c r="B258" s="11" t="str">
        <f>'HYPERVISION Absences'!B256</f>
        <v>FERRANDON</v>
      </c>
      <c r="C258" s="11" t="str">
        <f>'HYPERVISION Absences'!C256</f>
        <v>CHRISTOPHE</v>
      </c>
      <c r="D258" s="11" t="str">
        <f>'HYPERVISION Absences'!D256</f>
        <v>CP</v>
      </c>
      <c r="E258" s="150">
        <f>'HYPERVISION Absences'!E256</f>
        <v>42181</v>
      </c>
      <c r="F258" s="150">
        <f>'HYPERVISION Absences'!F256</f>
        <v>42181</v>
      </c>
      <c r="G258" s="150">
        <f>'HYPERVISION Absences'!G256</f>
        <v>42181</v>
      </c>
      <c r="H258" s="29">
        <f>IF(B258="","",G258-F258+1)</f>
        <v>1</v>
      </c>
      <c r="I258" s="29">
        <f>IF(B258="","",_XLL.NB.JOURS.OUVRES(F258,G258,ferie))</f>
        <v>1</v>
      </c>
      <c r="J258" s="34">
        <f>IF(D258="","",MATCH(D258,motif,0))</f>
        <v>1</v>
      </c>
      <c r="K258">
        <f>VLOOKUP($D258,param!$N$3:$P$26,3,FALSE)</f>
        <v>1</v>
      </c>
      <c r="L258">
        <f>+J258-K258</f>
        <v>0</v>
      </c>
    </row>
    <row r="259" spans="1:12" ht="15">
      <c r="A259" s="11">
        <f>'HYPERVISION Absences'!A257</f>
        <v>784080</v>
      </c>
      <c r="B259" s="11" t="str">
        <f>'HYPERVISION Absences'!B257</f>
        <v>FERRANDON</v>
      </c>
      <c r="C259" s="11" t="str">
        <f>'HYPERVISION Absences'!C257</f>
        <v>CHRISTOPHE</v>
      </c>
      <c r="D259" s="11" t="str">
        <f>'HYPERVISION Absences'!D257</f>
        <v>CP</v>
      </c>
      <c r="E259" s="150">
        <f>'HYPERVISION Absences'!E257</f>
        <v>42188</v>
      </c>
      <c r="F259" s="150">
        <f>'HYPERVISION Absences'!F257</f>
        <v>42188</v>
      </c>
      <c r="G259" s="150">
        <f>'HYPERVISION Absences'!G257</f>
        <v>42188</v>
      </c>
      <c r="H259" s="29">
        <f>IF(B259="","",G259-F259+1)</f>
        <v>1</v>
      </c>
      <c r="I259" s="29">
        <f>IF(B259="","",_XLL.NB.JOURS.OUVRES(F259,G259,ferie))</f>
        <v>1</v>
      </c>
      <c r="J259" s="34">
        <f>IF(D259="","",MATCH(D259,motif,0))</f>
        <v>1</v>
      </c>
      <c r="K259">
        <f>VLOOKUP($D259,param!$N$3:$P$26,3,FALSE)</f>
        <v>1</v>
      </c>
      <c r="L259">
        <f>+J259-K259</f>
        <v>0</v>
      </c>
    </row>
    <row r="260" spans="1:12" ht="15">
      <c r="A260" s="11">
        <f>'HYPERVISION Absences'!A258</f>
        <v>784080</v>
      </c>
      <c r="B260" s="11" t="str">
        <f>'HYPERVISION Absences'!B258</f>
        <v>FERRANDON</v>
      </c>
      <c r="C260" s="11" t="str">
        <f>'HYPERVISION Absences'!C258</f>
        <v>CHRISTOPHE</v>
      </c>
      <c r="D260" s="11" t="str">
        <f>'HYPERVISION Absences'!D258</f>
        <v>CP</v>
      </c>
      <c r="E260" s="150">
        <f>'HYPERVISION Absences'!E258</f>
        <v>42205</v>
      </c>
      <c r="F260" s="150">
        <f>'HYPERVISION Absences'!F258</f>
        <v>42205</v>
      </c>
      <c r="G260" s="150">
        <f>'HYPERVISION Absences'!G258</f>
        <v>42205</v>
      </c>
      <c r="H260" s="29">
        <f>IF(B260="","",G260-F260+1)</f>
        <v>1</v>
      </c>
      <c r="I260" s="29">
        <f>IF(B260="","",_XLL.NB.JOURS.OUVRES(F260,G260,ferie))</f>
        <v>1</v>
      </c>
      <c r="J260" s="34">
        <f>IF(D260="","",MATCH(D260,motif,0))</f>
        <v>1</v>
      </c>
      <c r="K260">
        <f>VLOOKUP($D260,param!$N$3:$P$26,3,FALSE)</f>
        <v>1</v>
      </c>
      <c r="L260">
        <f>+J260-K260</f>
        <v>0</v>
      </c>
    </row>
    <row r="261" spans="1:12" ht="15">
      <c r="A261" s="11">
        <f>'HYPERVISION Absences'!A259</f>
        <v>784080</v>
      </c>
      <c r="B261" s="11" t="str">
        <f>'HYPERVISION Absences'!B259</f>
        <v>FERRANDON</v>
      </c>
      <c r="C261" s="11" t="str">
        <f>'HYPERVISION Absences'!C259</f>
        <v>CHRISTOPHE</v>
      </c>
      <c r="D261" s="11" t="str">
        <f>'HYPERVISION Absences'!D259</f>
        <v>CP</v>
      </c>
      <c r="E261" s="150">
        <f>'HYPERVISION Absences'!E259</f>
        <v>42209</v>
      </c>
      <c r="F261" s="150">
        <f>'HYPERVISION Absences'!F259</f>
        <v>42209</v>
      </c>
      <c r="G261" s="150">
        <f>'HYPERVISION Absences'!G259</f>
        <v>42209</v>
      </c>
      <c r="H261" s="29">
        <f>IF(B261="","",G261-F261+1)</f>
        <v>1</v>
      </c>
      <c r="I261" s="29">
        <f>IF(B261="","",_XLL.NB.JOURS.OUVRES(F261,G261,ferie))</f>
        <v>1</v>
      </c>
      <c r="J261" s="34">
        <f>IF(D261="","",MATCH(D261,motif,0))</f>
        <v>1</v>
      </c>
      <c r="K261">
        <f>VLOOKUP($D261,param!$N$3:$P$26,3,FALSE)</f>
        <v>1</v>
      </c>
      <c r="L261">
        <f>+J261-K261</f>
        <v>0</v>
      </c>
    </row>
    <row r="262" spans="1:12" ht="15">
      <c r="A262" s="11">
        <f>'HYPERVISION Absences'!A260</f>
        <v>784080</v>
      </c>
      <c r="B262" s="11" t="str">
        <f>'HYPERVISION Absences'!B260</f>
        <v>FERRANDON</v>
      </c>
      <c r="C262" s="11" t="str">
        <f>'HYPERVISION Absences'!C260</f>
        <v>CHRISTOPHE</v>
      </c>
      <c r="D262" s="11" t="str">
        <f>'HYPERVISION Absences'!D260</f>
        <v>CP</v>
      </c>
      <c r="E262" s="150">
        <f>'HYPERVISION Absences'!E260</f>
        <v>42219</v>
      </c>
      <c r="F262" s="150">
        <f>'HYPERVISION Absences'!F260</f>
        <v>42219</v>
      </c>
      <c r="G262" s="150">
        <f>'HYPERVISION Absences'!G260</f>
        <v>42241</v>
      </c>
      <c r="H262" s="29">
        <f>IF(B262="","",G262-F262+1)</f>
        <v>23</v>
      </c>
      <c r="I262" s="29">
        <f>IF(B262="","",_XLL.NB.JOURS.OUVRES(F262,G262,ferie))</f>
        <v>17</v>
      </c>
      <c r="J262" s="34">
        <f>IF(D262="","",MATCH(D262,motif,0))</f>
        <v>1</v>
      </c>
      <c r="K262">
        <f>VLOOKUP($D262,param!$N$3:$P$26,3,FALSE)</f>
        <v>1</v>
      </c>
      <c r="L262">
        <f>+J262-K262</f>
        <v>0</v>
      </c>
    </row>
    <row r="263" spans="1:12" ht="15">
      <c r="A263" s="11">
        <f>'HYPERVISION Absences'!A261</f>
        <v>784080</v>
      </c>
      <c r="B263" s="11" t="str">
        <f>'HYPERVISION Absences'!B261</f>
        <v>FERRANDON</v>
      </c>
      <c r="C263" s="11" t="str">
        <f>'HYPERVISION Absences'!C261</f>
        <v>CHRISTOPHE</v>
      </c>
      <c r="D263" s="11" t="str">
        <f>'HYPERVISION Absences'!D261</f>
        <v>CP</v>
      </c>
      <c r="E263" s="150">
        <f>'HYPERVISION Absences'!E261</f>
        <v>42478</v>
      </c>
      <c r="F263" s="150">
        <f>'HYPERVISION Absences'!F261</f>
        <v>42478</v>
      </c>
      <c r="G263" s="150">
        <f>'HYPERVISION Absences'!G261</f>
        <v>42481</v>
      </c>
      <c r="H263" s="29">
        <f>IF(B263="","",G263-F263+1)</f>
        <v>4</v>
      </c>
      <c r="I263" s="29">
        <f>IF(B263="","",_XLL.NB.JOURS.OUVRES(F263,G263,ferie))</f>
        <v>4</v>
      </c>
      <c r="J263" s="34">
        <f>IF(D263="","",MATCH(D263,motif,0))</f>
        <v>1</v>
      </c>
      <c r="K263">
        <f>VLOOKUP($D263,param!$N$3:$P$26,3,FALSE)</f>
        <v>1</v>
      </c>
      <c r="L263">
        <f>+J263-K263</f>
        <v>0</v>
      </c>
    </row>
    <row r="264" spans="1:12" ht="15">
      <c r="A264" s="11">
        <f>'HYPERVISION Absences'!A262</f>
        <v>784080</v>
      </c>
      <c r="B264" s="11" t="str">
        <f>'HYPERVISION Absences'!B262</f>
        <v>FERRANDON</v>
      </c>
      <c r="C264" s="11" t="str">
        <f>'HYPERVISION Absences'!C262</f>
        <v>CHRISTOPHE</v>
      </c>
      <c r="D264" s="11" t="str">
        <f>'HYPERVISION Absences'!D262</f>
        <v>FO</v>
      </c>
      <c r="E264" s="150">
        <f>'HYPERVISION Absences'!E262</f>
        <v>42164</v>
      </c>
      <c r="F264" s="150">
        <f>'HYPERVISION Absences'!F262</f>
        <v>42164</v>
      </c>
      <c r="G264" s="150">
        <f>'HYPERVISION Absences'!G262</f>
        <v>42167</v>
      </c>
      <c r="H264" s="29">
        <f>IF(B264="","",G264-F264+1)</f>
        <v>4</v>
      </c>
      <c r="I264" s="29">
        <f>IF(B264="","",_XLL.NB.JOURS.OUVRES(F264,G264,ferie))</f>
        <v>4</v>
      </c>
      <c r="J264" s="34">
        <f>IF(D264="","",MATCH(D264,motif,0))</f>
        <v>14</v>
      </c>
      <c r="K264">
        <f>VLOOKUP($D264,param!$N$3:$P$26,3,FALSE)</f>
        <v>14</v>
      </c>
      <c r="L264">
        <f>+J264-K264</f>
        <v>0</v>
      </c>
    </row>
    <row r="265" spans="1:12" ht="15">
      <c r="A265" s="11">
        <f>'HYPERVISION Absences'!A263</f>
        <v>784080</v>
      </c>
      <c r="B265" s="11" t="str">
        <f>'HYPERVISION Absences'!B263</f>
        <v>FERRANDON</v>
      </c>
      <c r="C265" s="11" t="str">
        <f>'HYPERVISION Absences'!C263</f>
        <v>CHRISTOPHE</v>
      </c>
      <c r="D265" s="11" t="str">
        <f>'HYPERVISION Absences'!D263</f>
        <v>FO</v>
      </c>
      <c r="E265" s="150">
        <f>'HYPERVISION Absences'!E263</f>
        <v>42389</v>
      </c>
      <c r="F265" s="150">
        <f>'HYPERVISION Absences'!F263</f>
        <v>42389</v>
      </c>
      <c r="G265" s="150">
        <f>'HYPERVISION Absences'!G263</f>
        <v>42389</v>
      </c>
      <c r="H265" s="29">
        <f>IF(B265="","",G265-F265+1)</f>
        <v>1</v>
      </c>
      <c r="I265" s="29">
        <f>IF(B265="","",_XLL.NB.JOURS.OUVRES(F265,G265,ferie))</f>
        <v>1</v>
      </c>
      <c r="J265" s="34">
        <f>IF(D265="","",MATCH(D265,motif,0))</f>
        <v>14</v>
      </c>
      <c r="K265">
        <f>VLOOKUP($D265,param!$N$3:$P$26,3,FALSE)</f>
        <v>14</v>
      </c>
      <c r="L265">
        <f>+J265-K265</f>
        <v>0</v>
      </c>
    </row>
    <row r="266" spans="1:12" ht="15">
      <c r="A266" s="11">
        <f>'HYPERVISION Absences'!A264</f>
        <v>784080</v>
      </c>
      <c r="B266" s="11" t="str">
        <f>'HYPERVISION Absences'!B264</f>
        <v>FERRANDON</v>
      </c>
      <c r="C266" s="11" t="str">
        <f>'HYPERVISION Absences'!C264</f>
        <v>CHRISTOPHE</v>
      </c>
      <c r="D266" s="11" t="str">
        <f>'HYPERVISION Absences'!D264</f>
        <v>RF</v>
      </c>
      <c r="E266" s="150">
        <f>'HYPERVISION Absences'!E264</f>
        <v>42318</v>
      </c>
      <c r="F266" s="150">
        <f>'HYPERVISION Absences'!F264</f>
        <v>42318</v>
      </c>
      <c r="G266" s="150">
        <f>'HYPERVISION Absences'!G264</f>
        <v>42318</v>
      </c>
      <c r="H266" s="29">
        <f>IF(B266="","",G266-F266+1)</f>
        <v>1</v>
      </c>
      <c r="I266" s="29">
        <f>IF(B266="","",_XLL.NB.JOURS.OUVRES(F266,G266,ferie))</f>
        <v>1</v>
      </c>
      <c r="J266" s="34">
        <f>IF(D266="","",MATCH(D266,motif,0))</f>
        <v>2</v>
      </c>
      <c r="K266">
        <f>VLOOKUP($D266,param!$N$3:$P$26,3,FALSE)</f>
        <v>2</v>
      </c>
      <c r="L266">
        <f>+J266-K266</f>
        <v>0</v>
      </c>
    </row>
    <row r="267" spans="1:12" ht="15">
      <c r="A267" s="11">
        <f>'HYPERVISION Absences'!A265</f>
        <v>784080</v>
      </c>
      <c r="B267" s="11" t="str">
        <f>'HYPERVISION Absences'!B265</f>
        <v>FERRANDON</v>
      </c>
      <c r="C267" s="11" t="str">
        <f>'HYPERVISION Absences'!C265</f>
        <v>CHRISTOPHE</v>
      </c>
      <c r="D267" s="11" t="str">
        <f>'HYPERVISION Absences'!D265</f>
        <v>RT</v>
      </c>
      <c r="E267" s="150">
        <f>'HYPERVISION Absences'!E265</f>
        <v>42303</v>
      </c>
      <c r="F267" s="150">
        <f>'HYPERVISION Absences'!F265</f>
        <v>42303</v>
      </c>
      <c r="G267" s="150">
        <f>'HYPERVISION Absences'!G265</f>
        <v>42303</v>
      </c>
      <c r="H267" s="29">
        <f>IF(B267="","",G267-F267+1)</f>
        <v>1</v>
      </c>
      <c r="I267" s="29">
        <f>IF(B267="","",_XLL.NB.JOURS.OUVRES(F267,G267,ferie))</f>
        <v>1</v>
      </c>
      <c r="J267" s="34">
        <f>IF(D267="","",MATCH(D267,motif,0))</f>
        <v>4</v>
      </c>
      <c r="K267">
        <f>VLOOKUP($D267,param!$N$3:$P$26,3,FALSE)</f>
        <v>4</v>
      </c>
      <c r="L267">
        <f>+J267-K267</f>
        <v>0</v>
      </c>
    </row>
    <row r="268" spans="1:12" ht="15">
      <c r="A268" s="11">
        <f>'HYPERVISION Absences'!A266</f>
        <v>784080</v>
      </c>
      <c r="B268" s="11" t="str">
        <f>'HYPERVISION Absences'!B266</f>
        <v>FERRANDON</v>
      </c>
      <c r="C268" s="11" t="str">
        <f>'HYPERVISION Absences'!C266</f>
        <v>CHRISTOPHE</v>
      </c>
      <c r="D268" s="11" t="str">
        <f>'HYPERVISION Absences'!D266</f>
        <v>RT</v>
      </c>
      <c r="E268" s="150">
        <f>'HYPERVISION Absences'!E266</f>
        <v>42342</v>
      </c>
      <c r="F268" s="150">
        <f>'HYPERVISION Absences'!F266</f>
        <v>42342</v>
      </c>
      <c r="G268" s="150">
        <f>'HYPERVISION Absences'!G266</f>
        <v>42342</v>
      </c>
      <c r="H268" s="29">
        <f>IF(B268="","",G268-F268+1)</f>
        <v>1</v>
      </c>
      <c r="I268" s="29">
        <f>IF(B268="","",_XLL.NB.JOURS.OUVRES(F268,G268,ferie))</f>
        <v>1</v>
      </c>
      <c r="J268" s="34">
        <f>IF(D268="","",MATCH(D268,motif,0))</f>
        <v>4</v>
      </c>
      <c r="K268">
        <f>VLOOKUP($D268,param!$N$3:$P$26,3,FALSE)</f>
        <v>4</v>
      </c>
      <c r="L268">
        <f>+J268-K268</f>
        <v>0</v>
      </c>
    </row>
    <row r="269" spans="1:12" ht="15">
      <c r="A269" s="11">
        <f>'HYPERVISION Absences'!A267</f>
        <v>784080</v>
      </c>
      <c r="B269" s="11" t="str">
        <f>'HYPERVISION Absences'!B267</f>
        <v>FERRANDON</v>
      </c>
      <c r="C269" s="11" t="str">
        <f>'HYPERVISION Absences'!C267</f>
        <v>CHRISTOPHE</v>
      </c>
      <c r="D269" s="11" t="str">
        <f>'HYPERVISION Absences'!D267</f>
        <v>RT</v>
      </c>
      <c r="E269" s="150">
        <f>'HYPERVISION Absences'!E267</f>
        <v>42362</v>
      </c>
      <c r="F269" s="150">
        <f>'HYPERVISION Absences'!F267</f>
        <v>42362</v>
      </c>
      <c r="G269" s="150">
        <f>'HYPERVISION Absences'!G267</f>
        <v>42362</v>
      </c>
      <c r="H269" s="29">
        <f>IF(B269="","",G269-F269+1)</f>
        <v>1</v>
      </c>
      <c r="I269" s="29">
        <f>IF(B269="","",_XLL.NB.JOURS.OUVRES(F269,G269,ferie))</f>
        <v>1</v>
      </c>
      <c r="J269" s="34">
        <f>IF(D269="","",MATCH(D269,motif,0))</f>
        <v>4</v>
      </c>
      <c r="K269">
        <f>VLOOKUP($D269,param!$N$3:$P$26,3,FALSE)</f>
        <v>4</v>
      </c>
      <c r="L269">
        <f>+J269-K269</f>
        <v>0</v>
      </c>
    </row>
    <row r="270" spans="1:12" ht="15">
      <c r="A270" s="11">
        <f>'HYPERVISION Absences'!A268</f>
        <v>784080</v>
      </c>
      <c r="B270" s="11" t="str">
        <f>'HYPERVISION Absences'!B268</f>
        <v>FERRANDON</v>
      </c>
      <c r="C270" s="11" t="str">
        <f>'HYPERVISION Absences'!C268</f>
        <v>CHRISTOPHE</v>
      </c>
      <c r="D270" s="11" t="str">
        <f>'HYPERVISION Absences'!D268</f>
        <v>RT</v>
      </c>
      <c r="E270" s="150">
        <f>'HYPERVISION Absences'!E268</f>
        <v>42366</v>
      </c>
      <c r="F270" s="150">
        <f>'HYPERVISION Absences'!F268</f>
        <v>42366</v>
      </c>
      <c r="G270" s="150">
        <f>'HYPERVISION Absences'!G268</f>
        <v>42369</v>
      </c>
      <c r="H270" s="29">
        <f>IF(B270="","",G270-F270+1)</f>
        <v>4</v>
      </c>
      <c r="I270" s="29">
        <f>IF(B270="","",_XLL.NB.JOURS.OUVRES(F270,G270,ferie))</f>
        <v>4</v>
      </c>
      <c r="J270" s="34">
        <f>IF(D270="","",MATCH(D270,motif,0))</f>
        <v>4</v>
      </c>
      <c r="K270">
        <f>VLOOKUP($D270,param!$N$3:$P$26,3,FALSE)</f>
        <v>4</v>
      </c>
      <c r="L270">
        <f>+J270-K270</f>
        <v>0</v>
      </c>
    </row>
    <row r="271" spans="1:12" ht="15">
      <c r="A271" s="11">
        <f>'HYPERVISION Absences'!A269</f>
        <v>784080</v>
      </c>
      <c r="B271" s="11" t="str">
        <f>'HYPERVISION Absences'!B269</f>
        <v>FERRANDON</v>
      </c>
      <c r="C271" s="11" t="str">
        <f>'HYPERVISION Absences'!C269</f>
        <v>CHRISTOPHE</v>
      </c>
      <c r="D271" s="11" t="str">
        <f>'HYPERVISION Absences'!D269</f>
        <v>RT</v>
      </c>
      <c r="E271" s="150">
        <f>'HYPERVISION Absences'!E269</f>
        <v>42426</v>
      </c>
      <c r="F271" s="150">
        <f>'HYPERVISION Absences'!F269</f>
        <v>42426</v>
      </c>
      <c r="G271" s="150">
        <f>'HYPERVISION Absences'!G269</f>
        <v>42426</v>
      </c>
      <c r="H271" s="29">
        <f>IF(B271="","",G271-F271+1)</f>
        <v>1</v>
      </c>
      <c r="I271" s="29">
        <f>IF(B271="","",_XLL.NB.JOURS.OUVRES(F271,G271,ferie))</f>
        <v>1</v>
      </c>
      <c r="J271" s="34">
        <f>IF(D271="","",MATCH(D271,motif,0))</f>
        <v>4</v>
      </c>
      <c r="K271">
        <f>VLOOKUP($D271,param!$N$3:$P$26,3,FALSE)</f>
        <v>4</v>
      </c>
      <c r="L271">
        <f>+J271-K271</f>
        <v>0</v>
      </c>
    </row>
    <row r="272" spans="1:12" ht="15">
      <c r="A272" s="11">
        <f>'HYPERVISION Absences'!A270</f>
        <v>784080</v>
      </c>
      <c r="B272" s="11" t="str">
        <f>'HYPERVISION Absences'!B270</f>
        <v>FERRANDON</v>
      </c>
      <c r="C272" s="11" t="str">
        <f>'HYPERVISION Absences'!C270</f>
        <v>CHRISTOPHE</v>
      </c>
      <c r="D272" s="11" t="str">
        <f>'HYPERVISION Absences'!D270</f>
        <v>RT</v>
      </c>
      <c r="E272" s="150">
        <f>'HYPERVISION Absences'!E270</f>
        <v>42436</v>
      </c>
      <c r="F272" s="150">
        <f>'HYPERVISION Absences'!F270</f>
        <v>42436</v>
      </c>
      <c r="G272" s="150">
        <f>'HYPERVISION Absences'!G270</f>
        <v>42436</v>
      </c>
      <c r="H272" s="29">
        <f>IF(B272="","",G272-F272+1)</f>
        <v>1</v>
      </c>
      <c r="I272" s="29">
        <f>IF(B272="","",_XLL.NB.JOURS.OUVRES(F272,G272,ferie))</f>
        <v>1</v>
      </c>
      <c r="J272" s="34">
        <f>IF(D272="","",MATCH(D272,motif,0))</f>
        <v>4</v>
      </c>
      <c r="K272">
        <f>VLOOKUP($D272,param!$N$3:$P$26,3,FALSE)</f>
        <v>4</v>
      </c>
      <c r="L272">
        <f>+J272-K272</f>
        <v>0</v>
      </c>
    </row>
    <row r="273" spans="1:12" ht="15">
      <c r="A273" s="11">
        <f>'HYPERVISION Absences'!A271</f>
        <v>784080</v>
      </c>
      <c r="B273" s="11" t="str">
        <f>'HYPERVISION Absences'!B271</f>
        <v>FERRANDON</v>
      </c>
      <c r="C273" s="11" t="str">
        <f>'HYPERVISION Absences'!C271</f>
        <v>CHRISTOPHE</v>
      </c>
      <c r="D273" s="11" t="str">
        <f>'HYPERVISION Absences'!D271</f>
        <v>RT</v>
      </c>
      <c r="E273" s="150">
        <f>'HYPERVISION Absences'!E271</f>
        <v>42482</v>
      </c>
      <c r="F273" s="150">
        <f>'HYPERVISION Absences'!F271</f>
        <v>42482</v>
      </c>
      <c r="G273" s="150">
        <f>'HYPERVISION Absences'!G271</f>
        <v>42482</v>
      </c>
      <c r="H273" s="29">
        <f>IF(B273="","",G273-F273+1)</f>
        <v>1</v>
      </c>
      <c r="I273" s="29">
        <f>IF(B273="","",_XLL.NB.JOURS.OUVRES(F273,G273,ferie))</f>
        <v>1</v>
      </c>
      <c r="J273" s="34">
        <f>IF(D273="","",MATCH(D273,motif,0))</f>
        <v>4</v>
      </c>
      <c r="K273">
        <f>VLOOKUP($D273,param!$N$3:$P$26,3,FALSE)</f>
        <v>4</v>
      </c>
      <c r="L273">
        <f>+J273-K273</f>
        <v>0</v>
      </c>
    </row>
    <row r="274" spans="1:12" ht="15">
      <c r="A274" s="11">
        <f>'HYPERVISION Absences'!A272</f>
        <v>784080</v>
      </c>
      <c r="B274" s="11" t="str">
        <f>'HYPERVISION Absences'!B272</f>
        <v>FERRANDON</v>
      </c>
      <c r="C274" s="11" t="str">
        <f>'HYPERVISION Absences'!C272</f>
        <v>CHRISTOPHE</v>
      </c>
      <c r="D274" s="11" t="str">
        <f>'HYPERVISION Absences'!D272</f>
        <v>RT</v>
      </c>
      <c r="E274" s="150">
        <f>'HYPERVISION Absences'!E272</f>
        <v>42496</v>
      </c>
      <c r="F274" s="150">
        <f>'HYPERVISION Absences'!F272</f>
        <v>42496</v>
      </c>
      <c r="G274" s="150">
        <f>'HYPERVISION Absences'!G272</f>
        <v>42496</v>
      </c>
      <c r="H274" s="29">
        <f>IF(B274="","",G274-F274+1)</f>
        <v>1</v>
      </c>
      <c r="I274" s="29">
        <f>IF(B274="","",_XLL.NB.JOURS.OUVRES(F274,G274,ferie))</f>
        <v>1</v>
      </c>
      <c r="J274" s="34">
        <f>IF(D274="","",MATCH(D274,motif,0))</f>
        <v>4</v>
      </c>
      <c r="K274">
        <f>VLOOKUP($D274,param!$N$3:$P$26,3,FALSE)</f>
        <v>4</v>
      </c>
      <c r="L274">
        <f>+J274-K274</f>
        <v>0</v>
      </c>
    </row>
    <row r="275" spans="1:12" ht="15">
      <c r="A275" s="11">
        <f>'HYPERVISION Absences'!A273</f>
        <v>791659</v>
      </c>
      <c r="B275" s="11" t="str">
        <f>'HYPERVISION Absences'!B273</f>
        <v>COUTURIER</v>
      </c>
      <c r="C275" s="11" t="str">
        <f>'HYPERVISION Absences'!C273</f>
        <v>MAXIME</v>
      </c>
      <c r="D275" s="11" t="str">
        <f>'HYPERVISION Absences'!D273</f>
        <v>AG</v>
      </c>
      <c r="E275" s="150">
        <f>'HYPERVISION Absences'!E273</f>
        <v>42201</v>
      </c>
      <c r="F275" s="150">
        <f>'HYPERVISION Absences'!F273</f>
        <v>42201</v>
      </c>
      <c r="G275" s="150">
        <f>'HYPERVISION Absences'!G273</f>
        <v>42201</v>
      </c>
      <c r="H275" s="29">
        <f>IF(B275="","",G275-F275+1)</f>
        <v>1</v>
      </c>
      <c r="I275" s="29">
        <f>IF(B275="","",_XLL.NB.JOURS.OUVRES(F275,G275,ferie))</f>
        <v>1</v>
      </c>
      <c r="J275" s="34">
        <f>IF(D275="","",MATCH(D275,motif,0))</f>
        <v>19</v>
      </c>
      <c r="K275">
        <f>VLOOKUP($D275,param!$N$3:$P$26,3,FALSE)</f>
        <v>19</v>
      </c>
      <c r="L275">
        <f>+J275-K275</f>
        <v>0</v>
      </c>
    </row>
    <row r="276" spans="1:12" ht="15">
      <c r="A276" s="11">
        <f>'HYPERVISION Absences'!A274</f>
        <v>791659</v>
      </c>
      <c r="B276" s="11" t="str">
        <f>'HYPERVISION Absences'!B274</f>
        <v>COUTURIER</v>
      </c>
      <c r="C276" s="11" t="str">
        <f>'HYPERVISION Absences'!C274</f>
        <v>MAXIME</v>
      </c>
      <c r="D276" s="11" t="str">
        <f>'HYPERVISION Absences'!D274</f>
        <v>C5</v>
      </c>
      <c r="E276" s="150">
        <f>'HYPERVISION Absences'!E274</f>
        <v>42464</v>
      </c>
      <c r="F276" s="150">
        <f>'HYPERVISION Absences'!F274</f>
        <v>42464</v>
      </c>
      <c r="G276" s="150">
        <f>'HYPERVISION Absences'!G274</f>
        <v>42468</v>
      </c>
      <c r="H276" s="29">
        <f>IF(B276="","",G276-F276+1)</f>
        <v>5</v>
      </c>
      <c r="I276" s="29">
        <f>IF(B276="","",_XLL.NB.JOURS.OUVRES(F276,G276,ferie))</f>
        <v>5</v>
      </c>
      <c r="J276" s="34">
        <f>IF(D276="","",MATCH(D276,motif,0))</f>
        <v>3</v>
      </c>
      <c r="K276">
        <f>VLOOKUP($D276,param!$N$3:$P$26,3,FALSE)</f>
        <v>3</v>
      </c>
      <c r="L276">
        <f>+J276-K276</f>
        <v>0</v>
      </c>
    </row>
    <row r="277" spans="1:12" ht="15">
      <c r="A277" s="11">
        <f>'HYPERVISION Absences'!A275</f>
        <v>791659</v>
      </c>
      <c r="B277" s="11" t="str">
        <f>'HYPERVISION Absences'!B275</f>
        <v>COUTURIER</v>
      </c>
      <c r="C277" s="11" t="str">
        <f>'HYPERVISION Absences'!C275</f>
        <v>MAXIME</v>
      </c>
      <c r="D277" s="11" t="str">
        <f>'HYPERVISION Absences'!D275</f>
        <v>CP</v>
      </c>
      <c r="E277" s="150">
        <f>'HYPERVISION Absences'!E275</f>
        <v>42205</v>
      </c>
      <c r="F277" s="150">
        <f>'HYPERVISION Absences'!F275</f>
        <v>42205</v>
      </c>
      <c r="G277" s="150">
        <f>'HYPERVISION Absences'!G275</f>
        <v>42205</v>
      </c>
      <c r="H277" s="29">
        <f>IF(B277="","",G277-F277+1)</f>
        <v>1</v>
      </c>
      <c r="I277" s="29">
        <f>IF(B277="","",_XLL.NB.JOURS.OUVRES(F277,G277,ferie))</f>
        <v>1</v>
      </c>
      <c r="J277" s="34">
        <f>IF(D277="","",MATCH(D277,motif,0))</f>
        <v>1</v>
      </c>
      <c r="K277">
        <f>VLOOKUP($D277,param!$N$3:$P$26,3,FALSE)</f>
        <v>1</v>
      </c>
      <c r="L277">
        <f>+J277-K277</f>
        <v>0</v>
      </c>
    </row>
    <row r="278" spans="1:12" ht="15">
      <c r="A278" s="11">
        <f>'HYPERVISION Absences'!A276</f>
        <v>791659</v>
      </c>
      <c r="B278" s="11" t="str">
        <f>'HYPERVISION Absences'!B276</f>
        <v>COUTURIER</v>
      </c>
      <c r="C278" s="11" t="str">
        <f>'HYPERVISION Absences'!C276</f>
        <v>MAXIME</v>
      </c>
      <c r="D278" s="11" t="str">
        <f>'HYPERVISION Absences'!D276</f>
        <v>CP</v>
      </c>
      <c r="E278" s="150">
        <f>'HYPERVISION Absences'!E276</f>
        <v>42212</v>
      </c>
      <c r="F278" s="150">
        <f>'HYPERVISION Absences'!F276</f>
        <v>42212</v>
      </c>
      <c r="G278" s="150">
        <f>'HYPERVISION Absences'!G276</f>
        <v>42216</v>
      </c>
      <c r="H278" s="29">
        <f>IF(B278="","",G278-F278+1)</f>
        <v>5</v>
      </c>
      <c r="I278" s="29">
        <f>IF(B278="","",_XLL.NB.JOURS.OUVRES(F278,G278,ferie))</f>
        <v>5</v>
      </c>
      <c r="J278" s="34">
        <f>IF(D278="","",MATCH(D278,motif,0))</f>
        <v>1</v>
      </c>
      <c r="K278">
        <f>VLOOKUP($D278,param!$N$3:$P$26,3,FALSE)</f>
        <v>1</v>
      </c>
      <c r="L278">
        <f>+J278-K278</f>
        <v>0</v>
      </c>
    </row>
    <row r="279" spans="1:12" ht="15">
      <c r="A279" s="11">
        <f>'HYPERVISION Absences'!A277</f>
        <v>791659</v>
      </c>
      <c r="B279" s="11" t="str">
        <f>'HYPERVISION Absences'!B277</f>
        <v>COUTURIER</v>
      </c>
      <c r="C279" s="11" t="str">
        <f>'HYPERVISION Absences'!C277</f>
        <v>MAXIME</v>
      </c>
      <c r="D279" s="11" t="str">
        <f>'HYPERVISION Absences'!D277</f>
        <v>CP</v>
      </c>
      <c r="E279" s="150">
        <f>'HYPERVISION Absences'!E277</f>
        <v>42240</v>
      </c>
      <c r="F279" s="150">
        <f>'HYPERVISION Absences'!F277</f>
        <v>42240</v>
      </c>
      <c r="G279" s="150">
        <f>'HYPERVISION Absences'!G277</f>
        <v>42251</v>
      </c>
      <c r="H279" s="29">
        <f>IF(B279="","",G279-F279+1)</f>
        <v>12</v>
      </c>
      <c r="I279" s="29">
        <f>IF(B279="","",_XLL.NB.JOURS.OUVRES(F279,G279,ferie))</f>
        <v>10</v>
      </c>
      <c r="J279" s="34">
        <f>IF(D279="","",MATCH(D279,motif,0))</f>
        <v>1</v>
      </c>
      <c r="K279">
        <f>VLOOKUP($D279,param!$N$3:$P$26,3,FALSE)</f>
        <v>1</v>
      </c>
      <c r="L279">
        <f>+J279-K279</f>
        <v>0</v>
      </c>
    </row>
    <row r="280" spans="1:12" ht="15">
      <c r="A280" s="11">
        <f>'HYPERVISION Absences'!A278</f>
        <v>791659</v>
      </c>
      <c r="B280" s="11" t="str">
        <f>'HYPERVISION Absences'!B278</f>
        <v>COUTURIER</v>
      </c>
      <c r="C280" s="11" t="str">
        <f>'HYPERVISION Absences'!C278</f>
        <v>MAXIME</v>
      </c>
      <c r="D280" s="11" t="str">
        <f>'HYPERVISION Absences'!D278</f>
        <v>CP</v>
      </c>
      <c r="E280" s="150">
        <f>'HYPERVISION Absences'!E278</f>
        <v>42290</v>
      </c>
      <c r="F280" s="150">
        <f>'HYPERVISION Absences'!F278</f>
        <v>42290</v>
      </c>
      <c r="G280" s="150">
        <f>'HYPERVISION Absences'!G278</f>
        <v>42290</v>
      </c>
      <c r="H280" s="29">
        <f>IF(B280="","",G280-F280+1)</f>
        <v>1</v>
      </c>
      <c r="I280" s="29">
        <f>IF(B280="","",_XLL.NB.JOURS.OUVRES(F280,G280,ferie))</f>
        <v>1</v>
      </c>
      <c r="J280" s="34">
        <f>IF(D280="","",MATCH(D280,motif,0))</f>
        <v>1</v>
      </c>
      <c r="K280">
        <f>VLOOKUP($D280,param!$N$3:$P$26,3,FALSE)</f>
        <v>1</v>
      </c>
      <c r="L280">
        <f>+J280-K280</f>
        <v>0</v>
      </c>
    </row>
    <row r="281" spans="1:12" ht="15">
      <c r="A281" s="11">
        <f>'HYPERVISION Absences'!A279</f>
        <v>791659</v>
      </c>
      <c r="B281" s="11" t="str">
        <f>'HYPERVISION Absences'!B279</f>
        <v>COUTURIER</v>
      </c>
      <c r="C281" s="11" t="str">
        <f>'HYPERVISION Absences'!C279</f>
        <v>MAXIME</v>
      </c>
      <c r="D281" s="11" t="str">
        <f>'HYPERVISION Absences'!D279</f>
        <v>CP</v>
      </c>
      <c r="E281" s="150">
        <f>'HYPERVISION Absences'!E279</f>
        <v>42345</v>
      </c>
      <c r="F281" s="150">
        <f>'HYPERVISION Absences'!F279</f>
        <v>42345</v>
      </c>
      <c r="G281" s="150">
        <f>'HYPERVISION Absences'!G279</f>
        <v>42349</v>
      </c>
      <c r="H281" s="29">
        <f>IF(B281="","",G281-F281+1)</f>
        <v>5</v>
      </c>
      <c r="I281" s="29">
        <f>IF(B281="","",_XLL.NB.JOURS.OUVRES(F281,G281,ferie))</f>
        <v>5</v>
      </c>
      <c r="J281" s="34">
        <f>IF(D281="","",MATCH(D281,motif,0))</f>
        <v>1</v>
      </c>
      <c r="K281">
        <f>VLOOKUP($D281,param!$N$3:$P$26,3,FALSE)</f>
        <v>1</v>
      </c>
      <c r="L281">
        <f>+J281-K281</f>
        <v>0</v>
      </c>
    </row>
    <row r="282" spans="1:12" ht="15">
      <c r="A282" s="11">
        <f>'HYPERVISION Absences'!A280</f>
        <v>791659</v>
      </c>
      <c r="B282" s="11" t="str">
        <f>'HYPERVISION Absences'!B280</f>
        <v>COUTURIER</v>
      </c>
      <c r="C282" s="11" t="str">
        <f>'HYPERVISION Absences'!C280</f>
        <v>MAXIME</v>
      </c>
      <c r="D282" s="11" t="str">
        <f>'HYPERVISION Absences'!D280</f>
        <v>EN</v>
      </c>
      <c r="E282" s="150">
        <f>'HYPERVISION Absences'!E280</f>
        <v>42338</v>
      </c>
      <c r="F282" s="150">
        <f>'HYPERVISION Absences'!F280</f>
        <v>42338</v>
      </c>
      <c r="G282" s="150">
        <f>'HYPERVISION Absences'!G280</f>
        <v>42340</v>
      </c>
      <c r="H282" s="29">
        <f>IF(B282="","",G282-F282+1)</f>
        <v>3</v>
      </c>
      <c r="I282" s="29">
        <f>IF(B282="","",_XLL.NB.JOURS.OUVRES(F282,G282,ferie))</f>
        <v>3</v>
      </c>
      <c r="J282" s="34">
        <f>IF(D282="","",MATCH(D282,motif,0))</f>
        <v>9</v>
      </c>
      <c r="K282">
        <f>VLOOKUP($D282,param!$N$3:$P$26,3,FALSE)</f>
        <v>9</v>
      </c>
      <c r="L282">
        <f>+J282-K282</f>
        <v>0</v>
      </c>
    </row>
    <row r="283" spans="1:12" ht="15">
      <c r="A283" s="11">
        <f>'HYPERVISION Absences'!A281</f>
        <v>791659</v>
      </c>
      <c r="B283" s="11" t="str">
        <f>'HYPERVISION Absences'!B281</f>
        <v>COUTURIER</v>
      </c>
      <c r="C283" s="11" t="str">
        <f>'HYPERVISION Absences'!C281</f>
        <v>MAXIME</v>
      </c>
      <c r="D283" s="11" t="str">
        <f>'HYPERVISION Absences'!D281</f>
        <v>FO</v>
      </c>
      <c r="E283" s="150">
        <f>'HYPERVISION Absences'!E281</f>
        <v>42296</v>
      </c>
      <c r="F283" s="150">
        <f>'HYPERVISION Absences'!F281</f>
        <v>42296</v>
      </c>
      <c r="G283" s="150">
        <f>'HYPERVISION Absences'!G281</f>
        <v>42300</v>
      </c>
      <c r="H283" s="29">
        <f>IF(B283="","",G283-F283+1)</f>
        <v>5</v>
      </c>
      <c r="I283" s="29">
        <f>IF(B283="","",_XLL.NB.JOURS.OUVRES(F283,G283,ferie))</f>
        <v>5</v>
      </c>
      <c r="J283" s="34">
        <f>IF(D283="","",MATCH(D283,motif,0))</f>
        <v>14</v>
      </c>
      <c r="K283">
        <f>VLOOKUP($D283,param!$N$3:$P$26,3,FALSE)</f>
        <v>14</v>
      </c>
      <c r="L283">
        <f>+J283-K283</f>
        <v>0</v>
      </c>
    </row>
    <row r="284" spans="1:12" ht="15">
      <c r="A284" s="11">
        <f>'HYPERVISION Absences'!A282</f>
        <v>791659</v>
      </c>
      <c r="B284" s="11" t="str">
        <f>'HYPERVISION Absences'!B282</f>
        <v>COUTURIER</v>
      </c>
      <c r="C284" s="11" t="str">
        <f>'HYPERVISION Absences'!C282</f>
        <v>MAXIME</v>
      </c>
      <c r="D284" s="11" t="str">
        <f>'HYPERVISION Absences'!D282</f>
        <v>FO</v>
      </c>
      <c r="E284" s="150">
        <f>'HYPERVISION Absences'!E282</f>
        <v>42303</v>
      </c>
      <c r="F284" s="150">
        <f>'HYPERVISION Absences'!F282</f>
        <v>42303</v>
      </c>
      <c r="G284" s="150">
        <f>'HYPERVISION Absences'!G282</f>
        <v>42306</v>
      </c>
      <c r="H284" s="29">
        <f>IF(B284="","",G284-F284+1)</f>
        <v>4</v>
      </c>
      <c r="I284" s="29">
        <f>IF(B284="","",_XLL.NB.JOURS.OUVRES(F284,G284,ferie))</f>
        <v>4</v>
      </c>
      <c r="J284" s="34">
        <f>IF(D284="","",MATCH(D284,motif,0))</f>
        <v>14</v>
      </c>
      <c r="K284">
        <f>VLOOKUP($D284,param!$N$3:$P$26,3,FALSE)</f>
        <v>14</v>
      </c>
      <c r="L284">
        <f>+J284-K284</f>
        <v>0</v>
      </c>
    </row>
    <row r="285" spans="1:12" ht="15">
      <c r="A285" s="11">
        <f>'HYPERVISION Absences'!A283</f>
        <v>791659</v>
      </c>
      <c r="B285" s="11" t="str">
        <f>'HYPERVISION Absences'!B283</f>
        <v>COUTURIER</v>
      </c>
      <c r="C285" s="11" t="str">
        <f>'HYPERVISION Absences'!C283</f>
        <v>MAXIME</v>
      </c>
      <c r="D285" s="11" t="str">
        <f>'HYPERVISION Absences'!D283</f>
        <v>FO</v>
      </c>
      <c r="E285" s="150">
        <f>'HYPERVISION Absences'!E283</f>
        <v>42328</v>
      </c>
      <c r="F285" s="150">
        <f>'HYPERVISION Absences'!F283</f>
        <v>42328</v>
      </c>
      <c r="G285" s="150">
        <f>'HYPERVISION Absences'!G283</f>
        <v>42328</v>
      </c>
      <c r="H285" s="29">
        <f>IF(B285="","",G285-F285+1)</f>
        <v>1</v>
      </c>
      <c r="I285" s="29">
        <f>IF(B285="","",_XLL.NB.JOURS.OUVRES(F285,G285,ferie))</f>
        <v>1</v>
      </c>
      <c r="J285" s="34">
        <f>IF(D285="","",MATCH(D285,motif,0))</f>
        <v>14</v>
      </c>
      <c r="K285">
        <f>VLOOKUP($D285,param!$N$3:$P$26,3,FALSE)</f>
        <v>14</v>
      </c>
      <c r="L285">
        <f>+J285-K285</f>
        <v>0</v>
      </c>
    </row>
    <row r="286" spans="1:12" ht="15">
      <c r="A286" s="11">
        <f>'HYPERVISION Absences'!A284</f>
        <v>791659</v>
      </c>
      <c r="B286" s="11" t="str">
        <f>'HYPERVISION Absences'!B284</f>
        <v>COUTURIER</v>
      </c>
      <c r="C286" s="11" t="str">
        <f>'HYPERVISION Absences'!C284</f>
        <v>MAXIME</v>
      </c>
      <c r="D286" s="11" t="str">
        <f>'HYPERVISION Absences'!D284</f>
        <v>H+</v>
      </c>
      <c r="E286" s="150">
        <f>'HYPERVISION Absences'!E284</f>
        <v>42283</v>
      </c>
      <c r="F286" s="150">
        <f>'HYPERVISION Absences'!F284</f>
        <v>42283</v>
      </c>
      <c r="G286" s="150">
        <f>'HYPERVISION Absences'!G284</f>
        <v>42283</v>
      </c>
      <c r="H286" s="29">
        <f>IF(B286="","",G286-F286+1)</f>
        <v>1</v>
      </c>
      <c r="I286" s="29">
        <f>IF(B286="","",_XLL.NB.JOURS.OUVRES(F286,G286,ferie))</f>
        <v>1</v>
      </c>
      <c r="J286" s="34">
        <f>IF(D286="","",MATCH(D286,motif,0))</f>
        <v>21</v>
      </c>
      <c r="K286">
        <f>VLOOKUP($D286,param!$N$3:$P$26,3,FALSE)</f>
        <v>21</v>
      </c>
      <c r="L286">
        <f>+J286-K286</f>
        <v>0</v>
      </c>
    </row>
    <row r="287" spans="1:12" ht="15">
      <c r="A287" s="11">
        <f>'HYPERVISION Absences'!A285</f>
        <v>791659</v>
      </c>
      <c r="B287" s="11" t="str">
        <f>'HYPERVISION Absences'!B285</f>
        <v>COUTURIER</v>
      </c>
      <c r="C287" s="11" t="str">
        <f>'HYPERVISION Absences'!C285</f>
        <v>MAXIME</v>
      </c>
      <c r="D287" s="11" t="str">
        <f>'HYPERVISION Absences'!D285</f>
        <v>H+</v>
      </c>
      <c r="E287" s="150">
        <f>'HYPERVISION Absences'!E285</f>
        <v>42286</v>
      </c>
      <c r="F287" s="150">
        <f>'HYPERVISION Absences'!F285</f>
        <v>42286</v>
      </c>
      <c r="G287" s="150">
        <f>'HYPERVISION Absences'!G285</f>
        <v>42286</v>
      </c>
      <c r="H287" s="29">
        <f>IF(B287="","",G287-F287+1)</f>
        <v>1</v>
      </c>
      <c r="I287" s="29">
        <f>IF(B287="","",_XLL.NB.JOURS.OUVRES(F287,G287,ferie))</f>
        <v>1</v>
      </c>
      <c r="J287" s="34">
        <f>IF(D287="","",MATCH(D287,motif,0))</f>
        <v>21</v>
      </c>
      <c r="K287">
        <f>VLOOKUP($D287,param!$N$3:$P$26,3,FALSE)</f>
        <v>21</v>
      </c>
      <c r="L287">
        <f>+J287-K287</f>
        <v>0</v>
      </c>
    </row>
    <row r="288" spans="1:12" ht="15">
      <c r="A288" s="11">
        <f>'HYPERVISION Absences'!A286</f>
        <v>791659</v>
      </c>
      <c r="B288" s="11" t="str">
        <f>'HYPERVISION Absences'!B286</f>
        <v>COUTURIER</v>
      </c>
      <c r="C288" s="11" t="str">
        <f>'HYPERVISION Absences'!C286</f>
        <v>MAXIME</v>
      </c>
      <c r="D288" s="11" t="str">
        <f>'HYPERVISION Absences'!D286</f>
        <v>H+</v>
      </c>
      <c r="E288" s="150">
        <f>'HYPERVISION Absences'!E286</f>
        <v>42312</v>
      </c>
      <c r="F288" s="150">
        <f>'HYPERVISION Absences'!F286</f>
        <v>42312</v>
      </c>
      <c r="G288" s="150">
        <f>'HYPERVISION Absences'!G286</f>
        <v>42312</v>
      </c>
      <c r="H288" s="29">
        <f>IF(B288="","",G288-F288+1)</f>
        <v>1</v>
      </c>
      <c r="I288" s="29">
        <f>IF(B288="","",_XLL.NB.JOURS.OUVRES(F288,G288,ferie))</f>
        <v>1</v>
      </c>
      <c r="J288" s="34">
        <f>IF(D288="","",MATCH(D288,motif,0))</f>
        <v>21</v>
      </c>
      <c r="K288">
        <f>VLOOKUP($D288,param!$N$3:$P$26,3,FALSE)</f>
        <v>21</v>
      </c>
      <c r="L288">
        <f>+J288-K288</f>
        <v>0</v>
      </c>
    </row>
    <row r="289" spans="1:12" ht="15">
      <c r="A289" s="11">
        <f>'HYPERVISION Absences'!A287</f>
        <v>791659</v>
      </c>
      <c r="B289" s="11" t="str">
        <f>'HYPERVISION Absences'!B287</f>
        <v>COUTURIER</v>
      </c>
      <c r="C289" s="11" t="str">
        <f>'HYPERVISION Absences'!C287</f>
        <v>MAXIME</v>
      </c>
      <c r="D289" s="11" t="str">
        <f>'HYPERVISION Absences'!D287</f>
        <v>H+</v>
      </c>
      <c r="E289" s="150">
        <f>'HYPERVISION Absences'!E287</f>
        <v>42326</v>
      </c>
      <c r="F289" s="150">
        <f>'HYPERVISION Absences'!F287</f>
        <v>42326</v>
      </c>
      <c r="G289" s="150">
        <f>'HYPERVISION Absences'!G287</f>
        <v>42326</v>
      </c>
      <c r="H289" s="29">
        <f>IF(B289="","",G289-F289+1)</f>
        <v>1</v>
      </c>
      <c r="I289" s="29">
        <f>IF(B289="","",_XLL.NB.JOURS.OUVRES(F289,G289,ferie))</f>
        <v>1</v>
      </c>
      <c r="J289" s="34">
        <f>IF(D289="","",MATCH(D289,motif,0))</f>
        <v>21</v>
      </c>
      <c r="K289">
        <f>VLOOKUP($D289,param!$N$3:$P$26,3,FALSE)</f>
        <v>21</v>
      </c>
      <c r="L289">
        <f>+J289-K289</f>
        <v>0</v>
      </c>
    </row>
    <row r="290" spans="1:12" ht="15">
      <c r="A290" s="11">
        <f>'HYPERVISION Absences'!A288</f>
        <v>791659</v>
      </c>
      <c r="B290" s="11" t="str">
        <f>'HYPERVISION Absences'!B288</f>
        <v>COUTURIER</v>
      </c>
      <c r="C290" s="11" t="str">
        <f>'HYPERVISION Absences'!C288</f>
        <v>MAXIME</v>
      </c>
      <c r="D290" s="11" t="str">
        <f>'HYPERVISION Absences'!D288</f>
        <v>H+</v>
      </c>
      <c r="E290" s="150">
        <f>'HYPERVISION Absences'!E288</f>
        <v>42331</v>
      </c>
      <c r="F290" s="150">
        <f>'HYPERVISION Absences'!F288</f>
        <v>42331</v>
      </c>
      <c r="G290" s="150">
        <f>'HYPERVISION Absences'!G288</f>
        <v>42331</v>
      </c>
      <c r="H290" s="29">
        <f>IF(B290="","",G290-F290+1)</f>
        <v>1</v>
      </c>
      <c r="I290" s="29">
        <f>IF(B290="","",_XLL.NB.JOURS.OUVRES(F290,G290,ferie))</f>
        <v>1</v>
      </c>
      <c r="J290" s="34">
        <f>IF(D290="","",MATCH(D290,motif,0))</f>
        <v>21</v>
      </c>
      <c r="K290">
        <f>VLOOKUP($D290,param!$N$3:$P$26,3,FALSE)</f>
        <v>21</v>
      </c>
      <c r="L290">
        <f>+J290-K290</f>
        <v>0</v>
      </c>
    </row>
    <row r="291" spans="1:12" ht="15">
      <c r="A291" s="11">
        <f>'HYPERVISION Absences'!A289</f>
        <v>791659</v>
      </c>
      <c r="B291" s="11" t="str">
        <f>'HYPERVISION Absences'!B289</f>
        <v>COUTURIER</v>
      </c>
      <c r="C291" s="11" t="str">
        <f>'HYPERVISION Absences'!C289</f>
        <v>MAXIME</v>
      </c>
      <c r="D291" s="11" t="str">
        <f>'HYPERVISION Absences'!D289</f>
        <v>H+</v>
      </c>
      <c r="E291" s="150">
        <f>'HYPERVISION Absences'!E289</f>
        <v>42352</v>
      </c>
      <c r="F291" s="150">
        <f>'HYPERVISION Absences'!F289</f>
        <v>42352</v>
      </c>
      <c r="G291" s="150">
        <f>'HYPERVISION Absences'!G289</f>
        <v>42352</v>
      </c>
      <c r="H291" s="29">
        <f>IF(B291="","",G291-F291+1)</f>
        <v>1</v>
      </c>
      <c r="I291" s="29">
        <f>IF(B291="","",_XLL.NB.JOURS.OUVRES(F291,G291,ferie))</f>
        <v>1</v>
      </c>
      <c r="J291" s="34">
        <f>IF(D291="","",MATCH(D291,motif,0))</f>
        <v>21</v>
      </c>
      <c r="K291">
        <f>VLOOKUP($D291,param!$N$3:$P$26,3,FALSE)</f>
        <v>21</v>
      </c>
      <c r="L291">
        <f>+J291-K291</f>
        <v>0</v>
      </c>
    </row>
    <row r="292" spans="1:12" ht="15">
      <c r="A292" s="11">
        <f>'HYPERVISION Absences'!A290</f>
        <v>791659</v>
      </c>
      <c r="B292" s="11" t="str">
        <f>'HYPERVISION Absences'!B290</f>
        <v>COUTURIER</v>
      </c>
      <c r="C292" s="11" t="str">
        <f>'HYPERVISION Absences'!C290</f>
        <v>MAXIME</v>
      </c>
      <c r="D292" s="11" t="str">
        <f>'HYPERVISION Absences'!D290</f>
        <v>H+</v>
      </c>
      <c r="E292" s="150">
        <f>'HYPERVISION Absences'!E290</f>
        <v>42353</v>
      </c>
      <c r="F292" s="150">
        <f>'HYPERVISION Absences'!F290</f>
        <v>42353</v>
      </c>
      <c r="G292" s="150">
        <f>'HYPERVISION Absences'!G290</f>
        <v>42353</v>
      </c>
      <c r="H292" s="29">
        <f>IF(B292="","",G292-F292+1)</f>
        <v>1</v>
      </c>
      <c r="I292" s="29">
        <f>IF(B292="","",_XLL.NB.JOURS.OUVRES(F292,G292,ferie))</f>
        <v>1</v>
      </c>
      <c r="J292" s="34">
        <f>IF(D292="","",MATCH(D292,motif,0))</f>
        <v>21</v>
      </c>
      <c r="K292">
        <f>VLOOKUP($D292,param!$N$3:$P$26,3,FALSE)</f>
        <v>21</v>
      </c>
      <c r="L292">
        <f>+J292-K292</f>
        <v>0</v>
      </c>
    </row>
    <row r="293" spans="1:12" ht="15">
      <c r="A293" s="11">
        <f>'HYPERVISION Absences'!A291</f>
        <v>791659</v>
      </c>
      <c r="B293" s="11" t="str">
        <f>'HYPERVISION Absences'!B291</f>
        <v>COUTURIER</v>
      </c>
      <c r="C293" s="11" t="str">
        <f>'HYPERVISION Absences'!C291</f>
        <v>MAXIME</v>
      </c>
      <c r="D293" s="11" t="str">
        <f>'HYPERVISION Absences'!D291</f>
        <v>H+</v>
      </c>
      <c r="E293" s="150">
        <f>'HYPERVISION Absences'!E291</f>
        <v>42360</v>
      </c>
      <c r="F293" s="150">
        <f>'HYPERVISION Absences'!F291</f>
        <v>42360</v>
      </c>
      <c r="G293" s="150">
        <f>'HYPERVISION Absences'!G291</f>
        <v>42360</v>
      </c>
      <c r="H293" s="29">
        <f>IF(B293="","",G293-F293+1)</f>
        <v>1</v>
      </c>
      <c r="I293" s="29">
        <f>IF(B293="","",_XLL.NB.JOURS.OUVRES(F293,G293,ferie))</f>
        <v>1</v>
      </c>
      <c r="J293" s="34">
        <f>IF(D293="","",MATCH(D293,motif,0))</f>
        <v>21</v>
      </c>
      <c r="K293">
        <f>VLOOKUP($D293,param!$N$3:$P$26,3,FALSE)</f>
        <v>21</v>
      </c>
      <c r="L293">
        <f>+J293-K293</f>
        <v>0</v>
      </c>
    </row>
    <row r="294" spans="1:12" ht="15">
      <c r="A294" s="11">
        <f>'HYPERVISION Absences'!A292</f>
        <v>791659</v>
      </c>
      <c r="B294" s="11" t="str">
        <f>'HYPERVISION Absences'!B292</f>
        <v>COUTURIER</v>
      </c>
      <c r="C294" s="11" t="str">
        <f>'HYPERVISION Absences'!C292</f>
        <v>MAXIME</v>
      </c>
      <c r="D294" s="11" t="str">
        <f>'HYPERVISION Absences'!D292</f>
        <v>H+</v>
      </c>
      <c r="E294" s="150">
        <f>'HYPERVISION Absences'!E292</f>
        <v>42361</v>
      </c>
      <c r="F294" s="150">
        <f>'HYPERVISION Absences'!F292</f>
        <v>42361</v>
      </c>
      <c r="G294" s="150">
        <f>'HYPERVISION Absences'!G292</f>
        <v>42361</v>
      </c>
      <c r="H294" s="29">
        <f>IF(B294="","",G294-F294+1)</f>
        <v>1</v>
      </c>
      <c r="I294" s="29">
        <f>IF(B294="","",_XLL.NB.JOURS.OUVRES(F294,G294,ferie))</f>
        <v>1</v>
      </c>
      <c r="J294" s="34">
        <f>IF(D294="","",MATCH(D294,motif,0))</f>
        <v>21</v>
      </c>
      <c r="K294">
        <f>VLOOKUP($D294,param!$N$3:$P$26,3,FALSE)</f>
        <v>21</v>
      </c>
      <c r="L294">
        <f>+J294-K294</f>
        <v>0</v>
      </c>
    </row>
    <row r="295" spans="1:12" ht="15">
      <c r="A295" s="11">
        <f>'HYPERVISION Absences'!A293</f>
        <v>791659</v>
      </c>
      <c r="B295" s="11" t="str">
        <f>'HYPERVISION Absences'!B293</f>
        <v>COUTURIER</v>
      </c>
      <c r="C295" s="11" t="str">
        <f>'HYPERVISION Absences'!C293</f>
        <v>MAXIME</v>
      </c>
      <c r="D295" s="11" t="str">
        <f>'HYPERVISION Absences'!D293</f>
        <v>MA</v>
      </c>
      <c r="E295" s="150">
        <f>'HYPERVISION Absences'!E293</f>
        <v>42377</v>
      </c>
      <c r="F295" s="150">
        <f>'HYPERVISION Absences'!F293</f>
        <v>42377</v>
      </c>
      <c r="G295" s="150">
        <f>'HYPERVISION Absences'!G293</f>
        <v>42427</v>
      </c>
      <c r="H295" s="29">
        <f>IF(B295="","",G295-F295+1)</f>
        <v>51</v>
      </c>
      <c r="I295" s="29">
        <f>IF(B295="","",_XLL.NB.JOURS.OUVRES(F295,G295,ferie))</f>
        <v>36</v>
      </c>
      <c r="J295" s="34">
        <f>IF(D295="","",MATCH(D295,motif,0))</f>
        <v>7</v>
      </c>
      <c r="K295">
        <f>VLOOKUP($D295,param!$N$3:$P$26,3,FALSE)</f>
        <v>7</v>
      </c>
      <c r="L295">
        <f>+J295-K295</f>
        <v>0</v>
      </c>
    </row>
    <row r="296" spans="1:12" ht="15">
      <c r="A296" s="11">
        <f>'HYPERVISION Absences'!A294</f>
        <v>791659</v>
      </c>
      <c r="B296" s="11" t="str">
        <f>'HYPERVISION Absences'!B294</f>
        <v>COUTURIER</v>
      </c>
      <c r="C296" s="11" t="str">
        <f>'HYPERVISION Absences'!C294</f>
        <v>MAXIME</v>
      </c>
      <c r="D296" s="11" t="str">
        <f>'HYPERVISION Absences'!D294</f>
        <v>PA</v>
      </c>
      <c r="E296" s="150">
        <f>'HYPERVISION Absences'!E294</f>
        <v>42366</v>
      </c>
      <c r="F296" s="150">
        <f>'HYPERVISION Absences'!F294</f>
        <v>42366</v>
      </c>
      <c r="G296" s="150">
        <f>'HYPERVISION Absences'!G294</f>
        <v>42370</v>
      </c>
      <c r="H296" s="29">
        <f>IF(B296="","",G296-F296+1)</f>
        <v>5</v>
      </c>
      <c r="I296" s="29">
        <f>IF(B296="","",_XLL.NB.JOURS.OUVRES(F296,G296,ferie))</f>
        <v>4</v>
      </c>
      <c r="J296" s="34">
        <f>IF(D296="","",MATCH(D296,motif,0))</f>
        <v>10</v>
      </c>
      <c r="K296">
        <f>VLOOKUP($D296,param!$N$3:$P$26,3,FALSE)</f>
        <v>10</v>
      </c>
      <c r="L296">
        <f>+J296-K296</f>
        <v>0</v>
      </c>
    </row>
    <row r="297" spans="1:12" ht="15">
      <c r="A297" s="11">
        <f>'HYPERVISION Absences'!A295</f>
        <v>791659</v>
      </c>
      <c r="B297" s="11" t="str">
        <f>'HYPERVISION Absences'!B295</f>
        <v>COUTURIER</v>
      </c>
      <c r="C297" s="11" t="str">
        <f>'HYPERVISION Absences'!C295</f>
        <v>MAXIME</v>
      </c>
      <c r="D297" s="11" t="str">
        <f>'HYPERVISION Absences'!D295</f>
        <v>PA</v>
      </c>
      <c r="E297" s="150">
        <f>'HYPERVISION Absences'!E295</f>
        <v>42373</v>
      </c>
      <c r="F297" s="150">
        <f>'HYPERVISION Absences'!F295</f>
        <v>42373</v>
      </c>
      <c r="G297" s="150">
        <f>'HYPERVISION Absences'!G295</f>
        <v>42376</v>
      </c>
      <c r="H297" s="29">
        <f>IF(B297="","",G297-F297+1)</f>
        <v>4</v>
      </c>
      <c r="I297" s="29">
        <f>IF(B297="","",_XLL.NB.JOURS.OUVRES(F297,G297,ferie))</f>
        <v>4</v>
      </c>
      <c r="J297" s="34">
        <f>IF(D297="","",MATCH(D297,motif,0))</f>
        <v>10</v>
      </c>
      <c r="K297">
        <f>VLOOKUP($D297,param!$N$3:$P$26,3,FALSE)</f>
        <v>10</v>
      </c>
      <c r="L297">
        <f>+J297-K297</f>
        <v>0</v>
      </c>
    </row>
    <row r="298" spans="1:12" ht="15">
      <c r="A298" s="11">
        <f>'HYPERVISION Absences'!A296</f>
        <v>331719</v>
      </c>
      <c r="B298" s="11" t="str">
        <f>'HYPERVISION Absences'!B296</f>
        <v>PERBET</v>
      </c>
      <c r="C298" s="11" t="str">
        <f>'HYPERVISION Absences'!C296</f>
        <v>DENIS</v>
      </c>
      <c r="D298" s="11" t="str">
        <f>'HYPERVISION Absences'!D296</f>
        <v>CC</v>
      </c>
      <c r="E298" s="150">
        <f>'HYPERVISION Absences'!E296</f>
        <v>42268</v>
      </c>
      <c r="F298" s="150">
        <f>'HYPERVISION Absences'!F296</f>
        <v>42268</v>
      </c>
      <c r="G298" s="150">
        <f>'HYPERVISION Absences'!G296</f>
        <v>42272</v>
      </c>
      <c r="H298" s="29">
        <f>IF(B298="","",G298-F298+1)</f>
        <v>5</v>
      </c>
      <c r="I298" s="29">
        <f>IF(B298="","",_XLL.NB.JOURS.OUVRES(F298,G298,ferie))</f>
        <v>5</v>
      </c>
      <c r="J298" s="34">
        <f>IF(D298="","",MATCH(D298,motif,0))</f>
        <v>5</v>
      </c>
      <c r="K298">
        <f>VLOOKUP($D298,param!$N$3:$P$26,3,FALSE)</f>
        <v>5</v>
      </c>
      <c r="L298">
        <f>+J298-K298</f>
        <v>0</v>
      </c>
    </row>
    <row r="299" spans="1:12" ht="15">
      <c r="A299" s="11">
        <f>'HYPERVISION Absences'!A297</f>
        <v>331719</v>
      </c>
      <c r="B299" s="11" t="str">
        <f>'HYPERVISION Absences'!B297</f>
        <v>PERBET</v>
      </c>
      <c r="C299" s="11" t="str">
        <f>'HYPERVISION Absences'!C297</f>
        <v>DENIS</v>
      </c>
      <c r="D299" s="11" t="str">
        <f>'HYPERVISION Absences'!D297</f>
        <v>CP</v>
      </c>
      <c r="E299" s="150">
        <f>'HYPERVISION Absences'!E297</f>
        <v>42226</v>
      </c>
      <c r="F299" s="150">
        <f>'HYPERVISION Absences'!F297</f>
        <v>42226</v>
      </c>
      <c r="G299" s="150">
        <f>'HYPERVISION Absences'!G297</f>
        <v>42244</v>
      </c>
      <c r="H299" s="29">
        <f>IF(B299="","",G299-F299+1)</f>
        <v>19</v>
      </c>
      <c r="I299" s="29">
        <f>IF(B299="","",_XLL.NB.JOURS.OUVRES(F299,G299,ferie))</f>
        <v>15</v>
      </c>
      <c r="J299" s="34">
        <f>IF(D299="","",MATCH(D299,motif,0))</f>
        <v>1</v>
      </c>
      <c r="K299">
        <f>VLOOKUP($D299,param!$N$3:$P$26,3,FALSE)</f>
        <v>1</v>
      </c>
      <c r="L299">
        <f>+J299-K299</f>
        <v>0</v>
      </c>
    </row>
    <row r="300" spans="1:12" ht="15">
      <c r="A300" s="11">
        <f>'HYPERVISION Absences'!A298</f>
        <v>331719</v>
      </c>
      <c r="B300" s="11" t="str">
        <f>'HYPERVISION Absences'!B298</f>
        <v>PERBET</v>
      </c>
      <c r="C300" s="11" t="str">
        <f>'HYPERVISION Absences'!C298</f>
        <v>DENIS</v>
      </c>
      <c r="D300" s="11" t="str">
        <f>'HYPERVISION Absences'!D298</f>
        <v>CP</v>
      </c>
      <c r="E300" s="150">
        <f>'HYPERVISION Absences'!E298</f>
        <v>42360</v>
      </c>
      <c r="F300" s="150">
        <f>'HYPERVISION Absences'!F298</f>
        <v>42360</v>
      </c>
      <c r="G300" s="150">
        <f>'HYPERVISION Absences'!G298</f>
        <v>42361</v>
      </c>
      <c r="H300" s="29">
        <f>IF(B300="","",G300-F300+1)</f>
        <v>2</v>
      </c>
      <c r="I300" s="29">
        <f>IF(B300="","",_XLL.NB.JOURS.OUVRES(F300,G300,ferie))</f>
        <v>2</v>
      </c>
      <c r="J300" s="34">
        <f>IF(D300="","",MATCH(D300,motif,0))</f>
        <v>1</v>
      </c>
      <c r="K300">
        <f>VLOOKUP($D300,param!$N$3:$P$26,3,FALSE)</f>
        <v>1</v>
      </c>
      <c r="L300">
        <f>+J300-K300</f>
        <v>0</v>
      </c>
    </row>
    <row r="301" spans="1:12" ht="15">
      <c r="A301" s="11">
        <f>'HYPERVISION Absences'!A299</f>
        <v>331719</v>
      </c>
      <c r="B301" s="11" t="str">
        <f>'HYPERVISION Absences'!B299</f>
        <v>PERBET</v>
      </c>
      <c r="C301" s="11" t="str">
        <f>'HYPERVISION Absences'!C299</f>
        <v>DENIS</v>
      </c>
      <c r="D301" s="11" t="str">
        <f>'HYPERVISION Absences'!D299</f>
        <v>CP</v>
      </c>
      <c r="E301" s="150">
        <f>'HYPERVISION Absences'!E299</f>
        <v>42422</v>
      </c>
      <c r="F301" s="150">
        <f>'HYPERVISION Absences'!F299</f>
        <v>42422</v>
      </c>
      <c r="G301" s="150">
        <f>'HYPERVISION Absences'!G299</f>
        <v>42426</v>
      </c>
      <c r="H301" s="29">
        <f>IF(B301="","",G301-F301+1)</f>
        <v>5</v>
      </c>
      <c r="I301" s="29">
        <f>IF(B301="","",_XLL.NB.JOURS.OUVRES(F301,G301,ferie))</f>
        <v>5</v>
      </c>
      <c r="J301" s="34">
        <f>IF(D301="","",MATCH(D301,motif,0))</f>
        <v>1</v>
      </c>
      <c r="K301">
        <f>VLOOKUP($D301,param!$N$3:$P$26,3,FALSE)</f>
        <v>1</v>
      </c>
      <c r="L301">
        <f>+J301-K301</f>
        <v>0</v>
      </c>
    </row>
    <row r="302" spans="1:12" ht="15">
      <c r="A302" s="11">
        <f>'HYPERVISION Absences'!A300</f>
        <v>331719</v>
      </c>
      <c r="B302" s="11" t="str">
        <f>'HYPERVISION Absences'!B300</f>
        <v>PERBET</v>
      </c>
      <c r="C302" s="11" t="str">
        <f>'HYPERVISION Absences'!C300</f>
        <v>DENIS</v>
      </c>
      <c r="D302" s="11" t="str">
        <f>'HYPERVISION Absences'!D300</f>
        <v>CP</v>
      </c>
      <c r="E302" s="150">
        <f>'HYPERVISION Absences'!E300</f>
        <v>42459</v>
      </c>
      <c r="F302" s="150">
        <f>'HYPERVISION Absences'!F300</f>
        <v>42459</v>
      </c>
      <c r="G302" s="150">
        <f>'HYPERVISION Absences'!G300</f>
        <v>42459</v>
      </c>
      <c r="H302" s="29">
        <f>IF(B302="","",G302-F302+1)</f>
        <v>1</v>
      </c>
      <c r="I302" s="29">
        <f>IF(B302="","",_XLL.NB.JOURS.OUVRES(F302,G302,ferie))</f>
        <v>1</v>
      </c>
      <c r="J302" s="34">
        <f>IF(D302="","",MATCH(D302,motif,0))</f>
        <v>1</v>
      </c>
      <c r="K302">
        <f>VLOOKUP($D302,param!$N$3:$P$26,3,FALSE)</f>
        <v>1</v>
      </c>
      <c r="L302">
        <f>+J302-K302</f>
        <v>0</v>
      </c>
    </row>
    <row r="303" spans="1:12" ht="15">
      <c r="A303" s="11">
        <f>'HYPERVISION Absences'!A301</f>
        <v>331719</v>
      </c>
      <c r="B303" s="11" t="str">
        <f>'HYPERVISION Absences'!B301</f>
        <v>PERBET</v>
      </c>
      <c r="C303" s="11" t="str">
        <f>'HYPERVISION Absences'!C301</f>
        <v>DENIS</v>
      </c>
      <c r="D303" s="11" t="str">
        <f>'HYPERVISION Absences'!D301</f>
        <v>CP</v>
      </c>
      <c r="E303" s="150">
        <f>'HYPERVISION Absences'!E301</f>
        <v>42489</v>
      </c>
      <c r="F303" s="150">
        <f>'HYPERVISION Absences'!F301</f>
        <v>42489</v>
      </c>
      <c r="G303" s="150">
        <f>'HYPERVISION Absences'!G301</f>
        <v>42489</v>
      </c>
      <c r="H303" s="29">
        <f>IF(B303="","",G303-F303+1)</f>
        <v>1</v>
      </c>
      <c r="I303" s="29">
        <f>IF(B303="","",_XLL.NB.JOURS.OUVRES(F303,G303,ferie))</f>
        <v>1</v>
      </c>
      <c r="J303" s="34">
        <f>IF(D303="","",MATCH(D303,motif,0))</f>
        <v>1</v>
      </c>
      <c r="K303">
        <f>VLOOKUP($D303,param!$N$3:$P$26,3,FALSE)</f>
        <v>1</v>
      </c>
      <c r="L303">
        <f>+J303-K303</f>
        <v>0</v>
      </c>
    </row>
    <row r="304" spans="1:12" ht="15">
      <c r="A304" s="11">
        <f>'HYPERVISION Absences'!A302</f>
        <v>331719</v>
      </c>
      <c r="B304" s="11" t="str">
        <f>'HYPERVISION Absences'!B302</f>
        <v>PERBET</v>
      </c>
      <c r="C304" s="11" t="str">
        <f>'HYPERVISION Absences'!C302</f>
        <v>DENIS</v>
      </c>
      <c r="D304" s="11" t="str">
        <f>'HYPERVISION Absences'!D302</f>
        <v>FO</v>
      </c>
      <c r="E304" s="150">
        <f>'HYPERVISION Absences'!E302</f>
        <v>42335</v>
      </c>
      <c r="F304" s="150">
        <f>'HYPERVISION Absences'!F302</f>
        <v>42335</v>
      </c>
      <c r="G304" s="150">
        <f>'HYPERVISION Absences'!G302</f>
        <v>42335</v>
      </c>
      <c r="H304" s="29">
        <f>IF(B304="","",G304-F304+1)</f>
        <v>1</v>
      </c>
      <c r="I304" s="29">
        <f>IF(B304="","",_XLL.NB.JOURS.OUVRES(F304,G304,ferie))</f>
        <v>1</v>
      </c>
      <c r="J304" s="34">
        <f>IF(D304="","",MATCH(D304,motif,0))</f>
        <v>14</v>
      </c>
      <c r="K304">
        <f>VLOOKUP($D304,param!$N$3:$P$26,3,FALSE)</f>
        <v>14</v>
      </c>
      <c r="L304">
        <f>+J304-K304</f>
        <v>0</v>
      </c>
    </row>
    <row r="305" spans="1:12" ht="15">
      <c r="A305" s="11">
        <f>'HYPERVISION Absences'!A303</f>
        <v>331719</v>
      </c>
      <c r="B305" s="11" t="str">
        <f>'HYPERVISION Absences'!B303</f>
        <v>PERBET</v>
      </c>
      <c r="C305" s="11" t="str">
        <f>'HYPERVISION Absences'!C303</f>
        <v>DENIS</v>
      </c>
      <c r="D305" s="11" t="str">
        <f>'HYPERVISION Absences'!D303</f>
        <v>FO</v>
      </c>
      <c r="E305" s="150">
        <f>'HYPERVISION Absences'!E303</f>
        <v>42373</v>
      </c>
      <c r="F305" s="150">
        <f>'HYPERVISION Absences'!F303</f>
        <v>42373</v>
      </c>
      <c r="G305" s="150">
        <f>'HYPERVISION Absences'!G303</f>
        <v>42376</v>
      </c>
      <c r="H305" s="29">
        <f>IF(B305="","",G305-F305+1)</f>
        <v>4</v>
      </c>
      <c r="I305" s="29">
        <f>IF(B305="","",_XLL.NB.JOURS.OUVRES(F305,G305,ferie))</f>
        <v>4</v>
      </c>
      <c r="J305" s="34">
        <f>IF(D305="","",MATCH(D305,motif,0))</f>
        <v>14</v>
      </c>
      <c r="K305">
        <f>VLOOKUP($D305,param!$N$3:$P$26,3,FALSE)</f>
        <v>14</v>
      </c>
      <c r="L305">
        <f>+J305-K305</f>
        <v>0</v>
      </c>
    </row>
    <row r="306" spans="1:12" ht="15">
      <c r="A306" s="11">
        <f>'HYPERVISION Absences'!A304</f>
        <v>331719</v>
      </c>
      <c r="B306" s="11" t="str">
        <f>'HYPERVISION Absences'!B304</f>
        <v>PERBET</v>
      </c>
      <c r="C306" s="11" t="str">
        <f>'HYPERVISION Absences'!C304</f>
        <v>DENIS</v>
      </c>
      <c r="D306" s="11" t="str">
        <f>'HYPERVISION Absences'!D304</f>
        <v>H+</v>
      </c>
      <c r="E306" s="150">
        <f>'HYPERVISION Absences'!E304</f>
        <v>42282</v>
      </c>
      <c r="F306" s="150">
        <f>'HYPERVISION Absences'!F304</f>
        <v>42282</v>
      </c>
      <c r="G306" s="150">
        <f>'HYPERVISION Absences'!G304</f>
        <v>42282</v>
      </c>
      <c r="H306" s="29">
        <f>IF(B306="","",G306-F306+1)</f>
        <v>1</v>
      </c>
      <c r="I306" s="29">
        <f>IF(B306="","",_XLL.NB.JOURS.OUVRES(F306,G306,ferie))</f>
        <v>1</v>
      </c>
      <c r="J306" s="34">
        <f>IF(D306="","",MATCH(D306,motif,0))</f>
        <v>21</v>
      </c>
      <c r="K306">
        <f>VLOOKUP($D306,param!$N$3:$P$26,3,FALSE)</f>
        <v>21</v>
      </c>
      <c r="L306">
        <f>+J306-K306</f>
        <v>0</v>
      </c>
    </row>
    <row r="307" spans="1:12" ht="15">
      <c r="A307" s="11">
        <f>'HYPERVISION Absences'!A305</f>
        <v>331719</v>
      </c>
      <c r="B307" s="11" t="str">
        <f>'HYPERVISION Absences'!B305</f>
        <v>PERBET</v>
      </c>
      <c r="C307" s="11" t="str">
        <f>'HYPERVISION Absences'!C305</f>
        <v>DENIS</v>
      </c>
      <c r="D307" s="11" t="str">
        <f>'HYPERVISION Absences'!D305</f>
        <v>H+</v>
      </c>
      <c r="E307" s="150">
        <f>'HYPERVISION Absences'!E305</f>
        <v>42283</v>
      </c>
      <c r="F307" s="150">
        <f>'HYPERVISION Absences'!F305</f>
        <v>42283</v>
      </c>
      <c r="G307" s="150">
        <f>'HYPERVISION Absences'!G305</f>
        <v>42283</v>
      </c>
      <c r="H307" s="29">
        <f>IF(B307="","",G307-F307+1)</f>
        <v>1</v>
      </c>
      <c r="I307" s="29">
        <f>IF(B307="","",_XLL.NB.JOURS.OUVRES(F307,G307,ferie))</f>
        <v>1</v>
      </c>
      <c r="J307" s="34">
        <f>IF(D307="","",MATCH(D307,motif,0))</f>
        <v>21</v>
      </c>
      <c r="K307">
        <f>VLOOKUP($D307,param!$N$3:$P$26,3,FALSE)</f>
        <v>21</v>
      </c>
      <c r="L307">
        <f>+J307-K307</f>
        <v>0</v>
      </c>
    </row>
    <row r="308" spans="1:12" ht="15">
      <c r="A308" s="11">
        <f>'HYPERVISION Absences'!A306</f>
        <v>331719</v>
      </c>
      <c r="B308" s="11" t="str">
        <f>'HYPERVISION Absences'!B306</f>
        <v>PERBET</v>
      </c>
      <c r="C308" s="11" t="str">
        <f>'HYPERVISION Absences'!C306</f>
        <v>DENIS</v>
      </c>
      <c r="D308" s="11" t="str">
        <f>'HYPERVISION Absences'!D306</f>
        <v>H+</v>
      </c>
      <c r="E308" s="150">
        <f>'HYPERVISION Absences'!E306</f>
        <v>42284</v>
      </c>
      <c r="F308" s="150">
        <f>'HYPERVISION Absences'!F306</f>
        <v>42284</v>
      </c>
      <c r="G308" s="150">
        <f>'HYPERVISION Absences'!G306</f>
        <v>42284</v>
      </c>
      <c r="H308" s="29">
        <f>IF(B308="","",G308-F308+1)</f>
        <v>1</v>
      </c>
      <c r="I308" s="29">
        <f>IF(B308="","",_XLL.NB.JOURS.OUVRES(F308,G308,ferie))</f>
        <v>1</v>
      </c>
      <c r="J308" s="34">
        <f>IF(D308="","",MATCH(D308,motif,0))</f>
        <v>21</v>
      </c>
      <c r="K308">
        <f>VLOOKUP($D308,param!$N$3:$P$26,3,FALSE)</f>
        <v>21</v>
      </c>
      <c r="L308">
        <f>+J308-K308</f>
        <v>0</v>
      </c>
    </row>
    <row r="309" spans="1:12" ht="15">
      <c r="A309" s="11">
        <f>'HYPERVISION Absences'!A307</f>
        <v>331719</v>
      </c>
      <c r="B309" s="11" t="str">
        <f>'HYPERVISION Absences'!B307</f>
        <v>PERBET</v>
      </c>
      <c r="C309" s="11" t="str">
        <f>'HYPERVISION Absences'!C307</f>
        <v>DENIS</v>
      </c>
      <c r="D309" s="11" t="str">
        <f>'HYPERVISION Absences'!D307</f>
        <v>H+</v>
      </c>
      <c r="E309" s="150">
        <f>'HYPERVISION Absences'!E307</f>
        <v>42285</v>
      </c>
      <c r="F309" s="150">
        <f>'HYPERVISION Absences'!F307</f>
        <v>42285</v>
      </c>
      <c r="G309" s="150">
        <f>'HYPERVISION Absences'!G307</f>
        <v>42285</v>
      </c>
      <c r="H309" s="29">
        <f>IF(B309="","",G309-F309+1)</f>
        <v>1</v>
      </c>
      <c r="I309" s="29">
        <f>IF(B309="","",_XLL.NB.JOURS.OUVRES(F309,G309,ferie))</f>
        <v>1</v>
      </c>
      <c r="J309" s="34">
        <f>IF(D309="","",MATCH(D309,motif,0))</f>
        <v>21</v>
      </c>
      <c r="K309">
        <f>VLOOKUP($D309,param!$N$3:$P$26,3,FALSE)</f>
        <v>21</v>
      </c>
      <c r="L309">
        <f>+J309-K309</f>
        <v>0</v>
      </c>
    </row>
    <row r="310" spans="1:12" ht="15">
      <c r="A310" s="11">
        <f>'HYPERVISION Absences'!A308</f>
        <v>331719</v>
      </c>
      <c r="B310" s="11" t="str">
        <f>'HYPERVISION Absences'!B308</f>
        <v>PERBET</v>
      </c>
      <c r="C310" s="11" t="str">
        <f>'HYPERVISION Absences'!C308</f>
        <v>DENIS</v>
      </c>
      <c r="D310" s="11" t="str">
        <f>'HYPERVISION Absences'!D308</f>
        <v>H+</v>
      </c>
      <c r="E310" s="150">
        <f>'HYPERVISION Absences'!E308</f>
        <v>42286</v>
      </c>
      <c r="F310" s="150">
        <f>'HYPERVISION Absences'!F308</f>
        <v>42286</v>
      </c>
      <c r="G310" s="150">
        <f>'HYPERVISION Absences'!G308</f>
        <v>42286</v>
      </c>
      <c r="H310" s="29">
        <f>IF(B310="","",G310-F310+1)</f>
        <v>1</v>
      </c>
      <c r="I310" s="29">
        <f>IF(B310="","",_XLL.NB.JOURS.OUVRES(F310,G310,ferie))</f>
        <v>1</v>
      </c>
      <c r="J310" s="34">
        <f>IF(D310="","",MATCH(D310,motif,0))</f>
        <v>21</v>
      </c>
      <c r="K310">
        <f>VLOOKUP($D310,param!$N$3:$P$26,3,FALSE)</f>
        <v>21</v>
      </c>
      <c r="L310">
        <f>+J310-K310</f>
        <v>0</v>
      </c>
    </row>
    <row r="311" spans="1:12" ht="15">
      <c r="A311" s="11">
        <f>'HYPERVISION Absences'!A309</f>
        <v>331719</v>
      </c>
      <c r="B311" s="11" t="str">
        <f>'HYPERVISION Absences'!B309</f>
        <v>PERBET</v>
      </c>
      <c r="C311" s="11" t="str">
        <f>'HYPERVISION Absences'!C309</f>
        <v>DENIS</v>
      </c>
      <c r="D311" s="11" t="str">
        <f>'HYPERVISION Absences'!D309</f>
        <v>H+</v>
      </c>
      <c r="E311" s="150">
        <f>'HYPERVISION Absences'!E309</f>
        <v>42289</v>
      </c>
      <c r="F311" s="150">
        <f>'HYPERVISION Absences'!F309</f>
        <v>42289</v>
      </c>
      <c r="G311" s="150">
        <f>'HYPERVISION Absences'!G309</f>
        <v>42290</v>
      </c>
      <c r="H311" s="29">
        <f>IF(B311="","",G311-F311+1)</f>
        <v>2</v>
      </c>
      <c r="I311" s="29">
        <f>IF(B311="","",_XLL.NB.JOURS.OUVRES(F311,G311,ferie))</f>
        <v>2</v>
      </c>
      <c r="J311" s="34">
        <f>IF(D311="","",MATCH(D311,motif,0))</f>
        <v>21</v>
      </c>
      <c r="K311">
        <f>VLOOKUP($D311,param!$N$3:$P$26,3,FALSE)</f>
        <v>21</v>
      </c>
      <c r="L311">
        <f>+J311-K311</f>
        <v>0</v>
      </c>
    </row>
    <row r="312" spans="1:12" ht="15">
      <c r="A312" s="11">
        <f>'HYPERVISION Absences'!A310</f>
        <v>331719</v>
      </c>
      <c r="B312" s="11" t="str">
        <f>'HYPERVISION Absences'!B310</f>
        <v>PERBET</v>
      </c>
      <c r="C312" s="11" t="str">
        <f>'HYPERVISION Absences'!C310</f>
        <v>DENIS</v>
      </c>
      <c r="D312" s="11" t="str">
        <f>'HYPERVISION Absences'!D310</f>
        <v>H+</v>
      </c>
      <c r="E312" s="150">
        <f>'HYPERVISION Absences'!E310</f>
        <v>42291</v>
      </c>
      <c r="F312" s="150">
        <f>'HYPERVISION Absences'!F310</f>
        <v>42291</v>
      </c>
      <c r="G312" s="150">
        <f>'HYPERVISION Absences'!G310</f>
        <v>42291</v>
      </c>
      <c r="H312" s="29">
        <f>IF(B312="","",G312-F312+1)</f>
        <v>1</v>
      </c>
      <c r="I312" s="29">
        <f>IF(B312="","",_XLL.NB.JOURS.OUVRES(F312,G312,ferie))</f>
        <v>1</v>
      </c>
      <c r="J312" s="34">
        <f>IF(D312="","",MATCH(D312,motif,0))</f>
        <v>21</v>
      </c>
      <c r="K312">
        <f>VLOOKUP($D312,param!$N$3:$P$26,3,FALSE)</f>
        <v>21</v>
      </c>
      <c r="L312">
        <f>+J312-K312</f>
        <v>0</v>
      </c>
    </row>
    <row r="313" spans="1:12" ht="15">
      <c r="A313" s="11">
        <f>'HYPERVISION Absences'!A311</f>
        <v>331719</v>
      </c>
      <c r="B313" s="11" t="str">
        <f>'HYPERVISION Absences'!B311</f>
        <v>PERBET</v>
      </c>
      <c r="C313" s="11" t="str">
        <f>'HYPERVISION Absences'!C311</f>
        <v>DENIS</v>
      </c>
      <c r="D313" s="11" t="str">
        <f>'HYPERVISION Absences'!D311</f>
        <v>H+</v>
      </c>
      <c r="E313" s="150">
        <f>'HYPERVISION Absences'!E311</f>
        <v>42292</v>
      </c>
      <c r="F313" s="150">
        <f>'HYPERVISION Absences'!F311</f>
        <v>42292</v>
      </c>
      <c r="G313" s="150">
        <f>'HYPERVISION Absences'!G311</f>
        <v>42293</v>
      </c>
      <c r="H313" s="29">
        <f>IF(B313="","",G313-F313+1)</f>
        <v>2</v>
      </c>
      <c r="I313" s="29">
        <f>IF(B313="","",_XLL.NB.JOURS.OUVRES(F313,G313,ferie))</f>
        <v>2</v>
      </c>
      <c r="J313" s="34">
        <f>IF(D313="","",MATCH(D313,motif,0))</f>
        <v>21</v>
      </c>
      <c r="K313">
        <f>VLOOKUP($D313,param!$N$3:$P$26,3,FALSE)</f>
        <v>21</v>
      </c>
      <c r="L313">
        <f>+J313-K313</f>
        <v>0</v>
      </c>
    </row>
    <row r="314" spans="1:12" ht="15">
      <c r="A314" s="11">
        <f>'HYPERVISION Absences'!A312</f>
        <v>331719</v>
      </c>
      <c r="B314" s="11" t="str">
        <f>'HYPERVISION Absences'!B312</f>
        <v>PERBET</v>
      </c>
      <c r="C314" s="11" t="str">
        <f>'HYPERVISION Absences'!C312</f>
        <v>DENIS</v>
      </c>
      <c r="D314" s="11" t="str">
        <f>'HYPERVISION Absences'!D312</f>
        <v>H+</v>
      </c>
      <c r="E314" s="150">
        <f>'HYPERVISION Absences'!E312</f>
        <v>42296</v>
      </c>
      <c r="F314" s="150">
        <f>'HYPERVISION Absences'!F312</f>
        <v>42296</v>
      </c>
      <c r="G314" s="150">
        <f>'HYPERVISION Absences'!G312</f>
        <v>42297</v>
      </c>
      <c r="H314" s="29">
        <f>IF(B314="","",G314-F314+1)</f>
        <v>2</v>
      </c>
      <c r="I314" s="29">
        <f>IF(B314="","",_XLL.NB.JOURS.OUVRES(F314,G314,ferie))</f>
        <v>2</v>
      </c>
      <c r="J314" s="34">
        <f>IF(D314="","",MATCH(D314,motif,0))</f>
        <v>21</v>
      </c>
      <c r="K314">
        <f>VLOOKUP($D314,param!$N$3:$P$26,3,FALSE)</f>
        <v>21</v>
      </c>
      <c r="L314">
        <f>+J314-K314</f>
        <v>0</v>
      </c>
    </row>
    <row r="315" spans="1:12" ht="15">
      <c r="A315" s="11">
        <f>'HYPERVISION Absences'!A313</f>
        <v>331719</v>
      </c>
      <c r="B315" s="11" t="str">
        <f>'HYPERVISION Absences'!B313</f>
        <v>PERBET</v>
      </c>
      <c r="C315" s="11" t="str">
        <f>'HYPERVISION Absences'!C313</f>
        <v>DENIS</v>
      </c>
      <c r="D315" s="11" t="str">
        <f>'HYPERVISION Absences'!D313</f>
        <v>H+</v>
      </c>
      <c r="E315" s="150">
        <f>'HYPERVISION Absences'!E313</f>
        <v>42298</v>
      </c>
      <c r="F315" s="150">
        <f>'HYPERVISION Absences'!F313</f>
        <v>42298</v>
      </c>
      <c r="G315" s="150">
        <f>'HYPERVISION Absences'!G313</f>
        <v>42299</v>
      </c>
      <c r="H315" s="29">
        <f>IF(B315="","",G315-F315+1)</f>
        <v>2</v>
      </c>
      <c r="I315" s="29">
        <f>IF(B315="","",_XLL.NB.JOURS.OUVRES(F315,G315,ferie))</f>
        <v>2</v>
      </c>
      <c r="J315" s="34">
        <f>IF(D315="","",MATCH(D315,motif,0))</f>
        <v>21</v>
      </c>
      <c r="K315">
        <f>VLOOKUP($D315,param!$N$3:$P$26,3,FALSE)</f>
        <v>21</v>
      </c>
      <c r="L315">
        <f>+J315-K315</f>
        <v>0</v>
      </c>
    </row>
    <row r="316" spans="1:12" ht="15">
      <c r="A316" s="11">
        <f>'HYPERVISION Absences'!A314</f>
        <v>331719</v>
      </c>
      <c r="B316" s="11" t="str">
        <f>'HYPERVISION Absences'!B314</f>
        <v>PERBET</v>
      </c>
      <c r="C316" s="11" t="str">
        <f>'HYPERVISION Absences'!C314</f>
        <v>DENIS</v>
      </c>
      <c r="D316" s="11" t="str">
        <f>'HYPERVISION Absences'!D314</f>
        <v>H+</v>
      </c>
      <c r="E316" s="150">
        <f>'HYPERVISION Absences'!E314</f>
        <v>42300</v>
      </c>
      <c r="F316" s="150">
        <f>'HYPERVISION Absences'!F314</f>
        <v>42300</v>
      </c>
      <c r="G316" s="150">
        <f>'HYPERVISION Absences'!G314</f>
        <v>42300</v>
      </c>
      <c r="H316" s="29">
        <f>IF(B316="","",G316-F316+1)</f>
        <v>1</v>
      </c>
      <c r="I316" s="29">
        <f>IF(B316="","",_XLL.NB.JOURS.OUVRES(F316,G316,ferie))</f>
        <v>1</v>
      </c>
      <c r="J316" s="34">
        <f>IF(D316="","",MATCH(D316,motif,0))</f>
        <v>21</v>
      </c>
      <c r="K316">
        <f>VLOOKUP($D316,param!$N$3:$P$26,3,FALSE)</f>
        <v>21</v>
      </c>
      <c r="L316">
        <f>+J316-K316</f>
        <v>0</v>
      </c>
    </row>
    <row r="317" spans="1:12" ht="15">
      <c r="A317" s="11">
        <f>'HYPERVISION Absences'!A315</f>
        <v>331719</v>
      </c>
      <c r="B317" s="11" t="str">
        <f>'HYPERVISION Absences'!B315</f>
        <v>PERBET</v>
      </c>
      <c r="C317" s="11" t="str">
        <f>'HYPERVISION Absences'!C315</f>
        <v>DENIS</v>
      </c>
      <c r="D317" s="11" t="str">
        <f>'HYPERVISION Absences'!D315</f>
        <v>H+</v>
      </c>
      <c r="E317" s="150">
        <f>'HYPERVISION Absences'!E315</f>
        <v>42303</v>
      </c>
      <c r="F317" s="150">
        <f>'HYPERVISION Absences'!F315</f>
        <v>42303</v>
      </c>
      <c r="G317" s="150">
        <f>'HYPERVISION Absences'!G315</f>
        <v>42303</v>
      </c>
      <c r="H317" s="29">
        <f>IF(B317="","",G317-F317+1)</f>
        <v>1</v>
      </c>
      <c r="I317" s="29">
        <f>IF(B317="","",_XLL.NB.JOURS.OUVRES(F317,G317,ferie))</f>
        <v>1</v>
      </c>
      <c r="J317" s="34">
        <f>IF(D317="","",MATCH(D317,motif,0))</f>
        <v>21</v>
      </c>
      <c r="K317">
        <f>VLOOKUP($D317,param!$N$3:$P$26,3,FALSE)</f>
        <v>21</v>
      </c>
      <c r="L317">
        <f>+J317-K317</f>
        <v>0</v>
      </c>
    </row>
    <row r="318" spans="1:12" ht="15">
      <c r="A318" s="11">
        <f>'HYPERVISION Absences'!A316</f>
        <v>331719</v>
      </c>
      <c r="B318" s="11" t="str">
        <f>'HYPERVISION Absences'!B316</f>
        <v>PERBET</v>
      </c>
      <c r="C318" s="11" t="str">
        <f>'HYPERVISION Absences'!C316</f>
        <v>DENIS</v>
      </c>
      <c r="D318" s="11" t="str">
        <f>'HYPERVISION Absences'!D316</f>
        <v>H+</v>
      </c>
      <c r="E318" s="150">
        <f>'HYPERVISION Absences'!E316</f>
        <v>42304</v>
      </c>
      <c r="F318" s="150">
        <f>'HYPERVISION Absences'!F316</f>
        <v>42304</v>
      </c>
      <c r="G318" s="150">
        <f>'HYPERVISION Absences'!G316</f>
        <v>42305</v>
      </c>
      <c r="H318" s="29">
        <f>IF(B318="","",G318-F318+1)</f>
        <v>2</v>
      </c>
      <c r="I318" s="29">
        <f>IF(B318="","",_XLL.NB.JOURS.OUVRES(F318,G318,ferie))</f>
        <v>2</v>
      </c>
      <c r="J318" s="34">
        <f>IF(D318="","",MATCH(D318,motif,0))</f>
        <v>21</v>
      </c>
      <c r="K318">
        <f>VLOOKUP($D318,param!$N$3:$P$26,3,FALSE)</f>
        <v>21</v>
      </c>
      <c r="L318">
        <f>+J318-K318</f>
        <v>0</v>
      </c>
    </row>
    <row r="319" spans="1:12" ht="15">
      <c r="A319" s="11">
        <f>'HYPERVISION Absences'!A317</f>
        <v>331719</v>
      </c>
      <c r="B319" s="11" t="str">
        <f>'HYPERVISION Absences'!B317</f>
        <v>PERBET</v>
      </c>
      <c r="C319" s="11" t="str">
        <f>'HYPERVISION Absences'!C317</f>
        <v>DENIS</v>
      </c>
      <c r="D319" s="11" t="str">
        <f>'HYPERVISION Absences'!D317</f>
        <v>H+</v>
      </c>
      <c r="E319" s="150">
        <f>'HYPERVISION Absences'!E317</f>
        <v>42306</v>
      </c>
      <c r="F319" s="150">
        <f>'HYPERVISION Absences'!F317</f>
        <v>42306</v>
      </c>
      <c r="G319" s="150">
        <f>'HYPERVISION Absences'!G317</f>
        <v>42306</v>
      </c>
      <c r="H319" s="29">
        <f>IF(B319="","",G319-F319+1)</f>
        <v>1</v>
      </c>
      <c r="I319" s="29">
        <f>IF(B319="","",_XLL.NB.JOURS.OUVRES(F319,G319,ferie))</f>
        <v>1</v>
      </c>
      <c r="J319" s="34">
        <f>IF(D319="","",MATCH(D319,motif,0))</f>
        <v>21</v>
      </c>
      <c r="K319">
        <f>VLOOKUP($D319,param!$N$3:$P$26,3,FALSE)</f>
        <v>21</v>
      </c>
      <c r="L319">
        <f>+J319-K319</f>
        <v>0</v>
      </c>
    </row>
    <row r="320" spans="1:12" ht="15">
      <c r="A320" s="11">
        <f>'HYPERVISION Absences'!A318</f>
        <v>331719</v>
      </c>
      <c r="B320" s="11" t="str">
        <f>'HYPERVISION Absences'!B318</f>
        <v>PERBET</v>
      </c>
      <c r="C320" s="11" t="str">
        <f>'HYPERVISION Absences'!C318</f>
        <v>DENIS</v>
      </c>
      <c r="D320" s="11" t="str">
        <f>'HYPERVISION Absences'!D318</f>
        <v>H+</v>
      </c>
      <c r="E320" s="150">
        <f>'HYPERVISION Absences'!E318</f>
        <v>42307</v>
      </c>
      <c r="F320" s="150">
        <f>'HYPERVISION Absences'!F318</f>
        <v>42307</v>
      </c>
      <c r="G320" s="150">
        <f>'HYPERVISION Absences'!G318</f>
        <v>42307</v>
      </c>
      <c r="H320" s="29">
        <f>IF(B320="","",G320-F320+1)</f>
        <v>1</v>
      </c>
      <c r="I320" s="29">
        <f>IF(B320="","",_XLL.NB.JOURS.OUVRES(F320,G320,ferie))</f>
        <v>1</v>
      </c>
      <c r="J320" s="34">
        <f>IF(D320="","",MATCH(D320,motif,0))</f>
        <v>21</v>
      </c>
      <c r="K320">
        <f>VLOOKUP($D320,param!$N$3:$P$26,3,FALSE)</f>
        <v>21</v>
      </c>
      <c r="L320">
        <f>+J320-K320</f>
        <v>0</v>
      </c>
    </row>
    <row r="321" spans="1:12" ht="15">
      <c r="A321" s="11">
        <f>'HYPERVISION Absences'!A319</f>
        <v>331719</v>
      </c>
      <c r="B321" s="11" t="str">
        <f>'HYPERVISION Absences'!B319</f>
        <v>PERBET</v>
      </c>
      <c r="C321" s="11" t="str">
        <f>'HYPERVISION Absences'!C319</f>
        <v>DENIS</v>
      </c>
      <c r="D321" s="11" t="str">
        <f>'HYPERVISION Absences'!D319</f>
        <v>H+</v>
      </c>
      <c r="E321" s="150">
        <f>'HYPERVISION Absences'!E319</f>
        <v>42310</v>
      </c>
      <c r="F321" s="150">
        <f>'HYPERVISION Absences'!F319</f>
        <v>42310</v>
      </c>
      <c r="G321" s="150">
        <f>'HYPERVISION Absences'!G319</f>
        <v>42310</v>
      </c>
      <c r="H321" s="29">
        <f>IF(B321="","",G321-F321+1)</f>
        <v>1</v>
      </c>
      <c r="I321" s="29">
        <f>IF(B321="","",_XLL.NB.JOURS.OUVRES(F321,G321,ferie))</f>
        <v>1</v>
      </c>
      <c r="J321" s="34">
        <f>IF(D321="","",MATCH(D321,motif,0))</f>
        <v>21</v>
      </c>
      <c r="K321">
        <f>VLOOKUP($D321,param!$N$3:$P$26,3,FALSE)</f>
        <v>21</v>
      </c>
      <c r="L321">
        <f>+J321-K321</f>
        <v>0</v>
      </c>
    </row>
    <row r="322" spans="1:12" ht="15">
      <c r="A322" s="11">
        <f>'HYPERVISION Absences'!A320</f>
        <v>331719</v>
      </c>
      <c r="B322" s="11" t="str">
        <f>'HYPERVISION Absences'!B320</f>
        <v>PERBET</v>
      </c>
      <c r="C322" s="11" t="str">
        <f>'HYPERVISION Absences'!C320</f>
        <v>DENIS</v>
      </c>
      <c r="D322" s="11" t="str">
        <f>'HYPERVISION Absences'!D320</f>
        <v>H+</v>
      </c>
      <c r="E322" s="150">
        <f>'HYPERVISION Absences'!E320</f>
        <v>42311</v>
      </c>
      <c r="F322" s="150">
        <f>'HYPERVISION Absences'!F320</f>
        <v>42311</v>
      </c>
      <c r="G322" s="150">
        <f>'HYPERVISION Absences'!G320</f>
        <v>42311</v>
      </c>
      <c r="H322" s="29">
        <f>IF(B322="","",G322-F322+1)</f>
        <v>1</v>
      </c>
      <c r="I322" s="29">
        <f>IF(B322="","",_XLL.NB.JOURS.OUVRES(F322,G322,ferie))</f>
        <v>1</v>
      </c>
      <c r="J322" s="34">
        <f>IF(D322="","",MATCH(D322,motif,0))</f>
        <v>21</v>
      </c>
      <c r="K322">
        <f>VLOOKUP($D322,param!$N$3:$P$26,3,FALSE)</f>
        <v>21</v>
      </c>
      <c r="L322">
        <f>+J322-K322</f>
        <v>0</v>
      </c>
    </row>
    <row r="323" spans="1:12" ht="15">
      <c r="A323" s="11">
        <f>'HYPERVISION Absences'!A321</f>
        <v>331719</v>
      </c>
      <c r="B323" s="11" t="str">
        <f>'HYPERVISION Absences'!B321</f>
        <v>PERBET</v>
      </c>
      <c r="C323" s="11" t="str">
        <f>'HYPERVISION Absences'!C321</f>
        <v>DENIS</v>
      </c>
      <c r="D323" s="11" t="str">
        <f>'HYPERVISION Absences'!D321</f>
        <v>H+</v>
      </c>
      <c r="E323" s="150">
        <f>'HYPERVISION Absences'!E321</f>
        <v>42313</v>
      </c>
      <c r="F323" s="150">
        <f>'HYPERVISION Absences'!F321</f>
        <v>42313</v>
      </c>
      <c r="G323" s="150">
        <f>'HYPERVISION Absences'!G321</f>
        <v>42313</v>
      </c>
      <c r="H323" s="29">
        <f>IF(B323="","",G323-F323+1)</f>
        <v>1</v>
      </c>
      <c r="I323" s="29">
        <f>IF(B323="","",_XLL.NB.JOURS.OUVRES(F323,G323,ferie))</f>
        <v>1</v>
      </c>
      <c r="J323" s="34">
        <f>IF(D323="","",MATCH(D323,motif,0))</f>
        <v>21</v>
      </c>
      <c r="K323">
        <f>VLOOKUP($D323,param!$N$3:$P$26,3,FALSE)</f>
        <v>21</v>
      </c>
      <c r="L323">
        <f>+J323-K323</f>
        <v>0</v>
      </c>
    </row>
    <row r="324" spans="1:12" ht="15">
      <c r="A324" s="11">
        <f>'HYPERVISION Absences'!A322</f>
        <v>331719</v>
      </c>
      <c r="B324" s="11" t="str">
        <f>'HYPERVISION Absences'!B322</f>
        <v>PERBET</v>
      </c>
      <c r="C324" s="11" t="str">
        <f>'HYPERVISION Absences'!C322</f>
        <v>DENIS</v>
      </c>
      <c r="D324" s="11" t="str">
        <f>'HYPERVISION Absences'!D322</f>
        <v>H+</v>
      </c>
      <c r="E324" s="150">
        <f>'HYPERVISION Absences'!E322</f>
        <v>42314</v>
      </c>
      <c r="F324" s="150">
        <f>'HYPERVISION Absences'!F322</f>
        <v>42314</v>
      </c>
      <c r="G324" s="150">
        <f>'HYPERVISION Absences'!G322</f>
        <v>42314</v>
      </c>
      <c r="H324" s="29">
        <f>IF(B324="","",G324-F324+1)</f>
        <v>1</v>
      </c>
      <c r="I324" s="29">
        <f>IF(B324="","",_XLL.NB.JOURS.OUVRES(F324,G324,ferie))</f>
        <v>1</v>
      </c>
      <c r="J324" s="34">
        <f>IF(D324="","",MATCH(D324,motif,0))</f>
        <v>21</v>
      </c>
      <c r="K324">
        <f>VLOOKUP($D324,param!$N$3:$P$26,3,FALSE)</f>
        <v>21</v>
      </c>
      <c r="L324">
        <f>+J324-K324</f>
        <v>0</v>
      </c>
    </row>
    <row r="325" spans="1:12" ht="15">
      <c r="A325" s="11">
        <f>'HYPERVISION Absences'!A323</f>
        <v>331719</v>
      </c>
      <c r="B325" s="11" t="str">
        <f>'HYPERVISION Absences'!B323</f>
        <v>PERBET</v>
      </c>
      <c r="C325" s="11" t="str">
        <f>'HYPERVISION Absences'!C323</f>
        <v>DENIS</v>
      </c>
      <c r="D325" s="11" t="str">
        <f>'HYPERVISION Absences'!D323</f>
        <v>H+</v>
      </c>
      <c r="E325" s="150">
        <f>'HYPERVISION Absences'!E323</f>
        <v>42317</v>
      </c>
      <c r="F325" s="150">
        <f>'HYPERVISION Absences'!F323</f>
        <v>42317</v>
      </c>
      <c r="G325" s="150">
        <f>'HYPERVISION Absences'!G323</f>
        <v>42318</v>
      </c>
      <c r="H325" s="29">
        <f>IF(B325="","",G325-F325+1)</f>
        <v>2</v>
      </c>
      <c r="I325" s="29">
        <f>IF(B325="","",_XLL.NB.JOURS.OUVRES(F325,G325,ferie))</f>
        <v>2</v>
      </c>
      <c r="J325" s="34">
        <f>IF(D325="","",MATCH(D325,motif,0))</f>
        <v>21</v>
      </c>
      <c r="K325">
        <f>VLOOKUP($D325,param!$N$3:$P$26,3,FALSE)</f>
        <v>21</v>
      </c>
      <c r="L325">
        <f>+J325-K325</f>
        <v>0</v>
      </c>
    </row>
    <row r="326" spans="1:12" ht="15">
      <c r="A326" s="11">
        <f>'HYPERVISION Absences'!A324</f>
        <v>331719</v>
      </c>
      <c r="B326" s="11" t="str">
        <f>'HYPERVISION Absences'!B324</f>
        <v>PERBET</v>
      </c>
      <c r="C326" s="11" t="str">
        <f>'HYPERVISION Absences'!C324</f>
        <v>DENIS</v>
      </c>
      <c r="D326" s="11" t="str">
        <f>'HYPERVISION Absences'!D324</f>
        <v>H+</v>
      </c>
      <c r="E326" s="150">
        <f>'HYPERVISION Absences'!E324</f>
        <v>42320</v>
      </c>
      <c r="F326" s="150">
        <f>'HYPERVISION Absences'!F324</f>
        <v>42320</v>
      </c>
      <c r="G326" s="150">
        <f>'HYPERVISION Absences'!G324</f>
        <v>42320</v>
      </c>
      <c r="H326" s="29">
        <f>IF(B326="","",G326-F326+1)</f>
        <v>1</v>
      </c>
      <c r="I326" s="29">
        <f>IF(B326="","",_XLL.NB.JOURS.OUVRES(F326,G326,ferie))</f>
        <v>1</v>
      </c>
      <c r="J326" s="34">
        <f>IF(D326="","",MATCH(D326,motif,0))</f>
        <v>21</v>
      </c>
      <c r="K326">
        <f>VLOOKUP($D326,param!$N$3:$P$26,3,FALSE)</f>
        <v>21</v>
      </c>
      <c r="L326">
        <f>+J326-K326</f>
        <v>0</v>
      </c>
    </row>
    <row r="327" spans="1:12" ht="15">
      <c r="A327" s="11">
        <f>'HYPERVISION Absences'!A325</f>
        <v>331719</v>
      </c>
      <c r="B327" s="11" t="str">
        <f>'HYPERVISION Absences'!B325</f>
        <v>PERBET</v>
      </c>
      <c r="C327" s="11" t="str">
        <f>'HYPERVISION Absences'!C325</f>
        <v>DENIS</v>
      </c>
      <c r="D327" s="11" t="str">
        <f>'HYPERVISION Absences'!D325</f>
        <v>H+</v>
      </c>
      <c r="E327" s="150">
        <f>'HYPERVISION Absences'!E325</f>
        <v>42321</v>
      </c>
      <c r="F327" s="150">
        <f>'HYPERVISION Absences'!F325</f>
        <v>42321</v>
      </c>
      <c r="G327" s="150">
        <f>'HYPERVISION Absences'!G325</f>
        <v>42321</v>
      </c>
      <c r="H327" s="29">
        <f>IF(B327="","",G327-F327+1)</f>
        <v>1</v>
      </c>
      <c r="I327" s="29">
        <f>IF(B327="","",_XLL.NB.JOURS.OUVRES(F327,G327,ferie))</f>
        <v>1</v>
      </c>
      <c r="J327" s="34">
        <f>IF(D327="","",MATCH(D327,motif,0))</f>
        <v>21</v>
      </c>
      <c r="K327">
        <f>VLOOKUP($D327,param!$N$3:$P$26,3,FALSE)</f>
        <v>21</v>
      </c>
      <c r="L327">
        <f>+J327-K327</f>
        <v>0</v>
      </c>
    </row>
    <row r="328" spans="1:12" ht="15">
      <c r="A328" s="11">
        <f>'HYPERVISION Absences'!A326</f>
        <v>331719</v>
      </c>
      <c r="B328" s="11" t="str">
        <f>'HYPERVISION Absences'!B326</f>
        <v>PERBET</v>
      </c>
      <c r="C328" s="11" t="str">
        <f>'HYPERVISION Absences'!C326</f>
        <v>DENIS</v>
      </c>
      <c r="D328" s="11" t="str">
        <f>'HYPERVISION Absences'!D326</f>
        <v>H+</v>
      </c>
      <c r="E328" s="150">
        <f>'HYPERVISION Absences'!E326</f>
        <v>42324</v>
      </c>
      <c r="F328" s="150">
        <f>'HYPERVISION Absences'!F326</f>
        <v>42324</v>
      </c>
      <c r="G328" s="150">
        <f>'HYPERVISION Absences'!G326</f>
        <v>42324</v>
      </c>
      <c r="H328" s="29">
        <f>IF(B328="","",G328-F328+1)</f>
        <v>1</v>
      </c>
      <c r="I328" s="29">
        <f>IF(B328="","",_XLL.NB.JOURS.OUVRES(F328,G328,ferie))</f>
        <v>1</v>
      </c>
      <c r="J328" s="34">
        <f>IF(D328="","",MATCH(D328,motif,0))</f>
        <v>21</v>
      </c>
      <c r="K328">
        <f>VLOOKUP($D328,param!$N$3:$P$26,3,FALSE)</f>
        <v>21</v>
      </c>
      <c r="L328">
        <f>+J328-K328</f>
        <v>0</v>
      </c>
    </row>
    <row r="329" spans="1:12" ht="15">
      <c r="A329" s="11">
        <f>'HYPERVISION Absences'!A327</f>
        <v>331719</v>
      </c>
      <c r="B329" s="11" t="str">
        <f>'HYPERVISION Absences'!B327</f>
        <v>PERBET</v>
      </c>
      <c r="C329" s="11" t="str">
        <f>'HYPERVISION Absences'!C327</f>
        <v>DENIS</v>
      </c>
      <c r="D329" s="11" t="str">
        <f>'HYPERVISION Absences'!D327</f>
        <v>H+</v>
      </c>
      <c r="E329" s="150">
        <f>'HYPERVISION Absences'!E327</f>
        <v>42325</v>
      </c>
      <c r="F329" s="150">
        <f>'HYPERVISION Absences'!F327</f>
        <v>42325</v>
      </c>
      <c r="G329" s="150">
        <f>'HYPERVISION Absences'!G327</f>
        <v>42325</v>
      </c>
      <c r="H329" s="29">
        <f>IF(B329="","",G329-F329+1)</f>
        <v>1</v>
      </c>
      <c r="I329" s="29">
        <f>IF(B329="","",_XLL.NB.JOURS.OUVRES(F329,G329,ferie))</f>
        <v>1</v>
      </c>
      <c r="J329" s="34">
        <f>IF(D329="","",MATCH(D329,motif,0))</f>
        <v>21</v>
      </c>
      <c r="K329">
        <f>VLOOKUP($D329,param!$N$3:$P$26,3,FALSE)</f>
        <v>21</v>
      </c>
      <c r="L329">
        <f>+J329-K329</f>
        <v>0</v>
      </c>
    </row>
    <row r="330" spans="1:12" ht="15">
      <c r="A330" s="11">
        <f>'HYPERVISION Absences'!A328</f>
        <v>331719</v>
      </c>
      <c r="B330" s="11" t="str">
        <f>'HYPERVISION Absences'!B328</f>
        <v>PERBET</v>
      </c>
      <c r="C330" s="11" t="str">
        <f>'HYPERVISION Absences'!C328</f>
        <v>DENIS</v>
      </c>
      <c r="D330" s="11" t="str">
        <f>'HYPERVISION Absences'!D328</f>
        <v>H+</v>
      </c>
      <c r="E330" s="150">
        <f>'HYPERVISION Absences'!E328</f>
        <v>42326</v>
      </c>
      <c r="F330" s="150">
        <f>'HYPERVISION Absences'!F328</f>
        <v>42326</v>
      </c>
      <c r="G330" s="150">
        <f>'HYPERVISION Absences'!G328</f>
        <v>42326</v>
      </c>
      <c r="H330" s="29">
        <f>IF(B330="","",G330-F330+1)</f>
        <v>1</v>
      </c>
      <c r="I330" s="29">
        <f>IF(B330="","",_XLL.NB.JOURS.OUVRES(F330,G330,ferie))</f>
        <v>1</v>
      </c>
      <c r="J330" s="34">
        <f>IF(D330="","",MATCH(D330,motif,0))</f>
        <v>21</v>
      </c>
      <c r="K330">
        <f>VLOOKUP($D330,param!$N$3:$P$26,3,FALSE)</f>
        <v>21</v>
      </c>
      <c r="L330">
        <f>+J330-K330</f>
        <v>0</v>
      </c>
    </row>
    <row r="331" spans="1:12" ht="15">
      <c r="A331" s="11">
        <f>'HYPERVISION Absences'!A329</f>
        <v>331719</v>
      </c>
      <c r="B331" s="11" t="str">
        <f>'HYPERVISION Absences'!B329</f>
        <v>PERBET</v>
      </c>
      <c r="C331" s="11" t="str">
        <f>'HYPERVISION Absences'!C329</f>
        <v>DENIS</v>
      </c>
      <c r="D331" s="11" t="str">
        <f>'HYPERVISION Absences'!D329</f>
        <v>H+</v>
      </c>
      <c r="E331" s="150">
        <f>'HYPERVISION Absences'!E329</f>
        <v>42327</v>
      </c>
      <c r="F331" s="150">
        <f>'HYPERVISION Absences'!F329</f>
        <v>42327</v>
      </c>
      <c r="G331" s="150">
        <f>'HYPERVISION Absences'!G329</f>
        <v>42327</v>
      </c>
      <c r="H331" s="29">
        <f>IF(B331="","",G331-F331+1)</f>
        <v>1</v>
      </c>
      <c r="I331" s="29">
        <f>IF(B331="","",_XLL.NB.JOURS.OUVRES(F331,G331,ferie))</f>
        <v>1</v>
      </c>
      <c r="J331" s="34">
        <f>IF(D331="","",MATCH(D331,motif,0))</f>
        <v>21</v>
      </c>
      <c r="K331">
        <f>VLOOKUP($D331,param!$N$3:$P$26,3,FALSE)</f>
        <v>21</v>
      </c>
      <c r="L331">
        <f>+J331-K331</f>
        <v>0</v>
      </c>
    </row>
    <row r="332" spans="1:12" ht="15">
      <c r="A332" s="11">
        <f>'HYPERVISION Absences'!A330</f>
        <v>331719</v>
      </c>
      <c r="B332" s="11" t="str">
        <f>'HYPERVISION Absences'!B330</f>
        <v>PERBET</v>
      </c>
      <c r="C332" s="11" t="str">
        <f>'HYPERVISION Absences'!C330</f>
        <v>DENIS</v>
      </c>
      <c r="D332" s="11" t="str">
        <f>'HYPERVISION Absences'!D330</f>
        <v>H+</v>
      </c>
      <c r="E332" s="150">
        <f>'HYPERVISION Absences'!E330</f>
        <v>42328</v>
      </c>
      <c r="F332" s="150">
        <f>'HYPERVISION Absences'!F330</f>
        <v>42328</v>
      </c>
      <c r="G332" s="150">
        <f>'HYPERVISION Absences'!G330</f>
        <v>42328</v>
      </c>
      <c r="H332" s="29">
        <f>IF(B332="","",G332-F332+1)</f>
        <v>1</v>
      </c>
      <c r="I332" s="29">
        <f>IF(B332="","",_XLL.NB.JOURS.OUVRES(F332,G332,ferie))</f>
        <v>1</v>
      </c>
      <c r="J332" s="34">
        <f>IF(D332="","",MATCH(D332,motif,0))</f>
        <v>21</v>
      </c>
      <c r="K332">
        <f>VLOOKUP($D332,param!$N$3:$P$26,3,FALSE)</f>
        <v>21</v>
      </c>
      <c r="L332">
        <f>+J332-K332</f>
        <v>0</v>
      </c>
    </row>
    <row r="333" spans="1:12" ht="15">
      <c r="A333" s="11">
        <f>'HYPERVISION Absences'!A331</f>
        <v>331719</v>
      </c>
      <c r="B333" s="11" t="str">
        <f>'HYPERVISION Absences'!B331</f>
        <v>PERBET</v>
      </c>
      <c r="C333" s="11" t="str">
        <f>'HYPERVISION Absences'!C331</f>
        <v>DENIS</v>
      </c>
      <c r="D333" s="11" t="str">
        <f>'HYPERVISION Absences'!D331</f>
        <v>H+</v>
      </c>
      <c r="E333" s="150">
        <f>'HYPERVISION Absences'!E331</f>
        <v>42331</v>
      </c>
      <c r="F333" s="150">
        <f>'HYPERVISION Absences'!F331</f>
        <v>42331</v>
      </c>
      <c r="G333" s="150">
        <f>'HYPERVISION Absences'!G331</f>
        <v>42331</v>
      </c>
      <c r="H333" s="29">
        <f>IF(B333="","",G333-F333+1)</f>
        <v>1</v>
      </c>
      <c r="I333" s="29">
        <f>IF(B333="","",_XLL.NB.JOURS.OUVRES(F333,G333,ferie))</f>
        <v>1</v>
      </c>
      <c r="J333" s="34">
        <f>IF(D333="","",MATCH(D333,motif,0))</f>
        <v>21</v>
      </c>
      <c r="K333">
        <f>VLOOKUP($D333,param!$N$3:$P$26,3,FALSE)</f>
        <v>21</v>
      </c>
      <c r="L333">
        <f>+J333-K333</f>
        <v>0</v>
      </c>
    </row>
    <row r="334" spans="1:12" ht="15">
      <c r="A334" s="11">
        <f>'HYPERVISION Absences'!A332</f>
        <v>331719</v>
      </c>
      <c r="B334" s="11" t="str">
        <f>'HYPERVISION Absences'!B332</f>
        <v>PERBET</v>
      </c>
      <c r="C334" s="11" t="str">
        <f>'HYPERVISION Absences'!C332</f>
        <v>DENIS</v>
      </c>
      <c r="D334" s="11" t="str">
        <f>'HYPERVISION Absences'!D332</f>
        <v>H+</v>
      </c>
      <c r="E334" s="150">
        <f>'HYPERVISION Absences'!E332</f>
        <v>42332</v>
      </c>
      <c r="F334" s="150">
        <f>'HYPERVISION Absences'!F332</f>
        <v>42332</v>
      </c>
      <c r="G334" s="150">
        <f>'HYPERVISION Absences'!G332</f>
        <v>42332</v>
      </c>
      <c r="H334" s="29">
        <f>IF(B334="","",G334-F334+1)</f>
        <v>1</v>
      </c>
      <c r="I334" s="29">
        <f>IF(B334="","",_XLL.NB.JOURS.OUVRES(F334,G334,ferie))</f>
        <v>1</v>
      </c>
      <c r="J334" s="34">
        <f>IF(D334="","",MATCH(D334,motif,0))</f>
        <v>21</v>
      </c>
      <c r="K334">
        <f>VLOOKUP($D334,param!$N$3:$P$26,3,FALSE)</f>
        <v>21</v>
      </c>
      <c r="L334">
        <f>+J334-K334</f>
        <v>0</v>
      </c>
    </row>
    <row r="335" spans="1:12" ht="15">
      <c r="A335" s="11">
        <f>'HYPERVISION Absences'!A333</f>
        <v>331719</v>
      </c>
      <c r="B335" s="11" t="str">
        <f>'HYPERVISION Absences'!B333</f>
        <v>PERBET</v>
      </c>
      <c r="C335" s="11" t="str">
        <f>'HYPERVISION Absences'!C333</f>
        <v>DENIS</v>
      </c>
      <c r="D335" s="11" t="str">
        <f>'HYPERVISION Absences'!D333</f>
        <v>H+</v>
      </c>
      <c r="E335" s="150">
        <f>'HYPERVISION Absences'!E333</f>
        <v>42333</v>
      </c>
      <c r="F335" s="150">
        <f>'HYPERVISION Absences'!F333</f>
        <v>42333</v>
      </c>
      <c r="G335" s="150">
        <f>'HYPERVISION Absences'!G333</f>
        <v>42333</v>
      </c>
      <c r="H335" s="29">
        <f>IF(B335="","",G335-F335+1)</f>
        <v>1</v>
      </c>
      <c r="I335" s="29">
        <f>IF(B335="","",_XLL.NB.JOURS.OUVRES(F335,G335,ferie))</f>
        <v>1</v>
      </c>
      <c r="J335" s="34">
        <f>IF(D335="","",MATCH(D335,motif,0))</f>
        <v>21</v>
      </c>
      <c r="K335">
        <f>VLOOKUP($D335,param!$N$3:$P$26,3,FALSE)</f>
        <v>21</v>
      </c>
      <c r="L335">
        <f>+J335-K335</f>
        <v>0</v>
      </c>
    </row>
    <row r="336" spans="1:12" ht="15">
      <c r="A336" s="11">
        <f>'HYPERVISION Absences'!A334</f>
        <v>331719</v>
      </c>
      <c r="B336" s="11" t="str">
        <f>'HYPERVISION Absences'!B334</f>
        <v>PERBET</v>
      </c>
      <c r="C336" s="11" t="str">
        <f>'HYPERVISION Absences'!C334</f>
        <v>DENIS</v>
      </c>
      <c r="D336" s="11" t="str">
        <f>'HYPERVISION Absences'!D334</f>
        <v>H+</v>
      </c>
      <c r="E336" s="150">
        <f>'HYPERVISION Absences'!E334</f>
        <v>42334</v>
      </c>
      <c r="F336" s="150">
        <f>'HYPERVISION Absences'!F334</f>
        <v>42334</v>
      </c>
      <c r="G336" s="150">
        <f>'HYPERVISION Absences'!G334</f>
        <v>42334</v>
      </c>
      <c r="H336" s="29">
        <f>IF(B336="","",G336-F336+1)</f>
        <v>1</v>
      </c>
      <c r="I336" s="29">
        <f>IF(B336="","",_XLL.NB.JOURS.OUVRES(F336,G336,ferie))</f>
        <v>1</v>
      </c>
      <c r="J336" s="34">
        <f>IF(D336="","",MATCH(D336,motif,0))</f>
        <v>21</v>
      </c>
      <c r="K336">
        <f>VLOOKUP($D336,param!$N$3:$P$26,3,FALSE)</f>
        <v>21</v>
      </c>
      <c r="L336">
        <f>+J336-K336</f>
        <v>0</v>
      </c>
    </row>
    <row r="337" spans="1:12" ht="15">
      <c r="A337" s="11">
        <f>'HYPERVISION Absences'!A335</f>
        <v>331719</v>
      </c>
      <c r="B337" s="11" t="str">
        <f>'HYPERVISION Absences'!B335</f>
        <v>PERBET</v>
      </c>
      <c r="C337" s="11" t="str">
        <f>'HYPERVISION Absences'!C335</f>
        <v>DENIS</v>
      </c>
      <c r="D337" s="11" t="str">
        <f>'HYPERVISION Absences'!D335</f>
        <v>H+</v>
      </c>
      <c r="E337" s="150">
        <f>'HYPERVISION Absences'!E335</f>
        <v>42338</v>
      </c>
      <c r="F337" s="150">
        <f>'HYPERVISION Absences'!F335</f>
        <v>42338</v>
      </c>
      <c r="G337" s="150">
        <f>'HYPERVISION Absences'!G335</f>
        <v>42338</v>
      </c>
      <c r="H337" s="29">
        <f>IF(B337="","",G337-F337+1)</f>
        <v>1</v>
      </c>
      <c r="I337" s="29">
        <f>IF(B337="","",_XLL.NB.JOURS.OUVRES(F337,G337,ferie))</f>
        <v>1</v>
      </c>
      <c r="J337" s="34">
        <f>IF(D337="","",MATCH(D337,motif,0))</f>
        <v>21</v>
      </c>
      <c r="K337">
        <f>VLOOKUP($D337,param!$N$3:$P$26,3,FALSE)</f>
        <v>21</v>
      </c>
      <c r="L337">
        <f>+J337-K337</f>
        <v>0</v>
      </c>
    </row>
    <row r="338" spans="1:12" ht="15">
      <c r="A338" s="11">
        <f>'HYPERVISION Absences'!A336</f>
        <v>331719</v>
      </c>
      <c r="B338" s="11" t="str">
        <f>'HYPERVISION Absences'!B336</f>
        <v>PERBET</v>
      </c>
      <c r="C338" s="11" t="str">
        <f>'HYPERVISION Absences'!C336</f>
        <v>DENIS</v>
      </c>
      <c r="D338" s="11" t="str">
        <f>'HYPERVISION Absences'!D336</f>
        <v>H+</v>
      </c>
      <c r="E338" s="150">
        <f>'HYPERVISION Absences'!E336</f>
        <v>42339</v>
      </c>
      <c r="F338" s="150">
        <f>'HYPERVISION Absences'!F336</f>
        <v>42339</v>
      </c>
      <c r="G338" s="150">
        <f>'HYPERVISION Absences'!G336</f>
        <v>42339</v>
      </c>
      <c r="H338" s="29">
        <f>IF(B338="","",G338-F338+1)</f>
        <v>1</v>
      </c>
      <c r="I338" s="29">
        <f>IF(B338="","",_XLL.NB.JOURS.OUVRES(F338,G338,ferie))</f>
        <v>1</v>
      </c>
      <c r="J338" s="34">
        <f>IF(D338="","",MATCH(D338,motif,0))</f>
        <v>21</v>
      </c>
      <c r="K338">
        <f>VLOOKUP($D338,param!$N$3:$P$26,3,FALSE)</f>
        <v>21</v>
      </c>
      <c r="L338">
        <f>+J338-K338</f>
        <v>0</v>
      </c>
    </row>
    <row r="339" spans="1:12" ht="15">
      <c r="A339" s="11">
        <f>'HYPERVISION Absences'!A337</f>
        <v>331719</v>
      </c>
      <c r="B339" s="11" t="str">
        <f>'HYPERVISION Absences'!B337</f>
        <v>PERBET</v>
      </c>
      <c r="C339" s="11" t="str">
        <f>'HYPERVISION Absences'!C337</f>
        <v>DENIS</v>
      </c>
      <c r="D339" s="11" t="str">
        <f>'HYPERVISION Absences'!D337</f>
        <v>H+</v>
      </c>
      <c r="E339" s="150">
        <f>'HYPERVISION Absences'!E337</f>
        <v>42341</v>
      </c>
      <c r="F339" s="150">
        <f>'HYPERVISION Absences'!F337</f>
        <v>42341</v>
      </c>
      <c r="G339" s="150">
        <f>'HYPERVISION Absences'!G337</f>
        <v>42341</v>
      </c>
      <c r="H339" s="29">
        <f>IF(B339="","",G339-F339+1)</f>
        <v>1</v>
      </c>
      <c r="I339" s="29">
        <f>IF(B339="","",_XLL.NB.JOURS.OUVRES(F339,G339,ferie))</f>
        <v>1</v>
      </c>
      <c r="J339" s="34">
        <f>IF(D339="","",MATCH(D339,motif,0))</f>
        <v>21</v>
      </c>
      <c r="K339">
        <f>VLOOKUP($D339,param!$N$3:$P$26,3,FALSE)</f>
        <v>21</v>
      </c>
      <c r="L339">
        <f>+J339-K339</f>
        <v>0</v>
      </c>
    </row>
    <row r="340" spans="1:12" ht="15">
      <c r="A340" s="11">
        <f>'HYPERVISION Absences'!A338</f>
        <v>331719</v>
      </c>
      <c r="B340" s="11" t="str">
        <f>'HYPERVISION Absences'!B338</f>
        <v>PERBET</v>
      </c>
      <c r="C340" s="11" t="str">
        <f>'HYPERVISION Absences'!C338</f>
        <v>DENIS</v>
      </c>
      <c r="D340" s="11" t="str">
        <f>'HYPERVISION Absences'!D338</f>
        <v>H+</v>
      </c>
      <c r="E340" s="150">
        <f>'HYPERVISION Absences'!E338</f>
        <v>42345</v>
      </c>
      <c r="F340" s="150">
        <f>'HYPERVISION Absences'!F338</f>
        <v>42345</v>
      </c>
      <c r="G340" s="150">
        <f>'HYPERVISION Absences'!G338</f>
        <v>42345</v>
      </c>
      <c r="H340" s="29">
        <f>IF(B340="","",G340-F340+1)</f>
        <v>1</v>
      </c>
      <c r="I340" s="29">
        <f>IF(B340="","",_XLL.NB.JOURS.OUVRES(F340,G340,ferie))</f>
        <v>1</v>
      </c>
      <c r="J340" s="34">
        <f>IF(D340="","",MATCH(D340,motif,0))</f>
        <v>21</v>
      </c>
      <c r="K340">
        <f>VLOOKUP($D340,param!$N$3:$P$26,3,FALSE)</f>
        <v>21</v>
      </c>
      <c r="L340">
        <f>+J340-K340</f>
        <v>0</v>
      </c>
    </row>
    <row r="341" spans="1:12" ht="15">
      <c r="A341" s="11">
        <f>'HYPERVISION Absences'!A339</f>
        <v>331719</v>
      </c>
      <c r="B341" s="11" t="str">
        <f>'HYPERVISION Absences'!B339</f>
        <v>PERBET</v>
      </c>
      <c r="C341" s="11" t="str">
        <f>'HYPERVISION Absences'!C339</f>
        <v>DENIS</v>
      </c>
      <c r="D341" s="11" t="str">
        <f>'HYPERVISION Absences'!D339</f>
        <v>H+</v>
      </c>
      <c r="E341" s="150">
        <f>'HYPERVISION Absences'!E339</f>
        <v>42346</v>
      </c>
      <c r="F341" s="150">
        <f>'HYPERVISION Absences'!F339</f>
        <v>42346</v>
      </c>
      <c r="G341" s="150">
        <f>'HYPERVISION Absences'!G339</f>
        <v>42346</v>
      </c>
      <c r="H341" s="29">
        <f>IF(B341="","",G341-F341+1)</f>
        <v>1</v>
      </c>
      <c r="I341" s="29">
        <f>IF(B341="","",_XLL.NB.JOURS.OUVRES(F341,G341,ferie))</f>
        <v>1</v>
      </c>
      <c r="J341" s="34">
        <f>IF(D341="","",MATCH(D341,motif,0))</f>
        <v>21</v>
      </c>
      <c r="K341">
        <f>VLOOKUP($D341,param!$N$3:$P$26,3,FALSE)</f>
        <v>21</v>
      </c>
      <c r="L341">
        <f>+J341-K341</f>
        <v>0</v>
      </c>
    </row>
    <row r="342" spans="1:12" ht="15">
      <c r="A342" s="11">
        <f>'HYPERVISION Absences'!A340</f>
        <v>331719</v>
      </c>
      <c r="B342" s="11" t="str">
        <f>'HYPERVISION Absences'!B340</f>
        <v>PERBET</v>
      </c>
      <c r="C342" s="11" t="str">
        <f>'HYPERVISION Absences'!C340</f>
        <v>DENIS</v>
      </c>
      <c r="D342" s="11" t="str">
        <f>'HYPERVISION Absences'!D340</f>
        <v>H+</v>
      </c>
      <c r="E342" s="150">
        <f>'HYPERVISION Absences'!E340</f>
        <v>42348</v>
      </c>
      <c r="F342" s="150">
        <f>'HYPERVISION Absences'!F340</f>
        <v>42348</v>
      </c>
      <c r="G342" s="150">
        <f>'HYPERVISION Absences'!G340</f>
        <v>42348</v>
      </c>
      <c r="H342" s="29">
        <f>IF(B342="","",G342-F342+1)</f>
        <v>1</v>
      </c>
      <c r="I342" s="29">
        <f>IF(B342="","",_XLL.NB.JOURS.OUVRES(F342,G342,ferie))</f>
        <v>1</v>
      </c>
      <c r="J342" s="34">
        <f>IF(D342="","",MATCH(D342,motif,0))</f>
        <v>21</v>
      </c>
      <c r="K342">
        <f>VLOOKUP($D342,param!$N$3:$P$26,3,FALSE)</f>
        <v>21</v>
      </c>
      <c r="L342">
        <f>+J342-K342</f>
        <v>0</v>
      </c>
    </row>
    <row r="343" spans="1:12" ht="15">
      <c r="A343" s="11">
        <f>'HYPERVISION Absences'!A341</f>
        <v>331719</v>
      </c>
      <c r="B343" s="11" t="str">
        <f>'HYPERVISION Absences'!B341</f>
        <v>PERBET</v>
      </c>
      <c r="C343" s="11" t="str">
        <f>'HYPERVISION Absences'!C341</f>
        <v>DENIS</v>
      </c>
      <c r="D343" s="11" t="str">
        <f>'HYPERVISION Absences'!D341</f>
        <v>H+</v>
      </c>
      <c r="E343" s="150">
        <f>'HYPERVISION Absences'!E341</f>
        <v>42349</v>
      </c>
      <c r="F343" s="150">
        <f>'HYPERVISION Absences'!F341</f>
        <v>42349</v>
      </c>
      <c r="G343" s="150">
        <f>'HYPERVISION Absences'!G341</f>
        <v>42349</v>
      </c>
      <c r="H343" s="29">
        <f>IF(B343="","",G343-F343+1)</f>
        <v>1</v>
      </c>
      <c r="I343" s="29">
        <f>IF(B343="","",_XLL.NB.JOURS.OUVRES(F343,G343,ferie))</f>
        <v>1</v>
      </c>
      <c r="J343" s="34">
        <f>IF(D343="","",MATCH(D343,motif,0))</f>
        <v>21</v>
      </c>
      <c r="K343">
        <f>VLOOKUP($D343,param!$N$3:$P$26,3,FALSE)</f>
        <v>21</v>
      </c>
      <c r="L343">
        <f>+J343-K343</f>
        <v>0</v>
      </c>
    </row>
    <row r="344" spans="1:12" ht="15">
      <c r="A344" s="11">
        <f>'HYPERVISION Absences'!A342</f>
        <v>331719</v>
      </c>
      <c r="B344" s="11" t="str">
        <f>'HYPERVISION Absences'!B342</f>
        <v>PERBET</v>
      </c>
      <c r="C344" s="11" t="str">
        <f>'HYPERVISION Absences'!C342</f>
        <v>DENIS</v>
      </c>
      <c r="D344" s="11" t="str">
        <f>'HYPERVISION Absences'!D342</f>
        <v>H+</v>
      </c>
      <c r="E344" s="150">
        <f>'HYPERVISION Absences'!E342</f>
        <v>42352</v>
      </c>
      <c r="F344" s="150">
        <f>'HYPERVISION Absences'!F342</f>
        <v>42352</v>
      </c>
      <c r="G344" s="150">
        <f>'HYPERVISION Absences'!G342</f>
        <v>42352</v>
      </c>
      <c r="H344" s="29">
        <f>IF(B344="","",G344-F344+1)</f>
        <v>1</v>
      </c>
      <c r="I344" s="29">
        <f>IF(B344="","",_XLL.NB.JOURS.OUVRES(F344,G344,ferie))</f>
        <v>1</v>
      </c>
      <c r="J344" s="34">
        <f>IF(D344="","",MATCH(D344,motif,0))</f>
        <v>21</v>
      </c>
      <c r="K344">
        <f>VLOOKUP($D344,param!$N$3:$P$26,3,FALSE)</f>
        <v>21</v>
      </c>
      <c r="L344">
        <f>+J344-K344</f>
        <v>0</v>
      </c>
    </row>
    <row r="345" spans="1:12" ht="15">
      <c r="A345" s="11">
        <f>'HYPERVISION Absences'!A343</f>
        <v>331719</v>
      </c>
      <c r="B345" s="11" t="str">
        <f>'HYPERVISION Absences'!B343</f>
        <v>PERBET</v>
      </c>
      <c r="C345" s="11" t="str">
        <f>'HYPERVISION Absences'!C343</f>
        <v>DENIS</v>
      </c>
      <c r="D345" s="11" t="str">
        <f>'HYPERVISION Absences'!D343</f>
        <v>H+</v>
      </c>
      <c r="E345" s="150">
        <f>'HYPERVISION Absences'!E343</f>
        <v>42353</v>
      </c>
      <c r="F345" s="150">
        <f>'HYPERVISION Absences'!F343</f>
        <v>42353</v>
      </c>
      <c r="G345" s="150">
        <f>'HYPERVISION Absences'!G343</f>
        <v>42353</v>
      </c>
      <c r="H345" s="29">
        <f>IF(B345="","",G345-F345+1)</f>
        <v>1</v>
      </c>
      <c r="I345" s="29">
        <f>IF(B345="","",_XLL.NB.JOURS.OUVRES(F345,G345,ferie))</f>
        <v>1</v>
      </c>
      <c r="J345" s="34">
        <f>IF(D345="","",MATCH(D345,motif,0))</f>
        <v>21</v>
      </c>
      <c r="K345">
        <f>VLOOKUP($D345,param!$N$3:$P$26,3,FALSE)</f>
        <v>21</v>
      </c>
      <c r="L345">
        <f>+J345-K345</f>
        <v>0</v>
      </c>
    </row>
    <row r="346" spans="1:12" ht="15">
      <c r="A346" s="11">
        <f>'HYPERVISION Absences'!A344</f>
        <v>331719</v>
      </c>
      <c r="B346" s="11" t="str">
        <f>'HYPERVISION Absences'!B344</f>
        <v>PERBET</v>
      </c>
      <c r="C346" s="11" t="str">
        <f>'HYPERVISION Absences'!C344</f>
        <v>DENIS</v>
      </c>
      <c r="D346" s="11" t="str">
        <f>'HYPERVISION Absences'!D344</f>
        <v>H+</v>
      </c>
      <c r="E346" s="150">
        <f>'HYPERVISION Absences'!E344</f>
        <v>42354</v>
      </c>
      <c r="F346" s="150">
        <f>'HYPERVISION Absences'!F344</f>
        <v>42354</v>
      </c>
      <c r="G346" s="150">
        <f>'HYPERVISION Absences'!G344</f>
        <v>42354</v>
      </c>
      <c r="H346" s="29">
        <f>IF(B346="","",G346-F346+1)</f>
        <v>1</v>
      </c>
      <c r="I346" s="29">
        <f>IF(B346="","",_XLL.NB.JOURS.OUVRES(F346,G346,ferie))</f>
        <v>1</v>
      </c>
      <c r="J346" s="34">
        <f>IF(D346="","",MATCH(D346,motif,0))</f>
        <v>21</v>
      </c>
      <c r="K346">
        <f>VLOOKUP($D346,param!$N$3:$P$26,3,FALSE)</f>
        <v>21</v>
      </c>
      <c r="L346">
        <f>+J346-K346</f>
        <v>0</v>
      </c>
    </row>
    <row r="347" spans="1:12" ht="15">
      <c r="A347" s="11">
        <f>'HYPERVISION Absences'!A345</f>
        <v>331719</v>
      </c>
      <c r="B347" s="11" t="str">
        <f>'HYPERVISION Absences'!B345</f>
        <v>PERBET</v>
      </c>
      <c r="C347" s="11" t="str">
        <f>'HYPERVISION Absences'!C345</f>
        <v>DENIS</v>
      </c>
      <c r="D347" s="11" t="str">
        <f>'HYPERVISION Absences'!D345</f>
        <v>H+</v>
      </c>
      <c r="E347" s="150">
        <f>'HYPERVISION Absences'!E345</f>
        <v>42355</v>
      </c>
      <c r="F347" s="150">
        <f>'HYPERVISION Absences'!F345</f>
        <v>42355</v>
      </c>
      <c r="G347" s="150">
        <f>'HYPERVISION Absences'!G345</f>
        <v>42355</v>
      </c>
      <c r="H347" s="29">
        <f>IF(B347="","",G347-F347+1)</f>
        <v>1</v>
      </c>
      <c r="I347" s="29">
        <f>IF(B347="","",_XLL.NB.JOURS.OUVRES(F347,G347,ferie))</f>
        <v>1</v>
      </c>
      <c r="J347" s="34">
        <f>IF(D347="","",MATCH(D347,motif,0))</f>
        <v>21</v>
      </c>
      <c r="K347">
        <f>VLOOKUP($D347,param!$N$3:$P$26,3,FALSE)</f>
        <v>21</v>
      </c>
      <c r="L347">
        <f>+J347-K347</f>
        <v>0</v>
      </c>
    </row>
    <row r="348" spans="1:12" ht="15">
      <c r="A348" s="11">
        <f>'HYPERVISION Absences'!A346</f>
        <v>331719</v>
      </c>
      <c r="B348" s="11" t="str">
        <f>'HYPERVISION Absences'!B346</f>
        <v>PERBET</v>
      </c>
      <c r="C348" s="11" t="str">
        <f>'HYPERVISION Absences'!C346</f>
        <v>DENIS</v>
      </c>
      <c r="D348" s="11" t="str">
        <f>'HYPERVISION Absences'!D346</f>
        <v>H+</v>
      </c>
      <c r="E348" s="150">
        <f>'HYPERVISION Absences'!E346</f>
        <v>42380</v>
      </c>
      <c r="F348" s="150">
        <f>'HYPERVISION Absences'!F346</f>
        <v>42380</v>
      </c>
      <c r="G348" s="150">
        <f>'HYPERVISION Absences'!G346</f>
        <v>42381</v>
      </c>
      <c r="H348" s="29">
        <f>IF(B348="","",G348-F348+1)</f>
        <v>2</v>
      </c>
      <c r="I348" s="29">
        <f>IF(B348="","",_XLL.NB.JOURS.OUVRES(F348,G348,ferie))</f>
        <v>2</v>
      </c>
      <c r="J348" s="34">
        <f>IF(D348="","",MATCH(D348,motif,0))</f>
        <v>21</v>
      </c>
      <c r="K348">
        <f>VLOOKUP($D348,param!$N$3:$P$26,3,FALSE)</f>
        <v>21</v>
      </c>
      <c r="L348">
        <f>+J348-K348</f>
        <v>0</v>
      </c>
    </row>
    <row r="349" spans="1:12" ht="15">
      <c r="A349" s="11">
        <f>'HYPERVISION Absences'!A347</f>
        <v>331719</v>
      </c>
      <c r="B349" s="11" t="str">
        <f>'HYPERVISION Absences'!B347</f>
        <v>PERBET</v>
      </c>
      <c r="C349" s="11" t="str">
        <f>'HYPERVISION Absences'!C347</f>
        <v>DENIS</v>
      </c>
      <c r="D349" s="11" t="str">
        <f>'HYPERVISION Absences'!D347</f>
        <v>H+</v>
      </c>
      <c r="E349" s="150">
        <f>'HYPERVISION Absences'!E347</f>
        <v>42383</v>
      </c>
      <c r="F349" s="150">
        <f>'HYPERVISION Absences'!F347</f>
        <v>42383</v>
      </c>
      <c r="G349" s="150">
        <f>'HYPERVISION Absences'!G347</f>
        <v>42383</v>
      </c>
      <c r="H349" s="29">
        <f>IF(B349="","",G349-F349+1)</f>
        <v>1</v>
      </c>
      <c r="I349" s="29">
        <f>IF(B349="","",_XLL.NB.JOURS.OUVRES(F349,G349,ferie))</f>
        <v>1</v>
      </c>
      <c r="J349" s="34">
        <f>IF(D349="","",MATCH(D349,motif,0))</f>
        <v>21</v>
      </c>
      <c r="K349">
        <f>VLOOKUP($D349,param!$N$3:$P$26,3,FALSE)</f>
        <v>21</v>
      </c>
      <c r="L349">
        <f>+J349-K349</f>
        <v>0</v>
      </c>
    </row>
    <row r="350" spans="1:12" ht="15">
      <c r="A350" s="11">
        <f>'HYPERVISION Absences'!A348</f>
        <v>331719</v>
      </c>
      <c r="B350" s="11" t="str">
        <f>'HYPERVISION Absences'!B348</f>
        <v>PERBET</v>
      </c>
      <c r="C350" s="11" t="str">
        <f>'HYPERVISION Absences'!C348</f>
        <v>DENIS</v>
      </c>
      <c r="D350" s="11" t="str">
        <f>'HYPERVISION Absences'!D348</f>
        <v>H+</v>
      </c>
      <c r="E350" s="150">
        <f>'HYPERVISION Absences'!E348</f>
        <v>42384</v>
      </c>
      <c r="F350" s="150">
        <f>'HYPERVISION Absences'!F348</f>
        <v>42384</v>
      </c>
      <c r="G350" s="150">
        <f>'HYPERVISION Absences'!G348</f>
        <v>42384</v>
      </c>
      <c r="H350" s="29">
        <f>IF(B350="","",G350-F350+1)</f>
        <v>1</v>
      </c>
      <c r="I350" s="29">
        <f>IF(B350="","",_XLL.NB.JOURS.OUVRES(F350,G350,ferie))</f>
        <v>1</v>
      </c>
      <c r="J350" s="34">
        <f>IF(D350="","",MATCH(D350,motif,0))</f>
        <v>21</v>
      </c>
      <c r="K350">
        <f>VLOOKUP($D350,param!$N$3:$P$26,3,FALSE)</f>
        <v>21</v>
      </c>
      <c r="L350">
        <f>+J350-K350</f>
        <v>0</v>
      </c>
    </row>
    <row r="351" spans="1:12" ht="15">
      <c r="A351" s="11">
        <f>'HYPERVISION Absences'!A349</f>
        <v>331719</v>
      </c>
      <c r="B351" s="11" t="str">
        <f>'HYPERVISION Absences'!B349</f>
        <v>PERBET</v>
      </c>
      <c r="C351" s="11" t="str">
        <f>'HYPERVISION Absences'!C349</f>
        <v>DENIS</v>
      </c>
      <c r="D351" s="11" t="str">
        <f>'HYPERVISION Absences'!D349</f>
        <v>H+</v>
      </c>
      <c r="E351" s="150">
        <f>'HYPERVISION Absences'!E349</f>
        <v>42387</v>
      </c>
      <c r="F351" s="150">
        <f>'HYPERVISION Absences'!F349</f>
        <v>42387</v>
      </c>
      <c r="G351" s="150">
        <f>'HYPERVISION Absences'!G349</f>
        <v>42387</v>
      </c>
      <c r="H351" s="29">
        <f>IF(B351="","",G351-F351+1)</f>
        <v>1</v>
      </c>
      <c r="I351" s="29">
        <f>IF(B351="","",_XLL.NB.JOURS.OUVRES(F351,G351,ferie))</f>
        <v>1</v>
      </c>
      <c r="J351" s="34">
        <f>IF(D351="","",MATCH(D351,motif,0))</f>
        <v>21</v>
      </c>
      <c r="K351">
        <f>VLOOKUP($D351,param!$N$3:$P$26,3,FALSE)</f>
        <v>21</v>
      </c>
      <c r="L351">
        <f>+J351-K351</f>
        <v>0</v>
      </c>
    </row>
    <row r="352" spans="1:12" ht="15">
      <c r="A352" s="11">
        <f>'HYPERVISION Absences'!A350</f>
        <v>331719</v>
      </c>
      <c r="B352" s="11" t="str">
        <f>'HYPERVISION Absences'!B350</f>
        <v>PERBET</v>
      </c>
      <c r="C352" s="11" t="str">
        <f>'HYPERVISION Absences'!C350</f>
        <v>DENIS</v>
      </c>
      <c r="D352" s="11" t="str">
        <f>'HYPERVISION Absences'!D350</f>
        <v>H+</v>
      </c>
      <c r="E352" s="150">
        <f>'HYPERVISION Absences'!E350</f>
        <v>42394</v>
      </c>
      <c r="F352" s="150">
        <f>'HYPERVISION Absences'!F350</f>
        <v>42394</v>
      </c>
      <c r="G352" s="150">
        <f>'HYPERVISION Absences'!G350</f>
        <v>42394</v>
      </c>
      <c r="H352" s="29">
        <f>IF(B352="","",G352-F352+1)</f>
        <v>1</v>
      </c>
      <c r="I352" s="29">
        <f>IF(B352="","",_XLL.NB.JOURS.OUVRES(F352,G352,ferie))</f>
        <v>1</v>
      </c>
      <c r="J352" s="34">
        <f>IF(D352="","",MATCH(D352,motif,0))</f>
        <v>21</v>
      </c>
      <c r="K352">
        <f>VLOOKUP($D352,param!$N$3:$P$26,3,FALSE)</f>
        <v>21</v>
      </c>
      <c r="L352">
        <f>+J352-K352</f>
        <v>0</v>
      </c>
    </row>
    <row r="353" spans="1:12" ht="15">
      <c r="A353" s="11">
        <f>'HYPERVISION Absences'!A351</f>
        <v>331719</v>
      </c>
      <c r="B353" s="11" t="str">
        <f>'HYPERVISION Absences'!B351</f>
        <v>PERBET</v>
      </c>
      <c r="C353" s="11" t="str">
        <f>'HYPERVISION Absences'!C351</f>
        <v>DENIS</v>
      </c>
      <c r="D353" s="11" t="str">
        <f>'HYPERVISION Absences'!D351</f>
        <v>H+</v>
      </c>
      <c r="E353" s="150">
        <f>'HYPERVISION Absences'!E351</f>
        <v>42395</v>
      </c>
      <c r="F353" s="150">
        <f>'HYPERVISION Absences'!F351</f>
        <v>42395</v>
      </c>
      <c r="G353" s="150">
        <f>'HYPERVISION Absences'!G351</f>
        <v>42395</v>
      </c>
      <c r="H353" s="29">
        <f>IF(B353="","",G353-F353+1)</f>
        <v>1</v>
      </c>
      <c r="I353" s="29">
        <f>IF(B353="","",_XLL.NB.JOURS.OUVRES(F353,G353,ferie))</f>
        <v>1</v>
      </c>
      <c r="J353" s="34">
        <f>IF(D353="","",MATCH(D353,motif,0))</f>
        <v>21</v>
      </c>
      <c r="K353">
        <f>VLOOKUP($D353,param!$N$3:$P$26,3,FALSE)</f>
        <v>21</v>
      </c>
      <c r="L353">
        <f>+J353-K353</f>
        <v>0</v>
      </c>
    </row>
    <row r="354" spans="1:12" ht="15">
      <c r="A354" s="11">
        <f>'HYPERVISION Absences'!A352</f>
        <v>331719</v>
      </c>
      <c r="B354" s="11" t="str">
        <f>'HYPERVISION Absences'!B352</f>
        <v>PERBET</v>
      </c>
      <c r="C354" s="11" t="str">
        <f>'HYPERVISION Absences'!C352</f>
        <v>DENIS</v>
      </c>
      <c r="D354" s="11" t="str">
        <f>'HYPERVISION Absences'!D352</f>
        <v>H+</v>
      </c>
      <c r="E354" s="150">
        <f>'HYPERVISION Absences'!E352</f>
        <v>42396</v>
      </c>
      <c r="F354" s="150">
        <f>'HYPERVISION Absences'!F352</f>
        <v>42396</v>
      </c>
      <c r="G354" s="150">
        <f>'HYPERVISION Absences'!G352</f>
        <v>42396</v>
      </c>
      <c r="H354" s="29">
        <f>IF(B354="","",G354-F354+1)</f>
        <v>1</v>
      </c>
      <c r="I354" s="29">
        <f>IF(B354="","",_XLL.NB.JOURS.OUVRES(F354,G354,ferie))</f>
        <v>1</v>
      </c>
      <c r="J354" s="34">
        <f>IF(D354="","",MATCH(D354,motif,0))</f>
        <v>21</v>
      </c>
      <c r="K354">
        <f>VLOOKUP($D354,param!$N$3:$P$26,3,FALSE)</f>
        <v>21</v>
      </c>
      <c r="L354">
        <f>+J354-K354</f>
        <v>0</v>
      </c>
    </row>
    <row r="355" spans="1:12" ht="15">
      <c r="A355" s="11">
        <f>'HYPERVISION Absences'!A353</f>
        <v>331719</v>
      </c>
      <c r="B355" s="11" t="str">
        <f>'HYPERVISION Absences'!B353</f>
        <v>PERBET</v>
      </c>
      <c r="C355" s="11" t="str">
        <f>'HYPERVISION Absences'!C353</f>
        <v>DENIS</v>
      </c>
      <c r="D355" s="11" t="str">
        <f>'HYPERVISION Absences'!D353</f>
        <v>H+</v>
      </c>
      <c r="E355" s="150">
        <f>'HYPERVISION Absences'!E353</f>
        <v>42397</v>
      </c>
      <c r="F355" s="150">
        <f>'HYPERVISION Absences'!F353</f>
        <v>42397</v>
      </c>
      <c r="G355" s="150">
        <f>'HYPERVISION Absences'!G353</f>
        <v>42397</v>
      </c>
      <c r="H355" s="29">
        <f>IF(B355="","",G355-F355+1)</f>
        <v>1</v>
      </c>
      <c r="I355" s="29">
        <f>IF(B355="","",_XLL.NB.JOURS.OUVRES(F355,G355,ferie))</f>
        <v>1</v>
      </c>
      <c r="J355" s="34">
        <f>IF(D355="","",MATCH(D355,motif,0))</f>
        <v>21</v>
      </c>
      <c r="K355">
        <f>VLOOKUP($D355,param!$N$3:$P$26,3,FALSE)</f>
        <v>21</v>
      </c>
      <c r="L355">
        <f>+J355-K355</f>
        <v>0</v>
      </c>
    </row>
    <row r="356" spans="1:12" ht="15">
      <c r="A356" s="11">
        <f>'HYPERVISION Absences'!A354</f>
        <v>331719</v>
      </c>
      <c r="B356" s="11" t="str">
        <f>'HYPERVISION Absences'!B354</f>
        <v>PERBET</v>
      </c>
      <c r="C356" s="11" t="str">
        <f>'HYPERVISION Absences'!C354</f>
        <v>DENIS</v>
      </c>
      <c r="D356" s="11" t="str">
        <f>'HYPERVISION Absences'!D354</f>
        <v>H+</v>
      </c>
      <c r="E356" s="150">
        <f>'HYPERVISION Absences'!E354</f>
        <v>42401</v>
      </c>
      <c r="F356" s="150">
        <f>'HYPERVISION Absences'!F354</f>
        <v>42401</v>
      </c>
      <c r="G356" s="150">
        <f>'HYPERVISION Absences'!G354</f>
        <v>42401</v>
      </c>
      <c r="H356" s="29">
        <f>IF(B356="","",G356-F356+1)</f>
        <v>1</v>
      </c>
      <c r="I356" s="29">
        <f>IF(B356="","",_XLL.NB.JOURS.OUVRES(F356,G356,ferie))</f>
        <v>1</v>
      </c>
      <c r="J356" s="34">
        <f>IF(D356="","",MATCH(D356,motif,0))</f>
        <v>21</v>
      </c>
      <c r="K356">
        <f>VLOOKUP($D356,param!$N$3:$P$26,3,FALSE)</f>
        <v>21</v>
      </c>
      <c r="L356">
        <f>+J356-K356</f>
        <v>0</v>
      </c>
    </row>
    <row r="357" spans="1:12" ht="15">
      <c r="A357" s="11">
        <f>'HYPERVISION Absences'!A355</f>
        <v>331719</v>
      </c>
      <c r="B357" s="11" t="str">
        <f>'HYPERVISION Absences'!B355</f>
        <v>PERBET</v>
      </c>
      <c r="C357" s="11" t="str">
        <f>'HYPERVISION Absences'!C355</f>
        <v>DENIS</v>
      </c>
      <c r="D357" s="11" t="str">
        <f>'HYPERVISION Absences'!D355</f>
        <v>H+</v>
      </c>
      <c r="E357" s="150">
        <f>'HYPERVISION Absences'!E355</f>
        <v>42402</v>
      </c>
      <c r="F357" s="150">
        <f>'HYPERVISION Absences'!F355</f>
        <v>42402</v>
      </c>
      <c r="G357" s="150">
        <f>'HYPERVISION Absences'!G355</f>
        <v>42402</v>
      </c>
      <c r="H357" s="29">
        <f>IF(B357="","",G357-F357+1)</f>
        <v>1</v>
      </c>
      <c r="I357" s="29">
        <f>IF(B357="","",_XLL.NB.JOURS.OUVRES(F357,G357,ferie))</f>
        <v>1</v>
      </c>
      <c r="J357" s="34">
        <f>IF(D357="","",MATCH(D357,motif,0))</f>
        <v>21</v>
      </c>
      <c r="K357">
        <f>VLOOKUP($D357,param!$N$3:$P$26,3,FALSE)</f>
        <v>21</v>
      </c>
      <c r="L357">
        <f>+J357-K357</f>
        <v>0</v>
      </c>
    </row>
    <row r="358" spans="1:12" ht="15">
      <c r="A358" s="11">
        <f>'HYPERVISION Absences'!A356</f>
        <v>331719</v>
      </c>
      <c r="B358" s="11" t="str">
        <f>'HYPERVISION Absences'!B356</f>
        <v>PERBET</v>
      </c>
      <c r="C358" s="11" t="str">
        <f>'HYPERVISION Absences'!C356</f>
        <v>DENIS</v>
      </c>
      <c r="D358" s="11" t="str">
        <f>'HYPERVISION Absences'!D356</f>
        <v>H+</v>
      </c>
      <c r="E358" s="150">
        <f>'HYPERVISION Absences'!E356</f>
        <v>42404</v>
      </c>
      <c r="F358" s="150">
        <f>'HYPERVISION Absences'!F356</f>
        <v>42404</v>
      </c>
      <c r="G358" s="150">
        <f>'HYPERVISION Absences'!G356</f>
        <v>42404</v>
      </c>
      <c r="H358" s="29">
        <f>IF(B358="","",G358-F358+1)</f>
        <v>1</v>
      </c>
      <c r="I358" s="29">
        <f>IF(B358="","",_XLL.NB.JOURS.OUVRES(F358,G358,ferie))</f>
        <v>1</v>
      </c>
      <c r="J358" s="34">
        <f>IF(D358="","",MATCH(D358,motif,0))</f>
        <v>21</v>
      </c>
      <c r="K358">
        <f>VLOOKUP($D358,param!$N$3:$P$26,3,FALSE)</f>
        <v>21</v>
      </c>
      <c r="L358">
        <f>+J358-K358</f>
        <v>0</v>
      </c>
    </row>
    <row r="359" spans="1:12" ht="15">
      <c r="A359" s="11">
        <f>'HYPERVISION Absences'!A357</f>
        <v>331719</v>
      </c>
      <c r="B359" s="11" t="str">
        <f>'HYPERVISION Absences'!B357</f>
        <v>PERBET</v>
      </c>
      <c r="C359" s="11" t="str">
        <f>'HYPERVISION Absences'!C357</f>
        <v>DENIS</v>
      </c>
      <c r="D359" s="11" t="str">
        <f>'HYPERVISION Absences'!D357</f>
        <v>H+</v>
      </c>
      <c r="E359" s="150">
        <f>'HYPERVISION Absences'!E357</f>
        <v>42405</v>
      </c>
      <c r="F359" s="150">
        <f>'HYPERVISION Absences'!F357</f>
        <v>42405</v>
      </c>
      <c r="G359" s="150">
        <f>'HYPERVISION Absences'!G357</f>
        <v>42405</v>
      </c>
      <c r="H359" s="29">
        <f>IF(B359="","",G359-F359+1)</f>
        <v>1</v>
      </c>
      <c r="I359" s="29">
        <f>IF(B359="","",_XLL.NB.JOURS.OUVRES(F359,G359,ferie))</f>
        <v>1</v>
      </c>
      <c r="J359" s="34">
        <f>IF(D359="","",MATCH(D359,motif,0))</f>
        <v>21</v>
      </c>
      <c r="K359">
        <f>VLOOKUP($D359,param!$N$3:$P$26,3,FALSE)</f>
        <v>21</v>
      </c>
      <c r="L359">
        <f>+J359-K359</f>
        <v>0</v>
      </c>
    </row>
    <row r="360" spans="1:12" ht="15">
      <c r="A360" s="11">
        <f>'HYPERVISION Absences'!A358</f>
        <v>331719</v>
      </c>
      <c r="B360" s="11" t="str">
        <f>'HYPERVISION Absences'!B358</f>
        <v>PERBET</v>
      </c>
      <c r="C360" s="11" t="str">
        <f>'HYPERVISION Absences'!C358</f>
        <v>DENIS</v>
      </c>
      <c r="D360" s="11" t="str">
        <f>'HYPERVISION Absences'!D358</f>
        <v>H+</v>
      </c>
      <c r="E360" s="150">
        <f>'HYPERVISION Absences'!E358</f>
        <v>42408</v>
      </c>
      <c r="F360" s="150">
        <f>'HYPERVISION Absences'!F358</f>
        <v>42408</v>
      </c>
      <c r="G360" s="150">
        <f>'HYPERVISION Absences'!G358</f>
        <v>42408</v>
      </c>
      <c r="H360" s="29">
        <f>IF(B360="","",G360-F360+1)</f>
        <v>1</v>
      </c>
      <c r="I360" s="29">
        <f>IF(B360="","",_XLL.NB.JOURS.OUVRES(F360,G360,ferie))</f>
        <v>1</v>
      </c>
      <c r="J360" s="34">
        <f>IF(D360="","",MATCH(D360,motif,0))</f>
        <v>21</v>
      </c>
      <c r="K360">
        <f>VLOOKUP($D360,param!$N$3:$P$26,3,FALSE)</f>
        <v>21</v>
      </c>
      <c r="L360">
        <f>+J360-K360</f>
        <v>0</v>
      </c>
    </row>
    <row r="361" spans="1:12" ht="15">
      <c r="A361" s="11">
        <f>'HYPERVISION Absences'!A359</f>
        <v>331719</v>
      </c>
      <c r="B361" s="11" t="str">
        <f>'HYPERVISION Absences'!B359</f>
        <v>PERBET</v>
      </c>
      <c r="C361" s="11" t="str">
        <f>'HYPERVISION Absences'!C359</f>
        <v>DENIS</v>
      </c>
      <c r="D361" s="11" t="str">
        <f>'HYPERVISION Absences'!D359</f>
        <v>H+</v>
      </c>
      <c r="E361" s="150">
        <f>'HYPERVISION Absences'!E359</f>
        <v>42409</v>
      </c>
      <c r="F361" s="150">
        <f>'HYPERVISION Absences'!F359</f>
        <v>42409</v>
      </c>
      <c r="G361" s="150">
        <f>'HYPERVISION Absences'!G359</f>
        <v>42409</v>
      </c>
      <c r="H361" s="29">
        <f>IF(B361="","",G361-F361+1)</f>
        <v>1</v>
      </c>
      <c r="I361" s="29">
        <f>IF(B361="","",_XLL.NB.JOURS.OUVRES(F361,G361,ferie))</f>
        <v>1</v>
      </c>
      <c r="J361" s="34">
        <f>IF(D361="","",MATCH(D361,motif,0))</f>
        <v>21</v>
      </c>
      <c r="K361">
        <f>VLOOKUP($D361,param!$N$3:$P$26,3,FALSE)</f>
        <v>21</v>
      </c>
      <c r="L361">
        <f>+J361-K361</f>
        <v>0</v>
      </c>
    </row>
    <row r="362" spans="1:12" ht="15">
      <c r="A362" s="11">
        <f>'HYPERVISION Absences'!A360</f>
        <v>331719</v>
      </c>
      <c r="B362" s="11" t="str">
        <f>'HYPERVISION Absences'!B360</f>
        <v>PERBET</v>
      </c>
      <c r="C362" s="11" t="str">
        <f>'HYPERVISION Absences'!C360</f>
        <v>DENIS</v>
      </c>
      <c r="D362" s="11" t="str">
        <f>'HYPERVISION Absences'!D360</f>
        <v>H+</v>
      </c>
      <c r="E362" s="150">
        <f>'HYPERVISION Absences'!E360</f>
        <v>42410</v>
      </c>
      <c r="F362" s="150">
        <f>'HYPERVISION Absences'!F360</f>
        <v>42410</v>
      </c>
      <c r="G362" s="150">
        <f>'HYPERVISION Absences'!G360</f>
        <v>42410</v>
      </c>
      <c r="H362" s="29">
        <f>IF(B362="","",G362-F362+1)</f>
        <v>1</v>
      </c>
      <c r="I362" s="29">
        <f>IF(B362="","",_XLL.NB.JOURS.OUVRES(F362,G362,ferie))</f>
        <v>1</v>
      </c>
      <c r="J362" s="34">
        <f>IF(D362="","",MATCH(D362,motif,0))</f>
        <v>21</v>
      </c>
      <c r="K362">
        <f>VLOOKUP($D362,param!$N$3:$P$26,3,FALSE)</f>
        <v>21</v>
      </c>
      <c r="L362">
        <f>+J362-K362</f>
        <v>0</v>
      </c>
    </row>
    <row r="363" spans="1:12" ht="15">
      <c r="A363" s="11">
        <f>'HYPERVISION Absences'!A361</f>
        <v>331719</v>
      </c>
      <c r="B363" s="11" t="str">
        <f>'HYPERVISION Absences'!B361</f>
        <v>PERBET</v>
      </c>
      <c r="C363" s="11" t="str">
        <f>'HYPERVISION Absences'!C361</f>
        <v>DENIS</v>
      </c>
      <c r="D363" s="11" t="str">
        <f>'HYPERVISION Absences'!D361</f>
        <v>H+</v>
      </c>
      <c r="E363" s="150">
        <f>'HYPERVISION Absences'!E361</f>
        <v>42411</v>
      </c>
      <c r="F363" s="150">
        <f>'HYPERVISION Absences'!F361</f>
        <v>42411</v>
      </c>
      <c r="G363" s="150">
        <f>'HYPERVISION Absences'!G361</f>
        <v>42411</v>
      </c>
      <c r="H363" s="29">
        <f>IF(B363="","",G363-F363+1)</f>
        <v>1</v>
      </c>
      <c r="I363" s="29">
        <f>IF(B363="","",_XLL.NB.JOURS.OUVRES(F363,G363,ferie))</f>
        <v>1</v>
      </c>
      <c r="J363" s="34">
        <f>IF(D363="","",MATCH(D363,motif,0))</f>
        <v>21</v>
      </c>
      <c r="K363">
        <f>VLOOKUP($D363,param!$N$3:$P$26,3,FALSE)</f>
        <v>21</v>
      </c>
      <c r="L363">
        <f>+J363-K363</f>
        <v>0</v>
      </c>
    </row>
    <row r="364" spans="1:12" ht="15">
      <c r="A364" s="11">
        <f>'HYPERVISION Absences'!A362</f>
        <v>331719</v>
      </c>
      <c r="B364" s="11" t="str">
        <f>'HYPERVISION Absences'!B362</f>
        <v>PERBET</v>
      </c>
      <c r="C364" s="11" t="str">
        <f>'HYPERVISION Absences'!C362</f>
        <v>DENIS</v>
      </c>
      <c r="D364" s="11" t="str">
        <f>'HYPERVISION Absences'!D362</f>
        <v>H+</v>
      </c>
      <c r="E364" s="150">
        <f>'HYPERVISION Absences'!E362</f>
        <v>42415</v>
      </c>
      <c r="F364" s="150">
        <f>'HYPERVISION Absences'!F362</f>
        <v>42415</v>
      </c>
      <c r="G364" s="150">
        <f>'HYPERVISION Absences'!G362</f>
        <v>42415</v>
      </c>
      <c r="H364" s="29">
        <f>IF(B364="","",G364-F364+1)</f>
        <v>1</v>
      </c>
      <c r="I364" s="29">
        <f>IF(B364="","",_XLL.NB.JOURS.OUVRES(F364,G364,ferie))</f>
        <v>1</v>
      </c>
      <c r="J364" s="34">
        <f>IF(D364="","",MATCH(D364,motif,0))</f>
        <v>21</v>
      </c>
      <c r="K364">
        <f>VLOOKUP($D364,param!$N$3:$P$26,3,FALSE)</f>
        <v>21</v>
      </c>
      <c r="L364">
        <f>+J364-K364</f>
        <v>0</v>
      </c>
    </row>
    <row r="365" spans="1:12" ht="15">
      <c r="A365" s="11">
        <f>'HYPERVISION Absences'!A363</f>
        <v>331719</v>
      </c>
      <c r="B365" s="11" t="str">
        <f>'HYPERVISION Absences'!B363</f>
        <v>PERBET</v>
      </c>
      <c r="C365" s="11" t="str">
        <f>'HYPERVISION Absences'!C363</f>
        <v>DENIS</v>
      </c>
      <c r="D365" s="11" t="str">
        <f>'HYPERVISION Absences'!D363</f>
        <v>H+</v>
      </c>
      <c r="E365" s="150">
        <f>'HYPERVISION Absences'!E363</f>
        <v>42417</v>
      </c>
      <c r="F365" s="150">
        <f>'HYPERVISION Absences'!F363</f>
        <v>42417</v>
      </c>
      <c r="G365" s="150">
        <f>'HYPERVISION Absences'!G363</f>
        <v>42417</v>
      </c>
      <c r="H365" s="29">
        <f>IF(B365="","",G365-F365+1)</f>
        <v>1</v>
      </c>
      <c r="I365" s="29">
        <f>IF(B365="","",_XLL.NB.JOURS.OUVRES(F365,G365,ferie))</f>
        <v>1</v>
      </c>
      <c r="J365" s="34">
        <f>IF(D365="","",MATCH(D365,motif,0))</f>
        <v>21</v>
      </c>
      <c r="K365">
        <f>VLOOKUP($D365,param!$N$3:$P$26,3,FALSE)</f>
        <v>21</v>
      </c>
      <c r="L365">
        <f>+J365-K365</f>
        <v>0</v>
      </c>
    </row>
    <row r="366" spans="1:12" ht="15">
      <c r="A366" s="11">
        <f>'HYPERVISION Absences'!A364</f>
        <v>331719</v>
      </c>
      <c r="B366" s="11" t="str">
        <f>'HYPERVISION Absences'!B364</f>
        <v>PERBET</v>
      </c>
      <c r="C366" s="11" t="str">
        <f>'HYPERVISION Absences'!C364</f>
        <v>DENIS</v>
      </c>
      <c r="D366" s="11" t="str">
        <f>'HYPERVISION Absences'!D364</f>
        <v>H+</v>
      </c>
      <c r="E366" s="150">
        <f>'HYPERVISION Absences'!E364</f>
        <v>42418</v>
      </c>
      <c r="F366" s="150">
        <f>'HYPERVISION Absences'!F364</f>
        <v>42418</v>
      </c>
      <c r="G366" s="150">
        <f>'HYPERVISION Absences'!G364</f>
        <v>42418</v>
      </c>
      <c r="H366" s="29">
        <f>IF(B366="","",G366-F366+1)</f>
        <v>1</v>
      </c>
      <c r="I366" s="29">
        <f>IF(B366="","",_XLL.NB.JOURS.OUVRES(F366,G366,ferie))</f>
        <v>1</v>
      </c>
      <c r="J366" s="34">
        <f>IF(D366="","",MATCH(D366,motif,0))</f>
        <v>21</v>
      </c>
      <c r="K366">
        <f>VLOOKUP($D366,param!$N$3:$P$26,3,FALSE)</f>
        <v>21</v>
      </c>
      <c r="L366">
        <f>+J366-K366</f>
        <v>0</v>
      </c>
    </row>
    <row r="367" spans="1:12" ht="15">
      <c r="A367" s="11">
        <f>'HYPERVISION Absences'!A365</f>
        <v>331719</v>
      </c>
      <c r="B367" s="11" t="str">
        <f>'HYPERVISION Absences'!B365</f>
        <v>PERBET</v>
      </c>
      <c r="C367" s="11" t="str">
        <f>'HYPERVISION Absences'!C365</f>
        <v>DENIS</v>
      </c>
      <c r="D367" s="11" t="str">
        <f>'HYPERVISION Absences'!D365</f>
        <v>H+</v>
      </c>
      <c r="E367" s="150">
        <f>'HYPERVISION Absences'!E365</f>
        <v>42419</v>
      </c>
      <c r="F367" s="150">
        <f>'HYPERVISION Absences'!F365</f>
        <v>42419</v>
      </c>
      <c r="G367" s="150">
        <f>'HYPERVISION Absences'!G365</f>
        <v>42419</v>
      </c>
      <c r="H367" s="29">
        <f>IF(B367="","",G367-F367+1)</f>
        <v>1</v>
      </c>
      <c r="I367" s="29">
        <f>IF(B367="","",_XLL.NB.JOURS.OUVRES(F367,G367,ferie))</f>
        <v>1</v>
      </c>
      <c r="J367" s="34">
        <f>IF(D367="","",MATCH(D367,motif,0))</f>
        <v>21</v>
      </c>
      <c r="K367">
        <f>VLOOKUP($D367,param!$N$3:$P$26,3,FALSE)</f>
        <v>21</v>
      </c>
      <c r="L367">
        <f>+J367-K367</f>
        <v>0</v>
      </c>
    </row>
    <row r="368" spans="1:12" ht="15">
      <c r="A368" s="11">
        <f>'HYPERVISION Absences'!A366</f>
        <v>331719</v>
      </c>
      <c r="B368" s="11" t="str">
        <f>'HYPERVISION Absences'!B366</f>
        <v>PERBET</v>
      </c>
      <c r="C368" s="11" t="str">
        <f>'HYPERVISION Absences'!C366</f>
        <v>DENIS</v>
      </c>
      <c r="D368" s="11" t="str">
        <f>'HYPERVISION Absences'!D366</f>
        <v>H+</v>
      </c>
      <c r="E368" s="150">
        <f>'HYPERVISION Absences'!E366</f>
        <v>42429</v>
      </c>
      <c r="F368" s="150">
        <f>'HYPERVISION Absences'!F366</f>
        <v>42429</v>
      </c>
      <c r="G368" s="150">
        <f>'HYPERVISION Absences'!G366</f>
        <v>42429</v>
      </c>
      <c r="H368" s="29">
        <f>IF(B368="","",G368-F368+1)</f>
        <v>1</v>
      </c>
      <c r="I368" s="29">
        <f>IF(B368="","",_XLL.NB.JOURS.OUVRES(F368,G368,ferie))</f>
        <v>1</v>
      </c>
      <c r="J368" s="34">
        <f>IF(D368="","",MATCH(D368,motif,0))</f>
        <v>21</v>
      </c>
      <c r="K368">
        <f>VLOOKUP($D368,param!$N$3:$P$26,3,FALSE)</f>
        <v>21</v>
      </c>
      <c r="L368">
        <f>+J368-K368</f>
        <v>0</v>
      </c>
    </row>
    <row r="369" spans="1:12" ht="15">
      <c r="A369" s="11">
        <f>'HYPERVISION Absences'!A367</f>
        <v>331719</v>
      </c>
      <c r="B369" s="11" t="str">
        <f>'HYPERVISION Absences'!B367</f>
        <v>PERBET</v>
      </c>
      <c r="C369" s="11" t="str">
        <f>'HYPERVISION Absences'!C367</f>
        <v>DENIS</v>
      </c>
      <c r="D369" s="11" t="str">
        <f>'HYPERVISION Absences'!D367</f>
        <v>RF</v>
      </c>
      <c r="E369" s="150">
        <f>'HYPERVISION Absences'!E367</f>
        <v>42359</v>
      </c>
      <c r="F369" s="150">
        <f>'HYPERVISION Absences'!F367</f>
        <v>42359</v>
      </c>
      <c r="G369" s="150">
        <f>'HYPERVISION Absences'!G367</f>
        <v>42359</v>
      </c>
      <c r="H369" s="29">
        <f>IF(B369="","",G369-F369+1)</f>
        <v>1</v>
      </c>
      <c r="I369" s="29">
        <f>IF(B369="","",_XLL.NB.JOURS.OUVRES(F369,G369,ferie))</f>
        <v>1</v>
      </c>
      <c r="J369" s="34">
        <f>IF(D369="","",MATCH(D369,motif,0))</f>
        <v>2</v>
      </c>
      <c r="K369">
        <f>VLOOKUP($D369,param!$N$3:$P$26,3,FALSE)</f>
        <v>2</v>
      </c>
      <c r="L369">
        <f>+J369-K369</f>
        <v>0</v>
      </c>
    </row>
    <row r="370" spans="1:12" ht="15">
      <c r="A370" s="11">
        <f>'HYPERVISION Absences'!A368</f>
        <v>331719</v>
      </c>
      <c r="B370" s="11" t="str">
        <f>'HYPERVISION Absences'!B368</f>
        <v>PERBET</v>
      </c>
      <c r="C370" s="11" t="str">
        <f>'HYPERVISION Absences'!C368</f>
        <v>DENIS</v>
      </c>
      <c r="D370" s="11" t="str">
        <f>'HYPERVISION Absences'!D368</f>
        <v>RP</v>
      </c>
      <c r="E370" s="150">
        <f>'HYPERVISION Absences'!E368</f>
        <v>42389</v>
      </c>
      <c r="F370" s="150">
        <f>'HYPERVISION Absences'!F368</f>
        <v>42389</v>
      </c>
      <c r="G370" s="150">
        <f>'HYPERVISION Absences'!G368</f>
        <v>42389</v>
      </c>
      <c r="H370" s="29">
        <f>IF(B370="","",G370-F370+1)</f>
        <v>1</v>
      </c>
      <c r="I370" s="29">
        <f>IF(B370="","",_XLL.NB.JOURS.OUVRES(F370,G370,ferie))</f>
        <v>1</v>
      </c>
      <c r="J370" s="34">
        <f>IF(D370="","",MATCH(D370,motif,0))</f>
        <v>6</v>
      </c>
      <c r="K370">
        <f>VLOOKUP($D370,param!$N$3:$P$26,3,FALSE)</f>
        <v>6</v>
      </c>
      <c r="L370">
        <f>+J370-K370</f>
        <v>0</v>
      </c>
    </row>
    <row r="371" spans="1:12" ht="15">
      <c r="A371" s="11">
        <f>'HYPERVISION Absences'!A369</f>
        <v>33005561</v>
      </c>
      <c r="B371" s="11" t="str">
        <f>'HYPERVISION Absences'!B369</f>
        <v>PONTONNIER</v>
      </c>
      <c r="C371" s="11" t="str">
        <f>'HYPERVISION Absences'!C369</f>
        <v>CHRISTIAN</v>
      </c>
      <c r="D371" s="11" t="str">
        <f>'HYPERVISION Absences'!D369</f>
        <v>C5</v>
      </c>
      <c r="E371" s="150">
        <f>'HYPERVISION Absences'!E369</f>
        <v>42405</v>
      </c>
      <c r="F371" s="150">
        <f>'HYPERVISION Absences'!F369</f>
        <v>42405</v>
      </c>
      <c r="G371" s="150">
        <f>'HYPERVISION Absences'!G369</f>
        <v>42405</v>
      </c>
      <c r="H371" s="29">
        <f>IF(B371="","",G371-F371+1)</f>
        <v>1</v>
      </c>
      <c r="I371" s="29">
        <f>IF(B371="","",_XLL.NB.JOURS.OUVRES(F371,G371,ferie))</f>
        <v>1</v>
      </c>
      <c r="J371" s="34">
        <f>IF(D371="","",MATCH(D371,motif,0))</f>
        <v>3</v>
      </c>
      <c r="K371">
        <f>VLOOKUP($D371,param!$N$3:$P$26,3,FALSE)</f>
        <v>3</v>
      </c>
      <c r="L371">
        <f>+J371-K371</f>
        <v>0</v>
      </c>
    </row>
    <row r="372" spans="1:12" ht="15">
      <c r="A372" s="11">
        <f>'HYPERVISION Absences'!A370</f>
        <v>33005561</v>
      </c>
      <c r="B372" s="11" t="str">
        <f>'HYPERVISION Absences'!B370</f>
        <v>PONTONNIER</v>
      </c>
      <c r="C372" s="11" t="str">
        <f>'HYPERVISION Absences'!C370</f>
        <v>CHRISTIAN</v>
      </c>
      <c r="D372" s="11" t="str">
        <f>'HYPERVISION Absences'!D370</f>
        <v>C5</v>
      </c>
      <c r="E372" s="150">
        <f>'HYPERVISION Absences'!E370</f>
        <v>42408</v>
      </c>
      <c r="F372" s="150">
        <f>'HYPERVISION Absences'!F370</f>
        <v>42408</v>
      </c>
      <c r="G372" s="150">
        <f>'HYPERVISION Absences'!G370</f>
        <v>42409</v>
      </c>
      <c r="H372" s="29">
        <f>IF(B372="","",G372-F372+1)</f>
        <v>2</v>
      </c>
      <c r="I372" s="29">
        <f>IF(B372="","",_XLL.NB.JOURS.OUVRES(F372,G372,ferie))</f>
        <v>2</v>
      </c>
      <c r="J372" s="34">
        <f>IF(D372="","",MATCH(D372,motif,0))</f>
        <v>3</v>
      </c>
      <c r="K372">
        <f>VLOOKUP($D372,param!$N$3:$P$26,3,FALSE)</f>
        <v>3</v>
      </c>
      <c r="L372">
        <f>+J372-K372</f>
        <v>0</v>
      </c>
    </row>
    <row r="373" spans="1:12" ht="15">
      <c r="A373" s="11">
        <f>'HYPERVISION Absences'!A371</f>
        <v>33005561</v>
      </c>
      <c r="B373" s="11" t="str">
        <f>'HYPERVISION Absences'!B371</f>
        <v>PONTONNIER</v>
      </c>
      <c r="C373" s="11" t="str">
        <f>'HYPERVISION Absences'!C371</f>
        <v>CHRISTIAN</v>
      </c>
      <c r="D373" s="11" t="str">
        <f>'HYPERVISION Absences'!D371</f>
        <v>CP</v>
      </c>
      <c r="E373" s="150">
        <f>'HYPERVISION Absences'!E371</f>
        <v>42198</v>
      </c>
      <c r="F373" s="150">
        <f>'HYPERVISION Absences'!F371</f>
        <v>42198</v>
      </c>
      <c r="G373" s="150">
        <f>'HYPERVISION Absences'!G371</f>
        <v>42219</v>
      </c>
      <c r="H373" s="29">
        <f>IF(B373="","",G373-F373+1)</f>
        <v>22</v>
      </c>
      <c r="I373" s="29">
        <f>IF(B373="","",_XLL.NB.JOURS.OUVRES(F373,G373,ferie))</f>
        <v>15</v>
      </c>
      <c r="J373" s="34">
        <f>IF(D373="","",MATCH(D373,motif,0))</f>
        <v>1</v>
      </c>
      <c r="K373">
        <f>VLOOKUP($D373,param!$N$3:$P$26,3,FALSE)</f>
        <v>1</v>
      </c>
      <c r="L373">
        <f>+J373-K373</f>
        <v>0</v>
      </c>
    </row>
    <row r="374" spans="1:12" ht="15">
      <c r="A374" s="11">
        <f>'HYPERVISION Absences'!A372</f>
        <v>33005561</v>
      </c>
      <c r="B374" s="11" t="str">
        <f>'HYPERVISION Absences'!B372</f>
        <v>PONTONNIER</v>
      </c>
      <c r="C374" s="11" t="str">
        <f>'HYPERVISION Absences'!C372</f>
        <v>CHRISTIAN</v>
      </c>
      <c r="D374" s="11" t="str">
        <f>'HYPERVISION Absences'!D372</f>
        <v>CP</v>
      </c>
      <c r="E374" s="150">
        <f>'HYPERVISION Absences'!E372</f>
        <v>42265</v>
      </c>
      <c r="F374" s="150">
        <f>'HYPERVISION Absences'!F372</f>
        <v>42265</v>
      </c>
      <c r="G374" s="150">
        <f>'HYPERVISION Absences'!G372</f>
        <v>42265</v>
      </c>
      <c r="H374" s="29">
        <f>IF(B374="","",G374-F374+1)</f>
        <v>1</v>
      </c>
      <c r="I374" s="29">
        <f>IF(B374="","",_XLL.NB.JOURS.OUVRES(F374,G374,ferie))</f>
        <v>1</v>
      </c>
      <c r="J374" s="34">
        <f>IF(D374="","",MATCH(D374,motif,0))</f>
        <v>1</v>
      </c>
      <c r="K374">
        <f>VLOOKUP($D374,param!$N$3:$P$26,3,FALSE)</f>
        <v>1</v>
      </c>
      <c r="L374">
        <f>+J374-K374</f>
        <v>0</v>
      </c>
    </row>
    <row r="375" spans="1:12" ht="15">
      <c r="A375" s="11">
        <f>'HYPERVISION Absences'!A373</f>
        <v>33005561</v>
      </c>
      <c r="B375" s="11" t="str">
        <f>'HYPERVISION Absences'!B373</f>
        <v>PONTONNIER</v>
      </c>
      <c r="C375" s="11" t="str">
        <f>'HYPERVISION Absences'!C373</f>
        <v>CHRISTIAN</v>
      </c>
      <c r="D375" s="11" t="str">
        <f>'HYPERVISION Absences'!D373</f>
        <v>CP</v>
      </c>
      <c r="E375" s="150">
        <f>'HYPERVISION Absences'!E373</f>
        <v>42366</v>
      </c>
      <c r="F375" s="150">
        <f>'HYPERVISION Absences'!F373</f>
        <v>42366</v>
      </c>
      <c r="G375" s="150">
        <f>'HYPERVISION Absences'!G373</f>
        <v>42369</v>
      </c>
      <c r="H375" s="29">
        <f>IF(B375="","",G375-F375+1)</f>
        <v>4</v>
      </c>
      <c r="I375" s="29">
        <f>IF(B375="","",_XLL.NB.JOURS.OUVRES(F375,G375,ferie))</f>
        <v>4</v>
      </c>
      <c r="J375" s="34">
        <f>IF(D375="","",MATCH(D375,motif,0))</f>
        <v>1</v>
      </c>
      <c r="K375">
        <f>VLOOKUP($D375,param!$N$3:$P$26,3,FALSE)</f>
        <v>1</v>
      </c>
      <c r="L375">
        <f>+J375-K375</f>
        <v>0</v>
      </c>
    </row>
    <row r="376" spans="1:12" ht="15">
      <c r="A376" s="11">
        <f>'HYPERVISION Absences'!A374</f>
        <v>33005561</v>
      </c>
      <c r="B376" s="11" t="str">
        <f>'HYPERVISION Absences'!B374</f>
        <v>PONTONNIER</v>
      </c>
      <c r="C376" s="11" t="str">
        <f>'HYPERVISION Absences'!C374</f>
        <v>CHRISTIAN</v>
      </c>
      <c r="D376" s="11" t="str">
        <f>'HYPERVISION Absences'!D374</f>
        <v>CP</v>
      </c>
      <c r="E376" s="150">
        <f>'HYPERVISION Absences'!E374</f>
        <v>42458</v>
      </c>
      <c r="F376" s="150">
        <f>'HYPERVISION Absences'!F374</f>
        <v>42458</v>
      </c>
      <c r="G376" s="150">
        <f>'HYPERVISION Absences'!G374</f>
        <v>42461</v>
      </c>
      <c r="H376" s="29">
        <f>IF(B376="","",G376-F376+1)</f>
        <v>4</v>
      </c>
      <c r="I376" s="29">
        <f>IF(B376="","",_XLL.NB.JOURS.OUVRES(F376,G376,ferie))</f>
        <v>4</v>
      </c>
      <c r="J376" s="34">
        <f>IF(D376="","",MATCH(D376,motif,0))</f>
        <v>1</v>
      </c>
      <c r="K376">
        <f>VLOOKUP($D376,param!$N$3:$P$26,3,FALSE)</f>
        <v>1</v>
      </c>
      <c r="L376">
        <f>+J376-K376</f>
        <v>0</v>
      </c>
    </row>
    <row r="377" spans="1:12" ht="15">
      <c r="A377" s="11">
        <f>'HYPERVISION Absences'!A375</f>
        <v>33005561</v>
      </c>
      <c r="B377" s="11" t="str">
        <f>'HYPERVISION Absences'!B375</f>
        <v>PONTONNIER</v>
      </c>
      <c r="C377" s="11" t="str">
        <f>'HYPERVISION Absences'!C375</f>
        <v>CHRISTIAN</v>
      </c>
      <c r="D377" s="11" t="str">
        <f>'HYPERVISION Absences'!D375</f>
        <v>FO</v>
      </c>
      <c r="E377" s="150">
        <f>'HYPERVISION Absences'!E375</f>
        <v>42328</v>
      </c>
      <c r="F377" s="150">
        <f>'HYPERVISION Absences'!F375</f>
        <v>42328</v>
      </c>
      <c r="G377" s="150">
        <f>'HYPERVISION Absences'!G375</f>
        <v>42328</v>
      </c>
      <c r="H377" s="29">
        <f>IF(B377="","",G377-F377+1)</f>
        <v>1</v>
      </c>
      <c r="I377" s="29">
        <f>IF(B377="","",_XLL.NB.JOURS.OUVRES(F377,G377,ferie))</f>
        <v>1</v>
      </c>
      <c r="J377" s="34">
        <f>IF(D377="","",MATCH(D377,motif,0))</f>
        <v>14</v>
      </c>
      <c r="K377">
        <f>VLOOKUP($D377,param!$N$3:$P$26,3,FALSE)</f>
        <v>14</v>
      </c>
      <c r="L377">
        <f>+J377-K377</f>
        <v>0</v>
      </c>
    </row>
    <row r="378" spans="1:12" ht="15">
      <c r="A378" s="11">
        <f>'HYPERVISION Absences'!A376</f>
        <v>33005561</v>
      </c>
      <c r="B378" s="11" t="str">
        <f>'HYPERVISION Absences'!B376</f>
        <v>PONTONNIER</v>
      </c>
      <c r="C378" s="11" t="str">
        <f>'HYPERVISION Absences'!C376</f>
        <v>CHRISTIAN</v>
      </c>
      <c r="D378" s="11" t="str">
        <f>'HYPERVISION Absences'!D376</f>
        <v>FO</v>
      </c>
      <c r="E378" s="150">
        <f>'HYPERVISION Absences'!E376</f>
        <v>42345</v>
      </c>
      <c r="F378" s="150">
        <f>'HYPERVISION Absences'!F376</f>
        <v>42345</v>
      </c>
      <c r="G378" s="150">
        <f>'HYPERVISION Absences'!G376</f>
        <v>42346</v>
      </c>
      <c r="H378" s="29">
        <f>IF(B378="","",G378-F378+1)</f>
        <v>2</v>
      </c>
      <c r="I378" s="29">
        <f>IF(B378="","",_XLL.NB.JOURS.OUVRES(F378,G378,ferie))</f>
        <v>2</v>
      </c>
      <c r="J378" s="34">
        <f>IF(D378="","",MATCH(D378,motif,0))</f>
        <v>14</v>
      </c>
      <c r="K378">
        <f>VLOOKUP($D378,param!$N$3:$P$26,3,FALSE)</f>
        <v>14</v>
      </c>
      <c r="L378">
        <f>+J378-K378</f>
        <v>0</v>
      </c>
    </row>
    <row r="379" spans="1:12" ht="15">
      <c r="A379" s="11">
        <f>'HYPERVISION Absences'!A377</f>
        <v>33005561</v>
      </c>
      <c r="B379" s="11" t="str">
        <f>'HYPERVISION Absences'!B377</f>
        <v>PONTONNIER</v>
      </c>
      <c r="C379" s="11" t="str">
        <f>'HYPERVISION Absences'!C377</f>
        <v>CHRISTIAN</v>
      </c>
      <c r="D379" s="11" t="str">
        <f>'HYPERVISION Absences'!D377</f>
        <v>H+</v>
      </c>
      <c r="E379" s="150">
        <f>'HYPERVISION Absences'!E377</f>
        <v>42282</v>
      </c>
      <c r="F379" s="150">
        <f>'HYPERVISION Absences'!F377</f>
        <v>42282</v>
      </c>
      <c r="G379" s="150">
        <f>'HYPERVISION Absences'!G377</f>
        <v>42282</v>
      </c>
      <c r="H379" s="29">
        <f>IF(B379="","",G379-F379+1)</f>
        <v>1</v>
      </c>
      <c r="I379" s="29">
        <f>IF(B379="","",_XLL.NB.JOURS.OUVRES(F379,G379,ferie))</f>
        <v>1</v>
      </c>
      <c r="J379" s="34">
        <f>IF(D379="","",MATCH(D379,motif,0))</f>
        <v>21</v>
      </c>
      <c r="K379">
        <f>VLOOKUP($D379,param!$N$3:$P$26,3,FALSE)</f>
        <v>21</v>
      </c>
      <c r="L379">
        <f>+J379-K379</f>
        <v>0</v>
      </c>
    </row>
    <row r="380" spans="1:12" ht="15">
      <c r="A380" s="11">
        <f>'HYPERVISION Absences'!A378</f>
        <v>33005561</v>
      </c>
      <c r="B380" s="11" t="str">
        <f>'HYPERVISION Absences'!B378</f>
        <v>PONTONNIER</v>
      </c>
      <c r="C380" s="11" t="str">
        <f>'HYPERVISION Absences'!C378</f>
        <v>CHRISTIAN</v>
      </c>
      <c r="D380" s="11" t="str">
        <f>'HYPERVISION Absences'!D378</f>
        <v>H+</v>
      </c>
      <c r="E380" s="150">
        <f>'HYPERVISION Absences'!E378</f>
        <v>42283</v>
      </c>
      <c r="F380" s="150">
        <f>'HYPERVISION Absences'!F378</f>
        <v>42283</v>
      </c>
      <c r="G380" s="150">
        <f>'HYPERVISION Absences'!G378</f>
        <v>42283</v>
      </c>
      <c r="H380" s="29">
        <f>IF(B380="","",G380-F380+1)</f>
        <v>1</v>
      </c>
      <c r="I380" s="29">
        <f>IF(B380="","",_XLL.NB.JOURS.OUVRES(F380,G380,ferie))</f>
        <v>1</v>
      </c>
      <c r="J380" s="34">
        <f>IF(D380="","",MATCH(D380,motif,0))</f>
        <v>21</v>
      </c>
      <c r="K380">
        <f>VLOOKUP($D380,param!$N$3:$P$26,3,FALSE)</f>
        <v>21</v>
      </c>
      <c r="L380">
        <f>+J380-K380</f>
        <v>0</v>
      </c>
    </row>
    <row r="381" spans="1:12" ht="15">
      <c r="A381" s="11">
        <f>'HYPERVISION Absences'!A379</f>
        <v>33005561</v>
      </c>
      <c r="B381" s="11" t="str">
        <f>'HYPERVISION Absences'!B379</f>
        <v>PONTONNIER</v>
      </c>
      <c r="C381" s="11" t="str">
        <f>'HYPERVISION Absences'!C379</f>
        <v>CHRISTIAN</v>
      </c>
      <c r="D381" s="11" t="str">
        <f>'HYPERVISION Absences'!D379</f>
        <v>H+</v>
      </c>
      <c r="E381" s="150">
        <f>'HYPERVISION Absences'!E379</f>
        <v>42284</v>
      </c>
      <c r="F381" s="150">
        <f>'HYPERVISION Absences'!F379</f>
        <v>42284</v>
      </c>
      <c r="G381" s="150">
        <f>'HYPERVISION Absences'!G379</f>
        <v>42284</v>
      </c>
      <c r="H381" s="29">
        <f>IF(B381="","",G381-F381+1)</f>
        <v>1</v>
      </c>
      <c r="I381" s="29">
        <f>IF(B381="","",_XLL.NB.JOURS.OUVRES(F381,G381,ferie))</f>
        <v>1</v>
      </c>
      <c r="J381" s="34">
        <f>IF(D381="","",MATCH(D381,motif,0))</f>
        <v>21</v>
      </c>
      <c r="K381">
        <f>VLOOKUP($D381,param!$N$3:$P$26,3,FALSE)</f>
        <v>21</v>
      </c>
      <c r="L381">
        <f>+J381-K381</f>
        <v>0</v>
      </c>
    </row>
    <row r="382" spans="1:12" ht="15">
      <c r="A382" s="11">
        <f>'HYPERVISION Absences'!A380</f>
        <v>33005561</v>
      </c>
      <c r="B382" s="11" t="str">
        <f>'HYPERVISION Absences'!B380</f>
        <v>PONTONNIER</v>
      </c>
      <c r="C382" s="11" t="str">
        <f>'HYPERVISION Absences'!C380</f>
        <v>CHRISTIAN</v>
      </c>
      <c r="D382" s="11" t="str">
        <f>'HYPERVISION Absences'!D380</f>
        <v>H+</v>
      </c>
      <c r="E382" s="150">
        <f>'HYPERVISION Absences'!E380</f>
        <v>42285</v>
      </c>
      <c r="F382" s="150">
        <f>'HYPERVISION Absences'!F380</f>
        <v>42285</v>
      </c>
      <c r="G382" s="150">
        <f>'HYPERVISION Absences'!G380</f>
        <v>42285</v>
      </c>
      <c r="H382" s="29">
        <f>IF(B382="","",G382-F382+1)</f>
        <v>1</v>
      </c>
      <c r="I382" s="29">
        <f>IF(B382="","",_XLL.NB.JOURS.OUVRES(F382,G382,ferie))</f>
        <v>1</v>
      </c>
      <c r="J382" s="34">
        <f>IF(D382="","",MATCH(D382,motif,0))</f>
        <v>21</v>
      </c>
      <c r="K382">
        <f>VLOOKUP($D382,param!$N$3:$P$26,3,FALSE)</f>
        <v>21</v>
      </c>
      <c r="L382">
        <f>+J382-K382</f>
        <v>0</v>
      </c>
    </row>
    <row r="383" spans="1:12" ht="15">
      <c r="A383" s="11">
        <f>'HYPERVISION Absences'!A381</f>
        <v>33005561</v>
      </c>
      <c r="B383" s="11" t="str">
        <f>'HYPERVISION Absences'!B381</f>
        <v>PONTONNIER</v>
      </c>
      <c r="C383" s="11" t="str">
        <f>'HYPERVISION Absences'!C381</f>
        <v>CHRISTIAN</v>
      </c>
      <c r="D383" s="11" t="str">
        <f>'HYPERVISION Absences'!D381</f>
        <v>H+</v>
      </c>
      <c r="E383" s="150">
        <f>'HYPERVISION Absences'!E381</f>
        <v>42286</v>
      </c>
      <c r="F383" s="150">
        <f>'HYPERVISION Absences'!F381</f>
        <v>42286</v>
      </c>
      <c r="G383" s="150">
        <f>'HYPERVISION Absences'!G381</f>
        <v>42286</v>
      </c>
      <c r="H383" s="29">
        <f>IF(B383="","",G383-F383+1)</f>
        <v>1</v>
      </c>
      <c r="I383" s="29">
        <f>IF(B383="","",_XLL.NB.JOURS.OUVRES(F383,G383,ferie))</f>
        <v>1</v>
      </c>
      <c r="J383" s="34">
        <f>IF(D383="","",MATCH(D383,motif,0))</f>
        <v>21</v>
      </c>
      <c r="K383">
        <f>VLOOKUP($D383,param!$N$3:$P$26,3,FALSE)</f>
        <v>21</v>
      </c>
      <c r="L383">
        <f>+J383-K383</f>
        <v>0</v>
      </c>
    </row>
    <row r="384" spans="1:12" ht="15">
      <c r="A384" s="11">
        <f>'HYPERVISION Absences'!A382</f>
        <v>33005561</v>
      </c>
      <c r="B384" s="11" t="str">
        <f>'HYPERVISION Absences'!B382</f>
        <v>PONTONNIER</v>
      </c>
      <c r="C384" s="11" t="str">
        <f>'HYPERVISION Absences'!C382</f>
        <v>CHRISTIAN</v>
      </c>
      <c r="D384" s="11" t="str">
        <f>'HYPERVISION Absences'!D382</f>
        <v>H+</v>
      </c>
      <c r="E384" s="150">
        <f>'HYPERVISION Absences'!E382</f>
        <v>42289</v>
      </c>
      <c r="F384" s="150">
        <f>'HYPERVISION Absences'!F382</f>
        <v>42289</v>
      </c>
      <c r="G384" s="150">
        <f>'HYPERVISION Absences'!G382</f>
        <v>42289</v>
      </c>
      <c r="H384" s="29">
        <f>IF(B384="","",G384-F384+1)</f>
        <v>1</v>
      </c>
      <c r="I384" s="29">
        <f>IF(B384="","",_XLL.NB.JOURS.OUVRES(F384,G384,ferie))</f>
        <v>1</v>
      </c>
      <c r="J384" s="34">
        <f>IF(D384="","",MATCH(D384,motif,0))</f>
        <v>21</v>
      </c>
      <c r="K384">
        <f>VLOOKUP($D384,param!$N$3:$P$26,3,FALSE)</f>
        <v>21</v>
      </c>
      <c r="L384">
        <f>+J384-K384</f>
        <v>0</v>
      </c>
    </row>
    <row r="385" spans="1:12" ht="15">
      <c r="A385" s="11">
        <f>'HYPERVISION Absences'!A383</f>
        <v>33005561</v>
      </c>
      <c r="B385" s="11" t="str">
        <f>'HYPERVISION Absences'!B383</f>
        <v>PONTONNIER</v>
      </c>
      <c r="C385" s="11" t="str">
        <f>'HYPERVISION Absences'!C383</f>
        <v>CHRISTIAN</v>
      </c>
      <c r="D385" s="11" t="str">
        <f>'HYPERVISION Absences'!D383</f>
        <v>H+</v>
      </c>
      <c r="E385" s="150">
        <f>'HYPERVISION Absences'!E383</f>
        <v>42291</v>
      </c>
      <c r="F385" s="150">
        <f>'HYPERVISION Absences'!F383</f>
        <v>42291</v>
      </c>
      <c r="G385" s="150">
        <f>'HYPERVISION Absences'!G383</f>
        <v>42291</v>
      </c>
      <c r="H385" s="29">
        <f>IF(B385="","",G385-F385+1)</f>
        <v>1</v>
      </c>
      <c r="I385" s="29">
        <f>IF(B385="","",_XLL.NB.JOURS.OUVRES(F385,G385,ferie))</f>
        <v>1</v>
      </c>
      <c r="J385" s="34">
        <f>IF(D385="","",MATCH(D385,motif,0))</f>
        <v>21</v>
      </c>
      <c r="K385">
        <f>VLOOKUP($D385,param!$N$3:$P$26,3,FALSE)</f>
        <v>21</v>
      </c>
      <c r="L385">
        <f>+J385-K385</f>
        <v>0</v>
      </c>
    </row>
    <row r="386" spans="1:12" ht="15">
      <c r="A386" s="11">
        <f>'HYPERVISION Absences'!A384</f>
        <v>33005561</v>
      </c>
      <c r="B386" s="11" t="str">
        <f>'HYPERVISION Absences'!B384</f>
        <v>PONTONNIER</v>
      </c>
      <c r="C386" s="11" t="str">
        <f>'HYPERVISION Absences'!C384</f>
        <v>CHRISTIAN</v>
      </c>
      <c r="D386" s="11" t="str">
        <f>'HYPERVISION Absences'!D384</f>
        <v>H+</v>
      </c>
      <c r="E386" s="150">
        <f>'HYPERVISION Absences'!E384</f>
        <v>42293</v>
      </c>
      <c r="F386" s="150">
        <f>'HYPERVISION Absences'!F384</f>
        <v>42293</v>
      </c>
      <c r="G386" s="150">
        <f>'HYPERVISION Absences'!G384</f>
        <v>42293</v>
      </c>
      <c r="H386" s="29">
        <f>IF(B386="","",G386-F386+1)</f>
        <v>1</v>
      </c>
      <c r="I386" s="29">
        <f>IF(B386="","",_XLL.NB.JOURS.OUVRES(F386,G386,ferie))</f>
        <v>1</v>
      </c>
      <c r="J386" s="34">
        <f>IF(D386="","",MATCH(D386,motif,0))</f>
        <v>21</v>
      </c>
      <c r="K386">
        <f>VLOOKUP($D386,param!$N$3:$P$26,3,FALSE)</f>
        <v>21</v>
      </c>
      <c r="L386">
        <f>+J386-K386</f>
        <v>0</v>
      </c>
    </row>
    <row r="387" spans="1:12" ht="15">
      <c r="A387" s="11">
        <f>'HYPERVISION Absences'!A385</f>
        <v>33005561</v>
      </c>
      <c r="B387" s="11" t="str">
        <f>'HYPERVISION Absences'!B385</f>
        <v>PONTONNIER</v>
      </c>
      <c r="C387" s="11" t="str">
        <f>'HYPERVISION Absences'!C385</f>
        <v>CHRISTIAN</v>
      </c>
      <c r="D387" s="11" t="str">
        <f>'HYPERVISION Absences'!D385</f>
        <v>H+</v>
      </c>
      <c r="E387" s="150">
        <f>'HYPERVISION Absences'!E385</f>
        <v>42297</v>
      </c>
      <c r="F387" s="150">
        <f>'HYPERVISION Absences'!F385</f>
        <v>42297</v>
      </c>
      <c r="G387" s="150">
        <f>'HYPERVISION Absences'!G385</f>
        <v>42297</v>
      </c>
      <c r="H387" s="29">
        <f>IF(B387="","",G387-F387+1)</f>
        <v>1</v>
      </c>
      <c r="I387" s="29">
        <f>IF(B387="","",_XLL.NB.JOURS.OUVRES(F387,G387,ferie))</f>
        <v>1</v>
      </c>
      <c r="J387" s="34">
        <f>IF(D387="","",MATCH(D387,motif,0))</f>
        <v>21</v>
      </c>
      <c r="K387">
        <f>VLOOKUP($D387,param!$N$3:$P$26,3,FALSE)</f>
        <v>21</v>
      </c>
      <c r="L387">
        <f>+J387-K387</f>
        <v>0</v>
      </c>
    </row>
    <row r="388" spans="1:12" ht="15">
      <c r="A388" s="11">
        <f>'HYPERVISION Absences'!A386</f>
        <v>33005561</v>
      </c>
      <c r="B388" s="11" t="str">
        <f>'HYPERVISION Absences'!B386</f>
        <v>PONTONNIER</v>
      </c>
      <c r="C388" s="11" t="str">
        <f>'HYPERVISION Absences'!C386</f>
        <v>CHRISTIAN</v>
      </c>
      <c r="D388" s="11" t="str">
        <f>'HYPERVISION Absences'!D386</f>
        <v>H+</v>
      </c>
      <c r="E388" s="150">
        <f>'HYPERVISION Absences'!E386</f>
        <v>42298</v>
      </c>
      <c r="F388" s="150">
        <f>'HYPERVISION Absences'!F386</f>
        <v>42298</v>
      </c>
      <c r="G388" s="150">
        <f>'HYPERVISION Absences'!G386</f>
        <v>42298</v>
      </c>
      <c r="H388" s="29">
        <f>IF(B388="","",G388-F388+1)</f>
        <v>1</v>
      </c>
      <c r="I388" s="29">
        <f>IF(B388="","",_XLL.NB.JOURS.OUVRES(F388,G388,ferie))</f>
        <v>1</v>
      </c>
      <c r="J388" s="34">
        <f>IF(D388="","",MATCH(D388,motif,0))</f>
        <v>21</v>
      </c>
      <c r="K388">
        <f>VLOOKUP($D388,param!$N$3:$P$26,3,FALSE)</f>
        <v>21</v>
      </c>
      <c r="L388">
        <f>+J388-K388</f>
        <v>0</v>
      </c>
    </row>
    <row r="389" spans="1:12" ht="15">
      <c r="A389" s="11">
        <f>'HYPERVISION Absences'!A387</f>
        <v>33005561</v>
      </c>
      <c r="B389" s="11" t="str">
        <f>'HYPERVISION Absences'!B387</f>
        <v>PONTONNIER</v>
      </c>
      <c r="C389" s="11" t="str">
        <f>'HYPERVISION Absences'!C387</f>
        <v>CHRISTIAN</v>
      </c>
      <c r="D389" s="11" t="str">
        <f>'HYPERVISION Absences'!D387</f>
        <v>H+</v>
      </c>
      <c r="E389" s="150">
        <f>'HYPERVISION Absences'!E387</f>
        <v>42300</v>
      </c>
      <c r="F389" s="150">
        <f>'HYPERVISION Absences'!F387</f>
        <v>42300</v>
      </c>
      <c r="G389" s="150">
        <f>'HYPERVISION Absences'!G387</f>
        <v>42300</v>
      </c>
      <c r="H389" s="29">
        <f>IF(B389="","",G389-F389+1)</f>
        <v>1</v>
      </c>
      <c r="I389" s="29">
        <f>IF(B389="","",_XLL.NB.JOURS.OUVRES(F389,G389,ferie))</f>
        <v>1</v>
      </c>
      <c r="J389" s="34">
        <f>IF(D389="","",MATCH(D389,motif,0))</f>
        <v>21</v>
      </c>
      <c r="K389">
        <f>VLOOKUP($D389,param!$N$3:$P$26,3,FALSE)</f>
        <v>21</v>
      </c>
      <c r="L389">
        <f>+J389-K389</f>
        <v>0</v>
      </c>
    </row>
    <row r="390" spans="1:12" ht="15">
      <c r="A390" s="11">
        <f>'HYPERVISION Absences'!A388</f>
        <v>33005561</v>
      </c>
      <c r="B390" s="11" t="str">
        <f>'HYPERVISION Absences'!B388</f>
        <v>PONTONNIER</v>
      </c>
      <c r="C390" s="11" t="str">
        <f>'HYPERVISION Absences'!C388</f>
        <v>CHRISTIAN</v>
      </c>
      <c r="D390" s="11" t="str">
        <f>'HYPERVISION Absences'!D388</f>
        <v>H+</v>
      </c>
      <c r="E390" s="150">
        <f>'HYPERVISION Absences'!E388</f>
        <v>42313</v>
      </c>
      <c r="F390" s="150">
        <f>'HYPERVISION Absences'!F388</f>
        <v>42313</v>
      </c>
      <c r="G390" s="150">
        <f>'HYPERVISION Absences'!G388</f>
        <v>42313</v>
      </c>
      <c r="H390" s="29">
        <f>IF(B390="","",G390-F390+1)</f>
        <v>1</v>
      </c>
      <c r="I390" s="29">
        <f>IF(B390="","",_XLL.NB.JOURS.OUVRES(F390,G390,ferie))</f>
        <v>1</v>
      </c>
      <c r="J390" s="34">
        <f>IF(D390="","",MATCH(D390,motif,0))</f>
        <v>21</v>
      </c>
      <c r="K390">
        <f>VLOOKUP($D390,param!$N$3:$P$26,3,FALSE)</f>
        <v>21</v>
      </c>
      <c r="L390">
        <f>+J390-K390</f>
        <v>0</v>
      </c>
    </row>
    <row r="391" spans="1:12" ht="15">
      <c r="A391" s="11">
        <f>'HYPERVISION Absences'!A389</f>
        <v>33005561</v>
      </c>
      <c r="B391" s="11" t="str">
        <f>'HYPERVISION Absences'!B389</f>
        <v>PONTONNIER</v>
      </c>
      <c r="C391" s="11" t="str">
        <f>'HYPERVISION Absences'!C389</f>
        <v>CHRISTIAN</v>
      </c>
      <c r="D391" s="11" t="str">
        <f>'HYPERVISION Absences'!D389</f>
        <v>H+</v>
      </c>
      <c r="E391" s="150">
        <f>'HYPERVISION Absences'!E389</f>
        <v>42317</v>
      </c>
      <c r="F391" s="150">
        <f>'HYPERVISION Absences'!F389</f>
        <v>42317</v>
      </c>
      <c r="G391" s="150">
        <f>'HYPERVISION Absences'!G389</f>
        <v>42317</v>
      </c>
      <c r="H391" s="29">
        <f>IF(B391="","",G391-F391+1)</f>
        <v>1</v>
      </c>
      <c r="I391" s="29">
        <f>IF(B391="","",_XLL.NB.JOURS.OUVRES(F391,G391,ferie))</f>
        <v>1</v>
      </c>
      <c r="J391" s="34">
        <f>IF(D391="","",MATCH(D391,motif,0))</f>
        <v>21</v>
      </c>
      <c r="K391">
        <f>VLOOKUP($D391,param!$N$3:$P$26,3,FALSE)</f>
        <v>21</v>
      </c>
      <c r="L391">
        <f>+J391-K391</f>
        <v>0</v>
      </c>
    </row>
    <row r="392" spans="1:12" ht="15">
      <c r="A392" s="11">
        <f>'HYPERVISION Absences'!A390</f>
        <v>33005561</v>
      </c>
      <c r="B392" s="11" t="str">
        <f>'HYPERVISION Absences'!B390</f>
        <v>PONTONNIER</v>
      </c>
      <c r="C392" s="11" t="str">
        <f>'HYPERVISION Absences'!C390</f>
        <v>CHRISTIAN</v>
      </c>
      <c r="D392" s="11" t="str">
        <f>'HYPERVISION Absences'!D390</f>
        <v>H+</v>
      </c>
      <c r="E392" s="150">
        <f>'HYPERVISION Absences'!E390</f>
        <v>42320</v>
      </c>
      <c r="F392" s="150">
        <f>'HYPERVISION Absences'!F390</f>
        <v>42320</v>
      </c>
      <c r="G392" s="150">
        <f>'HYPERVISION Absences'!G390</f>
        <v>42320</v>
      </c>
      <c r="H392" s="29">
        <f>IF(B392="","",G392-F392+1)</f>
        <v>1</v>
      </c>
      <c r="I392" s="29">
        <f>IF(B392="","",_XLL.NB.JOURS.OUVRES(F392,G392,ferie))</f>
        <v>1</v>
      </c>
      <c r="J392" s="34">
        <f>IF(D392="","",MATCH(D392,motif,0))</f>
        <v>21</v>
      </c>
      <c r="K392">
        <f>VLOOKUP($D392,param!$N$3:$P$26,3,FALSE)</f>
        <v>21</v>
      </c>
      <c r="L392">
        <f>+J392-K392</f>
        <v>0</v>
      </c>
    </row>
    <row r="393" spans="1:12" ht="15">
      <c r="A393" s="11">
        <f>'HYPERVISION Absences'!A391</f>
        <v>33005561</v>
      </c>
      <c r="B393" s="11" t="str">
        <f>'HYPERVISION Absences'!B391</f>
        <v>PONTONNIER</v>
      </c>
      <c r="C393" s="11" t="str">
        <f>'HYPERVISION Absences'!C391</f>
        <v>CHRISTIAN</v>
      </c>
      <c r="D393" s="11" t="str">
        <f>'HYPERVISION Absences'!D391</f>
        <v>H+</v>
      </c>
      <c r="E393" s="150">
        <f>'HYPERVISION Absences'!E391</f>
        <v>42321</v>
      </c>
      <c r="F393" s="150">
        <f>'HYPERVISION Absences'!F391</f>
        <v>42321</v>
      </c>
      <c r="G393" s="150">
        <f>'HYPERVISION Absences'!G391</f>
        <v>42321</v>
      </c>
      <c r="H393" s="29">
        <f>IF(B393="","",G393-F393+1)</f>
        <v>1</v>
      </c>
      <c r="I393" s="29">
        <f>IF(B393="","",_XLL.NB.JOURS.OUVRES(F393,G393,ferie))</f>
        <v>1</v>
      </c>
      <c r="J393" s="34">
        <f>IF(D393="","",MATCH(D393,motif,0))</f>
        <v>21</v>
      </c>
      <c r="K393">
        <f>VLOOKUP($D393,param!$N$3:$P$26,3,FALSE)</f>
        <v>21</v>
      </c>
      <c r="L393">
        <f>+J393-K393</f>
        <v>0</v>
      </c>
    </row>
    <row r="394" spans="1:12" ht="15">
      <c r="A394" s="11">
        <f>'HYPERVISION Absences'!A392</f>
        <v>33005561</v>
      </c>
      <c r="B394" s="11" t="str">
        <f>'HYPERVISION Absences'!B392</f>
        <v>PONTONNIER</v>
      </c>
      <c r="C394" s="11" t="str">
        <f>'HYPERVISION Absences'!C392</f>
        <v>CHRISTIAN</v>
      </c>
      <c r="D394" s="11" t="str">
        <f>'HYPERVISION Absences'!D392</f>
        <v>H+</v>
      </c>
      <c r="E394" s="150">
        <f>'HYPERVISION Absences'!E392</f>
        <v>42326</v>
      </c>
      <c r="F394" s="150">
        <f>'HYPERVISION Absences'!F392</f>
        <v>42326</v>
      </c>
      <c r="G394" s="150">
        <f>'HYPERVISION Absences'!G392</f>
        <v>42326</v>
      </c>
      <c r="H394" s="29">
        <f>IF(B394="","",G394-F394+1)</f>
        <v>1</v>
      </c>
      <c r="I394" s="29">
        <f>IF(B394="","",_XLL.NB.JOURS.OUVRES(F394,G394,ferie))</f>
        <v>1</v>
      </c>
      <c r="J394" s="34">
        <f>IF(D394="","",MATCH(D394,motif,0))</f>
        <v>21</v>
      </c>
      <c r="K394">
        <f>VLOOKUP($D394,param!$N$3:$P$26,3,FALSE)</f>
        <v>21</v>
      </c>
      <c r="L394">
        <f>+J394-K394</f>
        <v>0</v>
      </c>
    </row>
    <row r="395" spans="1:12" ht="15">
      <c r="A395" s="11">
        <f>'HYPERVISION Absences'!A393</f>
        <v>33005561</v>
      </c>
      <c r="B395" s="11" t="str">
        <f>'HYPERVISION Absences'!B393</f>
        <v>PONTONNIER</v>
      </c>
      <c r="C395" s="11" t="str">
        <f>'HYPERVISION Absences'!C393</f>
        <v>CHRISTIAN</v>
      </c>
      <c r="D395" s="11" t="str">
        <f>'HYPERVISION Absences'!D393</f>
        <v>H+</v>
      </c>
      <c r="E395" s="150">
        <f>'HYPERVISION Absences'!E393</f>
        <v>42335</v>
      </c>
      <c r="F395" s="150">
        <f>'HYPERVISION Absences'!F393</f>
        <v>42335</v>
      </c>
      <c r="G395" s="150">
        <f>'HYPERVISION Absences'!G393</f>
        <v>42335</v>
      </c>
      <c r="H395" s="29">
        <f>IF(B395="","",G395-F395+1)</f>
        <v>1</v>
      </c>
      <c r="I395" s="29">
        <f>IF(B395="","",_XLL.NB.JOURS.OUVRES(F395,G395,ferie))</f>
        <v>1</v>
      </c>
      <c r="J395" s="34">
        <f>IF(D395="","",MATCH(D395,motif,0))</f>
        <v>21</v>
      </c>
      <c r="K395">
        <f>VLOOKUP($D395,param!$N$3:$P$26,3,FALSE)</f>
        <v>21</v>
      </c>
      <c r="L395">
        <f>+J395-K395</f>
        <v>0</v>
      </c>
    </row>
    <row r="396" spans="1:12" ht="15">
      <c r="A396" s="11">
        <f>'HYPERVISION Absences'!A394</f>
        <v>33005561</v>
      </c>
      <c r="B396" s="11" t="str">
        <f>'HYPERVISION Absences'!B394</f>
        <v>PONTONNIER</v>
      </c>
      <c r="C396" s="11" t="str">
        <f>'HYPERVISION Absences'!C394</f>
        <v>CHRISTIAN</v>
      </c>
      <c r="D396" s="11" t="str">
        <f>'HYPERVISION Absences'!D394</f>
        <v>H+</v>
      </c>
      <c r="E396" s="150">
        <f>'HYPERVISION Absences'!E394</f>
        <v>42347</v>
      </c>
      <c r="F396" s="150">
        <f>'HYPERVISION Absences'!F394</f>
        <v>42347</v>
      </c>
      <c r="G396" s="150">
        <f>'HYPERVISION Absences'!G394</f>
        <v>42347</v>
      </c>
      <c r="H396" s="29">
        <f>IF(B396="","",G396-F396+1)</f>
        <v>1</v>
      </c>
      <c r="I396" s="29">
        <f>IF(B396="","",_XLL.NB.JOURS.OUVRES(F396,G396,ferie))</f>
        <v>1</v>
      </c>
      <c r="J396" s="34">
        <f>IF(D396="","",MATCH(D396,motif,0))</f>
        <v>21</v>
      </c>
      <c r="K396">
        <f>VLOOKUP($D396,param!$N$3:$P$26,3,FALSE)</f>
        <v>21</v>
      </c>
      <c r="L396">
        <f>+J396-K396</f>
        <v>0</v>
      </c>
    </row>
    <row r="397" spans="1:12" ht="15">
      <c r="A397" s="11">
        <f>'HYPERVISION Absences'!A395</f>
        <v>33005561</v>
      </c>
      <c r="B397" s="11" t="str">
        <f>'HYPERVISION Absences'!B395</f>
        <v>PONTONNIER</v>
      </c>
      <c r="C397" s="11" t="str">
        <f>'HYPERVISION Absences'!C395</f>
        <v>CHRISTIAN</v>
      </c>
      <c r="D397" s="11" t="str">
        <f>'HYPERVISION Absences'!D395</f>
        <v>H+</v>
      </c>
      <c r="E397" s="150">
        <f>'HYPERVISION Absences'!E395</f>
        <v>42352</v>
      </c>
      <c r="F397" s="150">
        <f>'HYPERVISION Absences'!F395</f>
        <v>42352</v>
      </c>
      <c r="G397" s="150">
        <f>'HYPERVISION Absences'!G395</f>
        <v>42352</v>
      </c>
      <c r="H397" s="29">
        <f>IF(B397="","",G397-F397+1)</f>
        <v>1</v>
      </c>
      <c r="I397" s="29">
        <f>IF(B397="","",_XLL.NB.JOURS.OUVRES(F397,G397,ferie))</f>
        <v>1</v>
      </c>
      <c r="J397" s="34">
        <f>IF(D397="","",MATCH(D397,motif,0))</f>
        <v>21</v>
      </c>
      <c r="K397">
        <f>VLOOKUP($D397,param!$N$3:$P$26,3,FALSE)</f>
        <v>21</v>
      </c>
      <c r="L397">
        <f>+J397-K397</f>
        <v>0</v>
      </c>
    </row>
    <row r="398" spans="1:12" ht="15">
      <c r="A398" s="11">
        <f>'HYPERVISION Absences'!A396</f>
        <v>33005561</v>
      </c>
      <c r="B398" s="11" t="str">
        <f>'HYPERVISION Absences'!B396</f>
        <v>PONTONNIER</v>
      </c>
      <c r="C398" s="11" t="str">
        <f>'HYPERVISION Absences'!C396</f>
        <v>CHRISTIAN</v>
      </c>
      <c r="D398" s="11" t="str">
        <f>'HYPERVISION Absences'!D396</f>
        <v>H+</v>
      </c>
      <c r="E398" s="150">
        <f>'HYPERVISION Absences'!E396</f>
        <v>42360</v>
      </c>
      <c r="F398" s="150">
        <f>'HYPERVISION Absences'!F396</f>
        <v>42360</v>
      </c>
      <c r="G398" s="150">
        <f>'HYPERVISION Absences'!G396</f>
        <v>42360</v>
      </c>
      <c r="H398" s="29">
        <f>IF(B398="","",G398-F398+1)</f>
        <v>1</v>
      </c>
      <c r="I398" s="29">
        <f>IF(B398="","",_XLL.NB.JOURS.OUVRES(F398,G398,ferie))</f>
        <v>1</v>
      </c>
      <c r="J398" s="34">
        <f>IF(D398="","",MATCH(D398,motif,0))</f>
        <v>21</v>
      </c>
      <c r="K398">
        <f>VLOOKUP($D398,param!$N$3:$P$26,3,FALSE)</f>
        <v>21</v>
      </c>
      <c r="L398">
        <f>+J398-K398</f>
        <v>0</v>
      </c>
    </row>
    <row r="399" spans="1:12" ht="15">
      <c r="A399" s="11">
        <f>'HYPERVISION Absences'!A397</f>
        <v>33005561</v>
      </c>
      <c r="B399" s="11" t="str">
        <f>'HYPERVISION Absences'!B397</f>
        <v>PONTONNIER</v>
      </c>
      <c r="C399" s="11" t="str">
        <f>'HYPERVISION Absences'!C397</f>
        <v>CHRISTIAN</v>
      </c>
      <c r="D399" s="11" t="str">
        <f>'HYPERVISION Absences'!D397</f>
        <v>H+</v>
      </c>
      <c r="E399" s="150">
        <f>'HYPERVISION Absences'!E397</f>
        <v>42362</v>
      </c>
      <c r="F399" s="150">
        <f>'HYPERVISION Absences'!F397</f>
        <v>42362</v>
      </c>
      <c r="G399" s="150">
        <f>'HYPERVISION Absences'!G397</f>
        <v>42362</v>
      </c>
      <c r="H399" s="29">
        <f>IF(B399="","",G399-F399+1)</f>
        <v>1</v>
      </c>
      <c r="I399" s="29">
        <f>IF(B399="","",_XLL.NB.JOURS.OUVRES(F399,G399,ferie))</f>
        <v>1</v>
      </c>
      <c r="J399" s="34">
        <f>IF(D399="","",MATCH(D399,motif,0))</f>
        <v>21</v>
      </c>
      <c r="K399">
        <f>VLOOKUP($D399,param!$N$3:$P$26,3,FALSE)</f>
        <v>21</v>
      </c>
      <c r="L399">
        <f>+J399-K399</f>
        <v>0</v>
      </c>
    </row>
    <row r="400" spans="1:12" ht="15">
      <c r="A400" s="11">
        <f>'HYPERVISION Absences'!A398</f>
        <v>33005561</v>
      </c>
      <c r="B400" s="11" t="str">
        <f>'HYPERVISION Absences'!B398</f>
        <v>PONTONNIER</v>
      </c>
      <c r="C400" s="11" t="str">
        <f>'HYPERVISION Absences'!C398</f>
        <v>CHRISTIAN</v>
      </c>
      <c r="D400" s="11" t="str">
        <f>'HYPERVISION Absences'!D398</f>
        <v>RP</v>
      </c>
      <c r="E400" s="150">
        <f>'HYPERVISION Absences'!E398</f>
        <v>42228</v>
      </c>
      <c r="F400" s="150">
        <f>'HYPERVISION Absences'!F398</f>
        <v>42228</v>
      </c>
      <c r="G400" s="150">
        <f>'HYPERVISION Absences'!G398</f>
        <v>42228</v>
      </c>
      <c r="H400" s="29">
        <f>IF(B400="","",G400-F400+1)</f>
        <v>1</v>
      </c>
      <c r="I400" s="29">
        <f>IF(B400="","",_XLL.NB.JOURS.OUVRES(F400,G400,ferie))</f>
        <v>1</v>
      </c>
      <c r="J400" s="34">
        <f>IF(D400="","",MATCH(D400,motif,0))</f>
        <v>6</v>
      </c>
      <c r="K400">
        <f>VLOOKUP($D400,param!$N$3:$P$26,3,FALSE)</f>
        <v>6</v>
      </c>
      <c r="L400">
        <f>+J400-K400</f>
        <v>0</v>
      </c>
    </row>
    <row r="401" spans="1:12" ht="15">
      <c r="A401" s="11">
        <f>'HYPERVISION Absences'!A399</f>
        <v>33005561</v>
      </c>
      <c r="B401" s="11" t="str">
        <f>'HYPERVISION Absences'!B399</f>
        <v>PONTONNIER</v>
      </c>
      <c r="C401" s="11" t="str">
        <f>'HYPERVISION Absences'!C399</f>
        <v>CHRISTIAN</v>
      </c>
      <c r="D401" s="11" t="str">
        <f>'HYPERVISION Absences'!D399</f>
        <v>RP</v>
      </c>
      <c r="E401" s="150">
        <f>'HYPERVISION Absences'!E399</f>
        <v>42349</v>
      </c>
      <c r="F401" s="150">
        <f>'HYPERVISION Absences'!F399</f>
        <v>42349</v>
      </c>
      <c r="G401" s="150">
        <f>'HYPERVISION Absences'!G399</f>
        <v>42349</v>
      </c>
      <c r="H401" s="29">
        <f>IF(B401="","",G401-F401+1)</f>
        <v>1</v>
      </c>
      <c r="I401" s="29">
        <f>IF(B401="","",_XLL.NB.JOURS.OUVRES(F401,G401,ferie))</f>
        <v>1</v>
      </c>
      <c r="J401" s="34">
        <f>IF(D401="","",MATCH(D401,motif,0))</f>
        <v>6</v>
      </c>
      <c r="K401">
        <f>VLOOKUP($D401,param!$N$3:$P$26,3,FALSE)</f>
        <v>6</v>
      </c>
      <c r="L401">
        <f>+J401-K401</f>
        <v>0</v>
      </c>
    </row>
    <row r="402" spans="1:12" ht="15">
      <c r="A402" s="11">
        <f>'HYPERVISION Absences'!A400</f>
        <v>33005561</v>
      </c>
      <c r="B402" s="11" t="str">
        <f>'HYPERVISION Absences'!B400</f>
        <v>PONTONNIER</v>
      </c>
      <c r="C402" s="11" t="str">
        <f>'HYPERVISION Absences'!C400</f>
        <v>CHRISTIAN</v>
      </c>
      <c r="D402" s="11" t="str">
        <f>'HYPERVISION Absences'!D400</f>
        <v>RP</v>
      </c>
      <c r="E402" s="150">
        <f>'HYPERVISION Absences'!E400</f>
        <v>42377</v>
      </c>
      <c r="F402" s="150">
        <f>'HYPERVISION Absences'!F400</f>
        <v>42377</v>
      </c>
      <c r="G402" s="150">
        <f>'HYPERVISION Absences'!G400</f>
        <v>42377</v>
      </c>
      <c r="H402" s="29">
        <f>IF(B402="","",G402-F402+1)</f>
        <v>1</v>
      </c>
      <c r="I402" s="29">
        <f>IF(B402="","",_XLL.NB.JOURS.OUVRES(F402,G402,ferie))</f>
        <v>1</v>
      </c>
      <c r="J402" s="34">
        <f>IF(D402="","",MATCH(D402,motif,0))</f>
        <v>6</v>
      </c>
      <c r="K402">
        <f>VLOOKUP($D402,param!$N$3:$P$26,3,FALSE)</f>
        <v>6</v>
      </c>
      <c r="L402">
        <f>+J402-K402</f>
        <v>0</v>
      </c>
    </row>
    <row r="403" spans="1:12" ht="15">
      <c r="A403" s="11">
        <f>'HYPERVISION Absences'!A401</f>
        <v>33005561</v>
      </c>
      <c r="B403" s="11" t="str">
        <f>'HYPERVISION Absences'!B401</f>
        <v>PONTONNIER</v>
      </c>
      <c r="C403" s="11" t="str">
        <f>'HYPERVISION Absences'!C401</f>
        <v>CHRISTIAN</v>
      </c>
      <c r="D403" s="11" t="str">
        <f>'HYPERVISION Absences'!D401</f>
        <v>RP</v>
      </c>
      <c r="E403" s="150">
        <f>'HYPERVISION Absences'!E401</f>
        <v>42390</v>
      </c>
      <c r="F403" s="150">
        <f>'HYPERVISION Absences'!F401</f>
        <v>42390</v>
      </c>
      <c r="G403" s="150">
        <f>'HYPERVISION Absences'!G401</f>
        <v>42390</v>
      </c>
      <c r="H403" s="29">
        <f>IF(B403="","",G403-F403+1)</f>
        <v>1</v>
      </c>
      <c r="I403" s="29">
        <f>IF(B403="","",_XLL.NB.JOURS.OUVRES(F403,G403,ferie))</f>
        <v>1</v>
      </c>
      <c r="J403" s="34">
        <f>IF(D403="","",MATCH(D403,motif,0))</f>
        <v>6</v>
      </c>
      <c r="K403">
        <f>VLOOKUP($D403,param!$N$3:$P$26,3,FALSE)</f>
        <v>6</v>
      </c>
      <c r="L403">
        <f>+J403-K403</f>
        <v>0</v>
      </c>
    </row>
    <row r="404" spans="1:12" ht="15">
      <c r="A404" s="11">
        <f>'HYPERVISION Absences'!A402</f>
        <v>33005561</v>
      </c>
      <c r="B404" s="11" t="str">
        <f>'HYPERVISION Absences'!B402</f>
        <v>PONTONNIER</v>
      </c>
      <c r="C404" s="11" t="str">
        <f>'HYPERVISION Absences'!C402</f>
        <v>CHRISTIAN</v>
      </c>
      <c r="D404" s="11" t="str">
        <f>'HYPERVISION Absences'!D402</f>
        <v>RP</v>
      </c>
      <c r="E404" s="150">
        <f>'HYPERVISION Absences'!E402</f>
        <v>42415</v>
      </c>
      <c r="F404" s="150">
        <f>'HYPERVISION Absences'!F402</f>
        <v>42415</v>
      </c>
      <c r="G404" s="150">
        <f>'HYPERVISION Absences'!G402</f>
        <v>42415</v>
      </c>
      <c r="H404" s="29">
        <f>IF(B404="","",G404-F404+1)</f>
        <v>1</v>
      </c>
      <c r="I404" s="29">
        <f>IF(B404="","",_XLL.NB.JOURS.OUVRES(F404,G404,ferie))</f>
        <v>1</v>
      </c>
      <c r="J404" s="34">
        <f>IF(D404="","",MATCH(D404,motif,0))</f>
        <v>6</v>
      </c>
      <c r="K404">
        <f>VLOOKUP($D404,param!$N$3:$P$26,3,FALSE)</f>
        <v>6</v>
      </c>
      <c r="L404">
        <f>+J404-K404</f>
        <v>0</v>
      </c>
    </row>
    <row r="405" spans="1:12" ht="15">
      <c r="A405" s="11">
        <f>'HYPERVISION Absences'!A403</f>
        <v>33005561</v>
      </c>
      <c r="B405" s="11" t="str">
        <f>'HYPERVISION Absences'!B403</f>
        <v>PONTONNIER</v>
      </c>
      <c r="C405" s="11" t="str">
        <f>'HYPERVISION Absences'!C403</f>
        <v>CHRISTIAN</v>
      </c>
      <c r="D405" s="11" t="str">
        <f>'HYPERVISION Absences'!D403</f>
        <v>RP</v>
      </c>
      <c r="E405" s="150">
        <f>'HYPERVISION Absences'!E403</f>
        <v>42426</v>
      </c>
      <c r="F405" s="150">
        <f>'HYPERVISION Absences'!F403</f>
        <v>42426</v>
      </c>
      <c r="G405" s="150">
        <f>'HYPERVISION Absences'!G403</f>
        <v>42426</v>
      </c>
      <c r="H405" s="29">
        <f>IF(B405="","",G405-F405+1)</f>
        <v>1</v>
      </c>
      <c r="I405" s="29">
        <f>IF(B405="","",_XLL.NB.JOURS.OUVRES(F405,G405,ferie))</f>
        <v>1</v>
      </c>
      <c r="J405" s="34">
        <f>IF(D405="","",MATCH(D405,motif,0))</f>
        <v>6</v>
      </c>
      <c r="K405">
        <f>VLOOKUP($D405,param!$N$3:$P$26,3,FALSE)</f>
        <v>6</v>
      </c>
      <c r="L405">
        <f>+J405-K405</f>
        <v>0</v>
      </c>
    </row>
    <row r="406" spans="1:12" ht="15">
      <c r="A406" s="11">
        <f>'HYPERVISION Absences'!A404</f>
        <v>273721</v>
      </c>
      <c r="B406" s="11" t="str">
        <f>'HYPERVISION Absences'!B404</f>
        <v>CHAMBE</v>
      </c>
      <c r="C406" s="11" t="str">
        <f>'HYPERVISION Absences'!C404</f>
        <v>CAROLINE</v>
      </c>
      <c r="D406" s="11" t="str">
        <f>'HYPERVISION Absences'!D404</f>
        <v>EM</v>
      </c>
      <c r="E406" s="150">
        <f>'HYPERVISION Absences'!E404</f>
        <v>42380</v>
      </c>
      <c r="F406" s="150">
        <f>'HYPERVISION Absences'!F404</f>
        <v>42380</v>
      </c>
      <c r="G406" s="150">
        <f>'HYPERVISION Absences'!G404</f>
        <v>42380</v>
      </c>
      <c r="H406" s="29">
        <f>IF(B406="","",G406-F406+1)</f>
        <v>1</v>
      </c>
      <c r="I406" s="29">
        <f>IF(B406="","",_XLL.NB.JOURS.OUVRES(F406,G406,ferie))</f>
        <v>1</v>
      </c>
      <c r="J406" s="34">
        <f>IF(D406="","",MATCH(D406,motif,0))</f>
        <v>11</v>
      </c>
      <c r="K406">
        <f>VLOOKUP($D406,param!$N$3:$P$26,3,FALSE)</f>
        <v>11</v>
      </c>
      <c r="L406">
        <f>+J406-K406</f>
        <v>0</v>
      </c>
    </row>
    <row r="407" spans="1:12" ht="15">
      <c r="A407" s="11">
        <f>'HYPERVISION Absences'!A405</f>
        <v>273721</v>
      </c>
      <c r="B407" s="11" t="str">
        <f>'HYPERVISION Absences'!B405</f>
        <v>CHAMBE</v>
      </c>
      <c r="C407" s="11" t="str">
        <f>'HYPERVISION Absences'!C405</f>
        <v>CAROLINE</v>
      </c>
      <c r="D407" s="11" t="str">
        <f>'HYPERVISION Absences'!D405</f>
        <v>EM</v>
      </c>
      <c r="E407" s="150">
        <f>'HYPERVISION Absences'!E405</f>
        <v>42388</v>
      </c>
      <c r="F407" s="150">
        <f>'HYPERVISION Absences'!F405</f>
        <v>42388</v>
      </c>
      <c r="G407" s="150">
        <f>'HYPERVISION Absences'!G405</f>
        <v>42388</v>
      </c>
      <c r="H407" s="29">
        <f>IF(B407="","",G407-F407+1)</f>
        <v>1</v>
      </c>
      <c r="I407" s="29">
        <f>IF(B407="","",_XLL.NB.JOURS.OUVRES(F407,G407,ferie))</f>
        <v>1</v>
      </c>
      <c r="J407" s="34">
        <f>IF(D407="","",MATCH(D407,motif,0))</f>
        <v>11</v>
      </c>
      <c r="K407">
        <f>VLOOKUP($D407,param!$N$3:$P$26,3,FALSE)</f>
        <v>11</v>
      </c>
      <c r="L407">
        <f>+J407-K407</f>
        <v>0</v>
      </c>
    </row>
    <row r="408" spans="1:12" ht="15">
      <c r="A408" s="11">
        <f>'HYPERVISION Absences'!A406</f>
        <v>273721</v>
      </c>
      <c r="B408" s="11" t="str">
        <f>'HYPERVISION Absences'!B406</f>
        <v>CHAMBE</v>
      </c>
      <c r="C408" s="11" t="str">
        <f>'HYPERVISION Absences'!C406</f>
        <v>CAROLINE</v>
      </c>
      <c r="D408" s="11" t="str">
        <f>'HYPERVISION Absences'!D406</f>
        <v>EM</v>
      </c>
      <c r="E408" s="150">
        <f>'HYPERVISION Absences'!E406</f>
        <v>42405</v>
      </c>
      <c r="F408" s="150">
        <f>'HYPERVISION Absences'!F406</f>
        <v>42405</v>
      </c>
      <c r="G408" s="150">
        <f>'HYPERVISION Absences'!G406</f>
        <v>42405</v>
      </c>
      <c r="H408" s="29">
        <f>IF(B408="","",G408-F408+1)</f>
        <v>1</v>
      </c>
      <c r="I408" s="29">
        <f>IF(B408="","",_XLL.NB.JOURS.OUVRES(F408,G408,ferie))</f>
        <v>1</v>
      </c>
      <c r="J408" s="34">
        <f>IF(D408="","",MATCH(D408,motif,0))</f>
        <v>11</v>
      </c>
      <c r="K408">
        <f>VLOOKUP($D408,param!$N$3:$P$26,3,FALSE)</f>
        <v>11</v>
      </c>
      <c r="L408">
        <f>+J408-K408</f>
        <v>0</v>
      </c>
    </row>
    <row r="409" spans="1:12" ht="15">
      <c r="A409" s="11">
        <f>'HYPERVISION Absences'!A407</f>
        <v>273721</v>
      </c>
      <c r="B409" s="11" t="str">
        <f>'HYPERVISION Absences'!B407</f>
        <v>CHAMBE</v>
      </c>
      <c r="C409" s="11" t="str">
        <f>'HYPERVISION Absences'!C407</f>
        <v>CAROLINE</v>
      </c>
      <c r="D409" s="11" t="str">
        <f>'HYPERVISION Absences'!D407</f>
        <v>EM</v>
      </c>
      <c r="E409" s="150">
        <f>'HYPERVISION Absences'!E407</f>
        <v>42412</v>
      </c>
      <c r="F409" s="150">
        <f>'HYPERVISION Absences'!F407</f>
        <v>42412</v>
      </c>
      <c r="G409" s="150">
        <f>'HYPERVISION Absences'!G407</f>
        <v>42412</v>
      </c>
      <c r="H409" s="29">
        <f>IF(B409="","",G409-F409+1)</f>
        <v>1</v>
      </c>
      <c r="I409" s="29">
        <f>IF(B409="","",_XLL.NB.JOURS.OUVRES(F409,G409,ferie))</f>
        <v>1</v>
      </c>
      <c r="J409" s="34">
        <f>IF(D409="","",MATCH(D409,motif,0))</f>
        <v>11</v>
      </c>
      <c r="K409">
        <f>VLOOKUP($D409,param!$N$3:$P$26,3,FALSE)</f>
        <v>11</v>
      </c>
      <c r="L409">
        <f>+J409-K409</f>
        <v>0</v>
      </c>
    </row>
    <row r="410" spans="1:12" ht="15">
      <c r="A410" s="11">
        <f>'HYPERVISION Absences'!A408</f>
        <v>273721</v>
      </c>
      <c r="B410" s="11" t="str">
        <f>'HYPERVISION Absences'!B408</f>
        <v>CHAMBE</v>
      </c>
      <c r="C410" s="11" t="str">
        <f>'HYPERVISION Absences'!C408</f>
        <v>CAROLINE</v>
      </c>
      <c r="D410" s="11" t="str">
        <f>'HYPERVISION Absences'!D408</f>
        <v>MA</v>
      </c>
      <c r="E410" s="150">
        <f>'HYPERVISION Absences'!E408</f>
        <v>42383</v>
      </c>
      <c r="F410" s="150">
        <f>'HYPERVISION Absences'!F408</f>
        <v>42383</v>
      </c>
      <c r="G410" s="150">
        <f>'HYPERVISION Absences'!G408</f>
        <v>42384</v>
      </c>
      <c r="H410" s="29">
        <f>IF(B410="","",G410-F410+1)</f>
        <v>2</v>
      </c>
      <c r="I410" s="29">
        <f>IF(B410="","",_XLL.NB.JOURS.OUVRES(F410,G410,ferie))</f>
        <v>2</v>
      </c>
      <c r="J410" s="34">
        <f>IF(D410="","",MATCH(D410,motif,0))</f>
        <v>7</v>
      </c>
      <c r="K410">
        <f>VLOOKUP($D410,param!$N$3:$P$26,3,FALSE)</f>
        <v>7</v>
      </c>
      <c r="L410">
        <f>+J410-K410</f>
        <v>0</v>
      </c>
    </row>
    <row r="411" spans="1:12" ht="15">
      <c r="A411" s="11">
        <f>'HYPERVISION Absences'!A409</f>
        <v>725173</v>
      </c>
      <c r="B411" s="11" t="str">
        <f>'HYPERVISION Absences'!B409</f>
        <v>EPALLE</v>
      </c>
      <c r="C411" s="11" t="str">
        <f>'HYPERVISION Absences'!C409</f>
        <v>AURELIEN</v>
      </c>
      <c r="D411" s="11" t="str">
        <f>'HYPERVISION Absences'!D409</f>
        <v>AD</v>
      </c>
      <c r="E411" s="150">
        <f>'HYPERVISION Absences'!E409</f>
        <v>42412</v>
      </c>
      <c r="F411" s="150">
        <f>'HYPERVISION Absences'!F409</f>
        <v>42412</v>
      </c>
      <c r="G411" s="150">
        <f>'HYPERVISION Absences'!G409</f>
        <v>42412</v>
      </c>
      <c r="H411" s="29">
        <f>IF(B411="","",G411-F411+1)</f>
        <v>1</v>
      </c>
      <c r="I411" s="29">
        <f>IF(B411="","",_XLL.NB.JOURS.OUVRES(F411,G411,ferie))</f>
        <v>1</v>
      </c>
      <c r="J411" s="34">
        <f>IF(D411="","",MATCH(D411,motif,0))</f>
        <v>16</v>
      </c>
      <c r="K411">
        <f>VLOOKUP($D411,param!$N$3:$P$26,3,FALSE)</f>
        <v>16</v>
      </c>
      <c r="L411">
        <f>+J411-K411</f>
        <v>0</v>
      </c>
    </row>
    <row r="412" spans="1:12" ht="15">
      <c r="A412" s="11">
        <f>'HYPERVISION Absences'!A410</f>
        <v>725173</v>
      </c>
      <c r="B412" s="11" t="str">
        <f>'HYPERVISION Absences'!B410</f>
        <v>EPALLE</v>
      </c>
      <c r="C412" s="11" t="str">
        <f>'HYPERVISION Absences'!C410</f>
        <v>AURELIEN</v>
      </c>
      <c r="D412" s="11" t="str">
        <f>'HYPERVISION Absences'!D410</f>
        <v>C5</v>
      </c>
      <c r="E412" s="150">
        <f>'HYPERVISION Absences'!E410</f>
        <v>42279</v>
      </c>
      <c r="F412" s="150">
        <f>'HYPERVISION Absences'!F410</f>
        <v>42279</v>
      </c>
      <c r="G412" s="150">
        <f>'HYPERVISION Absences'!G410</f>
        <v>42279</v>
      </c>
      <c r="H412" s="29">
        <f>IF(B412="","",G412-F412+1)</f>
        <v>1</v>
      </c>
      <c r="I412" s="29">
        <f>IF(B412="","",_XLL.NB.JOURS.OUVRES(F412,G412,ferie))</f>
        <v>1</v>
      </c>
      <c r="J412" s="34">
        <f>IF(D412="","",MATCH(D412,motif,0))</f>
        <v>3</v>
      </c>
      <c r="K412">
        <f>VLOOKUP($D412,param!$N$3:$P$26,3,FALSE)</f>
        <v>3</v>
      </c>
      <c r="L412">
        <f>+J412-K412</f>
        <v>0</v>
      </c>
    </row>
    <row r="413" spans="1:12" ht="15">
      <c r="A413" s="11">
        <f>'HYPERVISION Absences'!A411</f>
        <v>725173</v>
      </c>
      <c r="B413" s="11" t="str">
        <f>'HYPERVISION Absences'!B411</f>
        <v>EPALLE</v>
      </c>
      <c r="C413" s="11" t="str">
        <f>'HYPERVISION Absences'!C411</f>
        <v>AURELIEN</v>
      </c>
      <c r="D413" s="11" t="str">
        <f>'HYPERVISION Absences'!D411</f>
        <v>CP</v>
      </c>
      <c r="E413" s="150">
        <f>'HYPERVISION Absences'!E411</f>
        <v>42184</v>
      </c>
      <c r="F413" s="150">
        <f>'HYPERVISION Absences'!F411</f>
        <v>42184</v>
      </c>
      <c r="G413" s="150">
        <f>'HYPERVISION Absences'!G411</f>
        <v>42202</v>
      </c>
      <c r="H413" s="29">
        <f>IF(B413="","",G413-F413+1)</f>
        <v>19</v>
      </c>
      <c r="I413" s="29">
        <f>IF(B413="","",_XLL.NB.JOURS.OUVRES(F413,G413,ferie))</f>
        <v>14</v>
      </c>
      <c r="J413" s="34">
        <f>IF(D413="","",MATCH(D413,motif,0))</f>
        <v>1</v>
      </c>
      <c r="K413">
        <f>VLOOKUP($D413,param!$N$3:$P$26,3,FALSE)</f>
        <v>1</v>
      </c>
      <c r="L413">
        <f>+J413-K413</f>
        <v>0</v>
      </c>
    </row>
    <row r="414" spans="1:12" ht="15">
      <c r="A414" s="11">
        <f>'HYPERVISION Absences'!A412</f>
        <v>725173</v>
      </c>
      <c r="B414" s="11" t="str">
        <f>'HYPERVISION Absences'!B412</f>
        <v>EPALLE</v>
      </c>
      <c r="C414" s="11" t="str">
        <f>'HYPERVISION Absences'!C412</f>
        <v>AURELIEN</v>
      </c>
      <c r="D414" s="11" t="str">
        <f>'HYPERVISION Absences'!D412</f>
        <v>CP</v>
      </c>
      <c r="E414" s="150">
        <f>'HYPERVISION Absences'!E412</f>
        <v>42361</v>
      </c>
      <c r="F414" s="150">
        <f>'HYPERVISION Absences'!F412</f>
        <v>42361</v>
      </c>
      <c r="G414" s="150">
        <f>'HYPERVISION Absences'!G412</f>
        <v>42362</v>
      </c>
      <c r="H414" s="29">
        <f>IF(B414="","",G414-F414+1)</f>
        <v>2</v>
      </c>
      <c r="I414" s="29">
        <f>IF(B414="","",_XLL.NB.JOURS.OUVRES(F414,G414,ferie))</f>
        <v>2</v>
      </c>
      <c r="J414" s="34">
        <f>IF(D414="","",MATCH(D414,motif,0))</f>
        <v>1</v>
      </c>
      <c r="K414">
        <f>VLOOKUP($D414,param!$N$3:$P$26,3,FALSE)</f>
        <v>1</v>
      </c>
      <c r="L414">
        <f>+J414-K414</f>
        <v>0</v>
      </c>
    </row>
    <row r="415" spans="1:12" ht="15">
      <c r="A415" s="11">
        <f>'HYPERVISION Absences'!A413</f>
        <v>725173</v>
      </c>
      <c r="B415" s="11" t="str">
        <f>'HYPERVISION Absences'!B413</f>
        <v>EPALLE</v>
      </c>
      <c r="C415" s="11" t="str">
        <f>'HYPERVISION Absences'!C413</f>
        <v>AURELIEN</v>
      </c>
      <c r="D415" s="11" t="str">
        <f>'HYPERVISION Absences'!D413</f>
        <v>CP</v>
      </c>
      <c r="E415" s="150">
        <f>'HYPERVISION Absences'!E413</f>
        <v>42366</v>
      </c>
      <c r="F415" s="150">
        <f>'HYPERVISION Absences'!F413</f>
        <v>42366</v>
      </c>
      <c r="G415" s="150">
        <f>'HYPERVISION Absences'!G413</f>
        <v>42369</v>
      </c>
      <c r="H415" s="29">
        <f>IF(B415="","",G415-F415+1)</f>
        <v>4</v>
      </c>
      <c r="I415" s="29">
        <f>IF(B415="","",_XLL.NB.JOURS.OUVRES(F415,G415,ferie))</f>
        <v>4</v>
      </c>
      <c r="J415" s="34">
        <f>IF(D415="","",MATCH(D415,motif,0))</f>
        <v>1</v>
      </c>
      <c r="K415">
        <f>VLOOKUP($D415,param!$N$3:$P$26,3,FALSE)</f>
        <v>1</v>
      </c>
      <c r="L415">
        <f>+J415-K415</f>
        <v>0</v>
      </c>
    </row>
    <row r="416" spans="1:12" ht="15">
      <c r="A416" s="11">
        <f>'HYPERVISION Absences'!A414</f>
        <v>725173</v>
      </c>
      <c r="B416" s="11" t="str">
        <f>'HYPERVISION Absences'!B414</f>
        <v>EPALLE</v>
      </c>
      <c r="C416" s="11" t="str">
        <f>'HYPERVISION Absences'!C414</f>
        <v>AURELIEN</v>
      </c>
      <c r="D416" s="11" t="str">
        <f>'HYPERVISION Absences'!D414</f>
        <v>FO</v>
      </c>
      <c r="E416" s="150">
        <f>'HYPERVISION Absences'!E414</f>
        <v>42380</v>
      </c>
      <c r="F416" s="150">
        <f>'HYPERVISION Absences'!F414</f>
        <v>42380</v>
      </c>
      <c r="G416" s="150">
        <f>'HYPERVISION Absences'!G414</f>
        <v>42381</v>
      </c>
      <c r="H416" s="29">
        <f>IF(B416="","",G416-F416+1)</f>
        <v>2</v>
      </c>
      <c r="I416" s="29">
        <f>IF(B416="","",_XLL.NB.JOURS.OUVRES(F416,G416,ferie))</f>
        <v>2</v>
      </c>
      <c r="J416" s="34">
        <f>IF(D416="","",MATCH(D416,motif,0))</f>
        <v>14</v>
      </c>
      <c r="K416">
        <f>VLOOKUP($D416,param!$N$3:$P$26,3,FALSE)</f>
        <v>14</v>
      </c>
      <c r="L416">
        <f>+J416-K416</f>
        <v>0</v>
      </c>
    </row>
    <row r="417" spans="1:12" ht="15">
      <c r="A417" s="11">
        <f>'HYPERVISION Absences'!A415</f>
        <v>725173</v>
      </c>
      <c r="B417" s="11" t="str">
        <f>'HYPERVISION Absences'!B415</f>
        <v>EPALLE</v>
      </c>
      <c r="C417" s="11" t="str">
        <f>'HYPERVISION Absences'!C415</f>
        <v>AURELIEN</v>
      </c>
      <c r="D417" s="11" t="str">
        <f>'HYPERVISION Absences'!D415</f>
        <v>RT</v>
      </c>
      <c r="E417" s="150">
        <f>'HYPERVISION Absences'!E415</f>
        <v>42219</v>
      </c>
      <c r="F417" s="150">
        <f>'HYPERVISION Absences'!F415</f>
        <v>42219</v>
      </c>
      <c r="G417" s="150">
        <f>'HYPERVISION Absences'!G415</f>
        <v>42230</v>
      </c>
      <c r="H417" s="29">
        <f>IF(B417="","",G417-F417+1)</f>
        <v>12</v>
      </c>
      <c r="I417" s="29">
        <f>IF(B417="","",_XLL.NB.JOURS.OUVRES(F417,G417,ferie))</f>
        <v>10</v>
      </c>
      <c r="J417" s="34">
        <f>IF(D417="","",MATCH(D417,motif,0))</f>
        <v>4</v>
      </c>
      <c r="K417">
        <f>VLOOKUP($D417,param!$N$3:$P$26,3,FALSE)</f>
        <v>4</v>
      </c>
      <c r="L417">
        <f>+J417-K417</f>
        <v>0</v>
      </c>
    </row>
    <row r="418" spans="1:12" ht="15">
      <c r="A418" s="11">
        <f>'HYPERVISION Absences'!A416</f>
        <v>725173</v>
      </c>
      <c r="B418" s="11" t="str">
        <f>'HYPERVISION Absences'!B416</f>
        <v>EPALLE</v>
      </c>
      <c r="C418" s="11" t="str">
        <f>'HYPERVISION Absences'!C416</f>
        <v>AURELIEN</v>
      </c>
      <c r="D418" s="11" t="str">
        <f>'HYPERVISION Absences'!D416</f>
        <v>RT</v>
      </c>
      <c r="E418" s="150">
        <f>'HYPERVISION Absences'!E416</f>
        <v>42419</v>
      </c>
      <c r="F418" s="150">
        <f>'HYPERVISION Absences'!F416</f>
        <v>42419</v>
      </c>
      <c r="G418" s="150">
        <f>'HYPERVISION Absences'!G416</f>
        <v>42419</v>
      </c>
      <c r="H418" s="29">
        <f>IF(B418="","",G418-F418+1)</f>
        <v>1</v>
      </c>
      <c r="I418" s="29">
        <f>IF(B418="","",_XLL.NB.JOURS.OUVRES(F418,G418,ferie))</f>
        <v>1</v>
      </c>
      <c r="J418" s="34">
        <f>IF(D418="","",MATCH(D418,motif,0))</f>
        <v>4</v>
      </c>
      <c r="K418">
        <f>VLOOKUP($D418,param!$N$3:$P$26,3,FALSE)</f>
        <v>4</v>
      </c>
      <c r="L418">
        <f>+J418-K418</f>
        <v>0</v>
      </c>
    </row>
    <row r="419" spans="1:12" ht="15">
      <c r="A419" s="11">
        <f>'HYPERVISION Absences'!A417</f>
        <v>220773</v>
      </c>
      <c r="B419" s="11" t="str">
        <f>'HYPERVISION Absences'!B417</f>
        <v>FRANCOU</v>
      </c>
      <c r="C419" s="11" t="str">
        <f>'HYPERVISION Absences'!C417</f>
        <v>ARNAUD</v>
      </c>
      <c r="D419" s="11" t="str">
        <f>'HYPERVISION Absences'!D417</f>
        <v>MA</v>
      </c>
      <c r="E419" s="150">
        <f>'HYPERVISION Absences'!E417</f>
        <v>42370</v>
      </c>
      <c r="F419" s="150">
        <f>'HYPERVISION Absences'!F417</f>
        <v>42370</v>
      </c>
      <c r="G419" s="150">
        <f>'HYPERVISION Absences'!G417</f>
        <v>42460</v>
      </c>
      <c r="H419" s="29">
        <f>IF(B419="","",G419-F419+1)</f>
        <v>91</v>
      </c>
      <c r="I419" s="29">
        <f>IF(B419="","",_XLL.NB.JOURS.OUVRES(F419,G419,ferie))</f>
        <v>63</v>
      </c>
      <c r="J419" s="34">
        <f>IF(D419="","",MATCH(D419,motif,0))</f>
        <v>7</v>
      </c>
      <c r="K419">
        <f>VLOOKUP($D419,param!$N$3:$P$26,3,FALSE)</f>
        <v>7</v>
      </c>
      <c r="L419">
        <f>+J419-K419</f>
        <v>0</v>
      </c>
    </row>
    <row r="420" spans="1:12" ht="15">
      <c r="A420" s="11">
        <f>'HYPERVISION Absences'!A418</f>
        <v>640503</v>
      </c>
      <c r="B420" s="11" t="str">
        <f>'HYPERVISION Absences'!B418</f>
        <v>MASSACRIER</v>
      </c>
      <c r="C420" s="11" t="str">
        <f>'HYPERVISION Absences'!C418</f>
        <v>XAVIER</v>
      </c>
      <c r="D420" s="11" t="str">
        <f>'HYPERVISION Absences'!D418</f>
        <v>C5</v>
      </c>
      <c r="E420" s="150">
        <f>'HYPERVISION Absences'!E418</f>
        <v>42352</v>
      </c>
      <c r="F420" s="150">
        <f>'HYPERVISION Absences'!F418</f>
        <v>42352</v>
      </c>
      <c r="G420" s="150">
        <f>'HYPERVISION Absences'!G418</f>
        <v>42352</v>
      </c>
      <c r="H420" s="29">
        <f>IF(B420="","",G420-F420+1)</f>
        <v>1</v>
      </c>
      <c r="I420" s="29">
        <f>IF(B420="","",_XLL.NB.JOURS.OUVRES(F420,G420,ferie))</f>
        <v>1</v>
      </c>
      <c r="J420" s="34">
        <f>IF(D420="","",MATCH(D420,motif,0))</f>
        <v>3</v>
      </c>
      <c r="K420">
        <f>VLOOKUP($D420,param!$N$3:$P$26,3,FALSE)</f>
        <v>3</v>
      </c>
      <c r="L420">
        <f>+J420-K420</f>
        <v>0</v>
      </c>
    </row>
    <row r="421" spans="1:12" ht="15">
      <c r="A421" s="11">
        <f>'HYPERVISION Absences'!A419</f>
        <v>640503</v>
      </c>
      <c r="B421" s="11" t="str">
        <f>'HYPERVISION Absences'!B419</f>
        <v>MASSACRIER</v>
      </c>
      <c r="C421" s="11" t="str">
        <f>'HYPERVISION Absences'!C419</f>
        <v>XAVIER</v>
      </c>
      <c r="D421" s="11" t="str">
        <f>'HYPERVISION Absences'!D419</f>
        <v>C5</v>
      </c>
      <c r="E421" s="150">
        <f>'HYPERVISION Absences'!E419</f>
        <v>42362</v>
      </c>
      <c r="F421" s="150">
        <f>'HYPERVISION Absences'!F419</f>
        <v>42362</v>
      </c>
      <c r="G421" s="150">
        <f>'HYPERVISION Absences'!G419</f>
        <v>42362</v>
      </c>
      <c r="H421" s="29">
        <f>IF(B421="","",G421-F421+1)</f>
        <v>1</v>
      </c>
      <c r="I421" s="29">
        <f>IF(B421="","",_XLL.NB.JOURS.OUVRES(F421,G421,ferie))</f>
        <v>1</v>
      </c>
      <c r="J421" s="34">
        <f>IF(D421="","",MATCH(D421,motif,0))</f>
        <v>3</v>
      </c>
      <c r="K421">
        <f>VLOOKUP($D421,param!$N$3:$P$26,3,FALSE)</f>
        <v>3</v>
      </c>
      <c r="L421">
        <f>+J421-K421</f>
        <v>0</v>
      </c>
    </row>
    <row r="422" spans="1:12" ht="15">
      <c r="A422" s="11">
        <f>'HYPERVISION Absences'!A420</f>
        <v>640503</v>
      </c>
      <c r="B422" s="11" t="str">
        <f>'HYPERVISION Absences'!B420</f>
        <v>MASSACRIER</v>
      </c>
      <c r="C422" s="11" t="str">
        <f>'HYPERVISION Absences'!C420</f>
        <v>XAVIER</v>
      </c>
      <c r="D422" s="11" t="str">
        <f>'HYPERVISION Absences'!D420</f>
        <v>CP</v>
      </c>
      <c r="E422" s="150">
        <f>'HYPERVISION Absences'!E420</f>
        <v>42188</v>
      </c>
      <c r="F422" s="150">
        <f>'HYPERVISION Absences'!F420</f>
        <v>42188</v>
      </c>
      <c r="G422" s="150">
        <f>'HYPERVISION Absences'!G420</f>
        <v>42188</v>
      </c>
      <c r="H422" s="29">
        <f>IF(B422="","",G422-F422+1)</f>
        <v>1</v>
      </c>
      <c r="I422" s="29">
        <f>IF(B422="","",_XLL.NB.JOURS.OUVRES(F422,G422,ferie))</f>
        <v>1</v>
      </c>
      <c r="J422" s="34">
        <f>IF(D422="","",MATCH(D422,motif,0))</f>
        <v>1</v>
      </c>
      <c r="K422">
        <f>VLOOKUP($D422,param!$N$3:$P$26,3,FALSE)</f>
        <v>1</v>
      </c>
      <c r="L422">
        <f>+J422-K422</f>
        <v>0</v>
      </c>
    </row>
    <row r="423" spans="1:12" ht="15">
      <c r="A423" s="11">
        <f>'HYPERVISION Absences'!A421</f>
        <v>640503</v>
      </c>
      <c r="B423" s="11" t="str">
        <f>'HYPERVISION Absences'!B421</f>
        <v>MASSACRIER</v>
      </c>
      <c r="C423" s="11" t="str">
        <f>'HYPERVISION Absences'!C421</f>
        <v>XAVIER</v>
      </c>
      <c r="D423" s="11" t="str">
        <f>'HYPERVISION Absences'!D421</f>
        <v>CP</v>
      </c>
      <c r="E423" s="150">
        <f>'HYPERVISION Absences'!E421</f>
        <v>42202</v>
      </c>
      <c r="F423" s="150">
        <f>'HYPERVISION Absences'!F421</f>
        <v>42202</v>
      </c>
      <c r="G423" s="150">
        <f>'HYPERVISION Absences'!G421</f>
        <v>42202</v>
      </c>
      <c r="H423" s="29">
        <f>IF(B423="","",G423-F423+1)</f>
        <v>1</v>
      </c>
      <c r="I423" s="29">
        <f>IF(B423="","",_XLL.NB.JOURS.OUVRES(F423,G423,ferie))</f>
        <v>1</v>
      </c>
      <c r="J423" s="34">
        <f>IF(D423="","",MATCH(D423,motif,0))</f>
        <v>1</v>
      </c>
      <c r="K423">
        <f>VLOOKUP($D423,param!$N$3:$P$26,3,FALSE)</f>
        <v>1</v>
      </c>
      <c r="L423">
        <f>+J423-K423</f>
        <v>0</v>
      </c>
    </row>
    <row r="424" spans="1:12" ht="15">
      <c r="A424" s="11">
        <f>'HYPERVISION Absences'!A422</f>
        <v>640503</v>
      </c>
      <c r="B424" s="11" t="str">
        <f>'HYPERVISION Absences'!B422</f>
        <v>MASSACRIER</v>
      </c>
      <c r="C424" s="11" t="str">
        <f>'HYPERVISION Absences'!C422</f>
        <v>XAVIER</v>
      </c>
      <c r="D424" s="11" t="str">
        <f>'HYPERVISION Absences'!D422</f>
        <v>CP</v>
      </c>
      <c r="E424" s="150">
        <f>'HYPERVISION Absences'!E422</f>
        <v>42233</v>
      </c>
      <c r="F424" s="150">
        <f>'HYPERVISION Absences'!F422</f>
        <v>42233</v>
      </c>
      <c r="G424" s="150">
        <f>'HYPERVISION Absences'!G422</f>
        <v>42244</v>
      </c>
      <c r="H424" s="29">
        <f>IF(B424="","",G424-F424+1)</f>
        <v>12</v>
      </c>
      <c r="I424" s="29">
        <f>IF(B424="","",_XLL.NB.JOURS.OUVRES(F424,G424,ferie))</f>
        <v>10</v>
      </c>
      <c r="J424" s="34">
        <f>IF(D424="","",MATCH(D424,motif,0))</f>
        <v>1</v>
      </c>
      <c r="K424">
        <f>VLOOKUP($D424,param!$N$3:$P$26,3,FALSE)</f>
        <v>1</v>
      </c>
      <c r="L424">
        <f>+J424-K424</f>
        <v>0</v>
      </c>
    </row>
    <row r="425" spans="1:12" ht="15">
      <c r="A425" s="11">
        <f>'HYPERVISION Absences'!A423</f>
        <v>640503</v>
      </c>
      <c r="B425" s="11" t="str">
        <f>'HYPERVISION Absences'!B423</f>
        <v>MASSACRIER</v>
      </c>
      <c r="C425" s="11" t="str">
        <f>'HYPERVISION Absences'!C423</f>
        <v>XAVIER</v>
      </c>
      <c r="D425" s="11" t="str">
        <f>'HYPERVISION Absences'!D423</f>
        <v>CP</v>
      </c>
      <c r="E425" s="150">
        <f>'HYPERVISION Absences'!E423</f>
        <v>42247</v>
      </c>
      <c r="F425" s="150">
        <f>'HYPERVISION Absences'!F423</f>
        <v>42247</v>
      </c>
      <c r="G425" s="150">
        <f>'HYPERVISION Absences'!G423</f>
        <v>42251</v>
      </c>
      <c r="H425" s="29">
        <f>IF(B425="","",G425-F425+1)</f>
        <v>5</v>
      </c>
      <c r="I425" s="29">
        <f>IF(B425="","",_XLL.NB.JOURS.OUVRES(F425,G425,ferie))</f>
        <v>5</v>
      </c>
      <c r="J425" s="34">
        <f>IF(D425="","",MATCH(D425,motif,0))</f>
        <v>1</v>
      </c>
      <c r="K425">
        <f>VLOOKUP($D425,param!$N$3:$P$26,3,FALSE)</f>
        <v>1</v>
      </c>
      <c r="L425">
        <f>+J425-K425</f>
        <v>0</v>
      </c>
    </row>
    <row r="426" spans="1:12" ht="15">
      <c r="A426" s="11">
        <f>'HYPERVISION Absences'!A424</f>
        <v>640503</v>
      </c>
      <c r="B426" s="11" t="str">
        <f>'HYPERVISION Absences'!B424</f>
        <v>MASSACRIER</v>
      </c>
      <c r="C426" s="11" t="str">
        <f>'HYPERVISION Absences'!C424</f>
        <v>XAVIER</v>
      </c>
      <c r="D426" s="11" t="str">
        <f>'HYPERVISION Absences'!D424</f>
        <v>CP</v>
      </c>
      <c r="E426" s="150">
        <f>'HYPERVISION Absences'!E424</f>
        <v>42265</v>
      </c>
      <c r="F426" s="150">
        <f>'HYPERVISION Absences'!F424</f>
        <v>42265</v>
      </c>
      <c r="G426" s="150">
        <f>'HYPERVISION Absences'!G424</f>
        <v>42265</v>
      </c>
      <c r="H426" s="29">
        <f>IF(B426="","",G426-F426+1)</f>
        <v>1</v>
      </c>
      <c r="I426" s="29">
        <f>IF(B426="","",_XLL.NB.JOURS.OUVRES(F426,G426,ferie))</f>
        <v>1</v>
      </c>
      <c r="J426" s="34">
        <f>IF(D426="","",MATCH(D426,motif,0))</f>
        <v>1</v>
      </c>
      <c r="K426">
        <f>VLOOKUP($D426,param!$N$3:$P$26,3,FALSE)</f>
        <v>1</v>
      </c>
      <c r="L426">
        <f>+J426-K426</f>
        <v>0</v>
      </c>
    </row>
    <row r="427" spans="1:12" ht="15">
      <c r="A427" s="11">
        <f>'HYPERVISION Absences'!A425</f>
        <v>640503</v>
      </c>
      <c r="B427" s="11" t="str">
        <f>'HYPERVISION Absences'!B425</f>
        <v>MASSACRIER</v>
      </c>
      <c r="C427" s="11" t="str">
        <f>'HYPERVISION Absences'!C425</f>
        <v>XAVIER</v>
      </c>
      <c r="D427" s="11" t="str">
        <f>'HYPERVISION Absences'!D425</f>
        <v>CP</v>
      </c>
      <c r="E427" s="150">
        <f>'HYPERVISION Absences'!E425</f>
        <v>42373</v>
      </c>
      <c r="F427" s="150">
        <f>'HYPERVISION Absences'!F425</f>
        <v>42373</v>
      </c>
      <c r="G427" s="150">
        <f>'HYPERVISION Absences'!G425</f>
        <v>42376</v>
      </c>
      <c r="H427" s="29">
        <f>IF(B427="","",G427-F427+1)</f>
        <v>4</v>
      </c>
      <c r="I427" s="29">
        <f>IF(B427="","",_XLL.NB.JOURS.OUVRES(F427,G427,ferie))</f>
        <v>4</v>
      </c>
      <c r="J427" s="34">
        <f>IF(D427="","",MATCH(D427,motif,0))</f>
        <v>1</v>
      </c>
      <c r="K427">
        <f>VLOOKUP($D427,param!$N$3:$P$26,3,FALSE)</f>
        <v>1</v>
      </c>
      <c r="L427">
        <f>+J427-K427</f>
        <v>0</v>
      </c>
    </row>
    <row r="428" spans="1:12" ht="15">
      <c r="A428" s="11">
        <f>'HYPERVISION Absences'!A426</f>
        <v>640503</v>
      </c>
      <c r="B428" s="11" t="str">
        <f>'HYPERVISION Absences'!B426</f>
        <v>MASSACRIER</v>
      </c>
      <c r="C428" s="11" t="str">
        <f>'HYPERVISION Absences'!C426</f>
        <v>XAVIER</v>
      </c>
      <c r="D428" s="11" t="str">
        <f>'HYPERVISION Absences'!D426</f>
        <v>EM</v>
      </c>
      <c r="E428" s="150">
        <f>'HYPERVISION Absences'!E426</f>
        <v>42271</v>
      </c>
      <c r="F428" s="150">
        <f>'HYPERVISION Absences'!F426</f>
        <v>42271</v>
      </c>
      <c r="G428" s="150">
        <f>'HYPERVISION Absences'!G426</f>
        <v>42271</v>
      </c>
      <c r="H428" s="29">
        <f>IF(B428="","",G428-F428+1)</f>
        <v>1</v>
      </c>
      <c r="I428" s="29">
        <f>IF(B428="","",_XLL.NB.JOURS.OUVRES(F428,G428,ferie))</f>
        <v>1</v>
      </c>
      <c r="J428" s="34">
        <f>IF(D428="","",MATCH(D428,motif,0))</f>
        <v>11</v>
      </c>
      <c r="K428">
        <f>VLOOKUP($D428,param!$N$3:$P$26,3,FALSE)</f>
        <v>11</v>
      </c>
      <c r="L428">
        <f>+J428-K428</f>
        <v>0</v>
      </c>
    </row>
    <row r="429" spans="1:12" ht="15">
      <c r="A429" s="11">
        <f>'HYPERVISION Absences'!A427</f>
        <v>640503</v>
      </c>
      <c r="B429" s="11" t="str">
        <f>'HYPERVISION Absences'!B427</f>
        <v>MASSACRIER</v>
      </c>
      <c r="C429" s="11" t="str">
        <f>'HYPERVISION Absences'!C427</f>
        <v>XAVIER</v>
      </c>
      <c r="D429" s="11" t="str">
        <f>'HYPERVISION Absences'!D427</f>
        <v>RT</v>
      </c>
      <c r="E429" s="150">
        <f>'HYPERVISION Absences'!E427</f>
        <v>42156</v>
      </c>
      <c r="F429" s="150">
        <f>'HYPERVISION Absences'!F427</f>
        <v>42156</v>
      </c>
      <c r="G429" s="150">
        <f>'HYPERVISION Absences'!G427</f>
        <v>42160</v>
      </c>
      <c r="H429" s="29">
        <f>IF(B429="","",G429-F429+1)</f>
        <v>5</v>
      </c>
      <c r="I429" s="29">
        <f>IF(B429="","",_XLL.NB.JOURS.OUVRES(F429,G429,ferie))</f>
        <v>5</v>
      </c>
      <c r="J429" s="34">
        <f>IF(D429="","",MATCH(D429,motif,0))</f>
        <v>4</v>
      </c>
      <c r="K429">
        <f>VLOOKUP($D429,param!$N$3:$P$26,3,FALSE)</f>
        <v>4</v>
      </c>
      <c r="L429">
        <f>+J429-K429</f>
        <v>0</v>
      </c>
    </row>
    <row r="430" spans="1:12" ht="15">
      <c r="A430" s="11">
        <f>'HYPERVISION Absences'!A428</f>
        <v>640503</v>
      </c>
      <c r="B430" s="11" t="str">
        <f>'HYPERVISION Absences'!B428</f>
        <v>MASSACRIER</v>
      </c>
      <c r="C430" s="11" t="str">
        <f>'HYPERVISION Absences'!C428</f>
        <v>XAVIER</v>
      </c>
      <c r="D430" s="11" t="str">
        <f>'HYPERVISION Absences'!D428</f>
        <v>RT</v>
      </c>
      <c r="E430" s="150">
        <f>'HYPERVISION Absences'!E428</f>
        <v>42200</v>
      </c>
      <c r="F430" s="150">
        <f>'HYPERVISION Absences'!F428</f>
        <v>42200</v>
      </c>
      <c r="G430" s="150">
        <f>'HYPERVISION Absences'!G428</f>
        <v>42201</v>
      </c>
      <c r="H430" s="29">
        <f>IF(B430="","",G430-F430+1)</f>
        <v>2</v>
      </c>
      <c r="I430" s="29">
        <f>IF(B430="","",_XLL.NB.JOURS.OUVRES(F430,G430,ferie))</f>
        <v>2</v>
      </c>
      <c r="J430" s="34">
        <f>IF(D430="","",MATCH(D430,motif,0))</f>
        <v>4</v>
      </c>
      <c r="K430">
        <f>VLOOKUP($D430,param!$N$3:$P$26,3,FALSE)</f>
        <v>4</v>
      </c>
      <c r="L430">
        <f>+J430-K430</f>
        <v>0</v>
      </c>
    </row>
    <row r="431" spans="1:12" ht="15">
      <c r="A431" s="11">
        <f>'HYPERVISION Absences'!A429</f>
        <v>640503</v>
      </c>
      <c r="B431" s="11" t="str">
        <f>'HYPERVISION Absences'!B429</f>
        <v>MASSACRIER</v>
      </c>
      <c r="C431" s="11" t="str">
        <f>'HYPERVISION Absences'!C429</f>
        <v>XAVIER</v>
      </c>
      <c r="D431" s="11" t="str">
        <f>'HYPERVISION Absences'!D429</f>
        <v>RT</v>
      </c>
      <c r="E431" s="150">
        <f>'HYPERVISION Absences'!E429</f>
        <v>42408</v>
      </c>
      <c r="F431" s="150">
        <f>'HYPERVISION Absences'!F429</f>
        <v>42408</v>
      </c>
      <c r="G431" s="150">
        <f>'HYPERVISION Absences'!G429</f>
        <v>42408</v>
      </c>
      <c r="H431" s="29">
        <f>IF(B431="","",G431-F431+1)</f>
        <v>1</v>
      </c>
      <c r="I431" s="29">
        <f>IF(B431="","",_XLL.NB.JOURS.OUVRES(F431,G431,ferie))</f>
        <v>1</v>
      </c>
      <c r="J431" s="34">
        <f>IF(D431="","",MATCH(D431,motif,0))</f>
        <v>4</v>
      </c>
      <c r="K431">
        <f>VLOOKUP($D431,param!$N$3:$P$26,3,FALSE)</f>
        <v>4</v>
      </c>
      <c r="L431">
        <f>+J431-K431</f>
        <v>0</v>
      </c>
    </row>
    <row r="432" spans="1:12" ht="15">
      <c r="A432" s="11">
        <f>'HYPERVISION Absences'!A430</f>
        <v>640503</v>
      </c>
      <c r="B432" s="11" t="str">
        <f>'HYPERVISION Absences'!B430</f>
        <v>MASSACRIER</v>
      </c>
      <c r="C432" s="11" t="str">
        <f>'HYPERVISION Absences'!C430</f>
        <v>XAVIER</v>
      </c>
      <c r="D432" s="11" t="str">
        <f>'HYPERVISION Absences'!D430</f>
        <v>RT</v>
      </c>
      <c r="E432" s="150">
        <f>'HYPERVISION Absences'!E430</f>
        <v>42426</v>
      </c>
      <c r="F432" s="150">
        <f>'HYPERVISION Absences'!F430</f>
        <v>42426</v>
      </c>
      <c r="G432" s="150">
        <f>'HYPERVISION Absences'!G430</f>
        <v>42426</v>
      </c>
      <c r="H432" s="29">
        <f>IF(B432="","",G432-F432+1)</f>
        <v>1</v>
      </c>
      <c r="I432" s="29">
        <f>IF(B432="","",_XLL.NB.JOURS.OUVRES(F432,G432,ferie))</f>
        <v>1</v>
      </c>
      <c r="J432" s="34">
        <f>IF(D432="","",MATCH(D432,motif,0))</f>
        <v>4</v>
      </c>
      <c r="K432">
        <f>VLOOKUP($D432,param!$N$3:$P$26,3,FALSE)</f>
        <v>4</v>
      </c>
      <c r="L432">
        <f>+J432-K432</f>
        <v>0</v>
      </c>
    </row>
    <row r="433" spans="1:12" ht="15">
      <c r="A433" s="11">
        <f>'HYPERVISION Absences'!A431</f>
        <v>640503</v>
      </c>
      <c r="B433" s="11" t="str">
        <f>'HYPERVISION Absences'!B431</f>
        <v>MASSACRIER</v>
      </c>
      <c r="C433" s="11" t="str">
        <f>'HYPERVISION Absences'!C431</f>
        <v>XAVIER</v>
      </c>
      <c r="D433" s="11" t="str">
        <f>'HYPERVISION Absences'!D431</f>
        <v>RT</v>
      </c>
      <c r="E433" s="150">
        <f>'HYPERVISION Absences'!E431</f>
        <v>42438</v>
      </c>
      <c r="F433" s="150">
        <f>'HYPERVISION Absences'!F431</f>
        <v>42438</v>
      </c>
      <c r="G433" s="150">
        <f>'HYPERVISION Absences'!G431</f>
        <v>42438</v>
      </c>
      <c r="H433" s="29">
        <f>IF(B433="","",G433-F433+1)</f>
        <v>1</v>
      </c>
      <c r="I433" s="29">
        <f>IF(B433="","",_XLL.NB.JOURS.OUVRES(F433,G433,ferie))</f>
        <v>1</v>
      </c>
      <c r="J433" s="34">
        <f>IF(D433="","",MATCH(D433,motif,0))</f>
        <v>4</v>
      </c>
      <c r="K433">
        <f>VLOOKUP($D433,param!$N$3:$P$26,3,FALSE)</f>
        <v>4</v>
      </c>
      <c r="L433">
        <f>+J433-K433</f>
        <v>0</v>
      </c>
    </row>
    <row r="434" spans="1:12" ht="15">
      <c r="A434" s="11">
        <f>'HYPERVISION Absences'!A432</f>
        <v>20000891</v>
      </c>
      <c r="B434" s="11" t="str">
        <f>'HYPERVISION Absences'!B432</f>
        <v>FOUGERE</v>
      </c>
      <c r="C434" s="11" t="str">
        <f>'HYPERVISION Absences'!C432</f>
        <v>GAUTHIER</v>
      </c>
      <c r="D434" s="11" t="str">
        <f>'HYPERVISION Absences'!D432</f>
        <v>CP</v>
      </c>
      <c r="E434" s="150">
        <f>'HYPERVISION Absences'!E432</f>
        <v>42198</v>
      </c>
      <c r="F434" s="150">
        <f>'HYPERVISION Absences'!F432</f>
        <v>42198</v>
      </c>
      <c r="G434" s="150">
        <f>'HYPERVISION Absences'!G432</f>
        <v>42209</v>
      </c>
      <c r="H434" s="29">
        <f>IF(B434="","",G434-F434+1)</f>
        <v>12</v>
      </c>
      <c r="I434" s="29">
        <f>IF(B434="","",_XLL.NB.JOURS.OUVRES(F434,G434,ferie))</f>
        <v>9</v>
      </c>
      <c r="J434" s="34">
        <f>IF(D434="","",MATCH(D434,motif,0))</f>
        <v>1</v>
      </c>
      <c r="K434">
        <f>VLOOKUP($D434,param!$N$3:$P$26,3,FALSE)</f>
        <v>1</v>
      </c>
      <c r="L434">
        <f>+J434-K434</f>
        <v>0</v>
      </c>
    </row>
    <row r="435" spans="1:12" ht="15">
      <c r="A435" s="11">
        <f>'HYPERVISION Absences'!A433</f>
        <v>20000891</v>
      </c>
      <c r="B435" s="11" t="str">
        <f>'HYPERVISION Absences'!B433</f>
        <v>FOUGERE</v>
      </c>
      <c r="C435" s="11" t="str">
        <f>'HYPERVISION Absences'!C433</f>
        <v>GAUTHIER</v>
      </c>
      <c r="D435" s="11" t="str">
        <f>'HYPERVISION Absences'!D433</f>
        <v>CP</v>
      </c>
      <c r="E435" s="150">
        <f>'HYPERVISION Absences'!E433</f>
        <v>42233</v>
      </c>
      <c r="F435" s="150">
        <f>'HYPERVISION Absences'!F433</f>
        <v>42233</v>
      </c>
      <c r="G435" s="150">
        <f>'HYPERVISION Absences'!G433</f>
        <v>42237</v>
      </c>
      <c r="H435" s="29">
        <f>IF(B435="","",G435-F435+1)</f>
        <v>5</v>
      </c>
      <c r="I435" s="29">
        <f>IF(B435="","",_XLL.NB.JOURS.OUVRES(F435,G435,ferie))</f>
        <v>5</v>
      </c>
      <c r="J435" s="34">
        <f>IF(D435="","",MATCH(D435,motif,0))</f>
        <v>1</v>
      </c>
      <c r="K435">
        <f>VLOOKUP($D435,param!$N$3:$P$26,3,FALSE)</f>
        <v>1</v>
      </c>
      <c r="L435">
        <f>+J435-K435</f>
        <v>0</v>
      </c>
    </row>
    <row r="436" spans="1:12" ht="15">
      <c r="A436" s="11">
        <f>'HYPERVISION Absences'!A434</f>
        <v>20000891</v>
      </c>
      <c r="B436" s="11" t="str">
        <f>'HYPERVISION Absences'!B434</f>
        <v>FOUGERE</v>
      </c>
      <c r="C436" s="11" t="str">
        <f>'HYPERVISION Absences'!C434</f>
        <v>GAUTHIER</v>
      </c>
      <c r="D436" s="11" t="str">
        <f>'HYPERVISION Absences'!D434</f>
        <v>CP</v>
      </c>
      <c r="E436" s="150">
        <f>'HYPERVISION Absences'!E434</f>
        <v>42440</v>
      </c>
      <c r="F436" s="150">
        <f>'HYPERVISION Absences'!F434</f>
        <v>42440</v>
      </c>
      <c r="G436" s="150">
        <f>'HYPERVISION Absences'!G434</f>
        <v>42440</v>
      </c>
      <c r="H436" s="29">
        <f>IF(B436="","",G436-F436+1)</f>
        <v>1</v>
      </c>
      <c r="I436" s="29">
        <f>IF(B436="","",_XLL.NB.JOURS.OUVRES(F436,G436,ferie))</f>
        <v>1</v>
      </c>
      <c r="J436" s="34">
        <f>IF(D436="","",MATCH(D436,motif,0))</f>
        <v>1</v>
      </c>
      <c r="K436">
        <f>VLOOKUP($D436,param!$N$3:$P$26,3,FALSE)</f>
        <v>1</v>
      </c>
      <c r="L436">
        <f>+J436-K436</f>
        <v>0</v>
      </c>
    </row>
    <row r="437" spans="1:12" ht="15">
      <c r="A437" s="11">
        <f>'HYPERVISION Absences'!A435</f>
        <v>20000891</v>
      </c>
      <c r="B437" s="11" t="str">
        <f>'HYPERVISION Absences'!B435</f>
        <v>FOUGERE</v>
      </c>
      <c r="C437" s="11" t="str">
        <f>'HYPERVISION Absences'!C435</f>
        <v>GAUTHIER</v>
      </c>
      <c r="D437" s="11" t="str">
        <f>'HYPERVISION Absences'!D435</f>
        <v>CP</v>
      </c>
      <c r="E437" s="150">
        <f>'HYPERVISION Absences'!E435</f>
        <v>42475</v>
      </c>
      <c r="F437" s="150">
        <f>'HYPERVISION Absences'!F435</f>
        <v>42475</v>
      </c>
      <c r="G437" s="150">
        <f>'HYPERVISION Absences'!G435</f>
        <v>42475</v>
      </c>
      <c r="H437" s="29">
        <f>IF(B437="","",G437-F437+1)</f>
        <v>1</v>
      </c>
      <c r="I437" s="29">
        <f>IF(B437="","",_XLL.NB.JOURS.OUVRES(F437,G437,ferie))</f>
        <v>1</v>
      </c>
      <c r="J437" s="34">
        <f>IF(D437="","",MATCH(D437,motif,0))</f>
        <v>1</v>
      </c>
      <c r="K437">
        <f>VLOOKUP($D437,param!$N$3:$P$26,3,FALSE)</f>
        <v>1</v>
      </c>
      <c r="L437">
        <f>+J437-K437</f>
        <v>0</v>
      </c>
    </row>
    <row r="438" spans="1:12" ht="15">
      <c r="A438" s="11">
        <f>'HYPERVISION Absences'!A436</f>
        <v>20000891</v>
      </c>
      <c r="B438" s="11" t="str">
        <f>'HYPERVISION Absences'!B436</f>
        <v>FOUGERE</v>
      </c>
      <c r="C438" s="11" t="str">
        <f>'HYPERVISION Absences'!C436</f>
        <v>GAUTHIER</v>
      </c>
      <c r="D438" s="11" t="str">
        <f>'HYPERVISION Absences'!D436</f>
        <v>CP</v>
      </c>
      <c r="E438" s="150">
        <f>'HYPERVISION Absences'!E436</f>
        <v>42496</v>
      </c>
      <c r="F438" s="150">
        <f>'HYPERVISION Absences'!F436</f>
        <v>42496</v>
      </c>
      <c r="G438" s="150">
        <f>'HYPERVISION Absences'!G436</f>
        <v>42496</v>
      </c>
      <c r="H438" s="29">
        <f>IF(B438="","",G438-F438+1)</f>
        <v>1</v>
      </c>
      <c r="I438" s="29">
        <f>IF(B438="","",_XLL.NB.JOURS.OUVRES(F438,G438,ferie))</f>
        <v>1</v>
      </c>
      <c r="J438" s="34">
        <f>IF(D438="","",MATCH(D438,motif,0))</f>
        <v>1</v>
      </c>
      <c r="K438">
        <f>VLOOKUP($D438,param!$N$3:$P$26,3,FALSE)</f>
        <v>1</v>
      </c>
      <c r="L438">
        <f>+J438-K438</f>
        <v>0</v>
      </c>
    </row>
    <row r="439" spans="1:12" ht="15">
      <c r="A439" s="11">
        <f>'HYPERVISION Absences'!A437</f>
        <v>20000891</v>
      </c>
      <c r="B439" s="11" t="str">
        <f>'HYPERVISION Absences'!B437</f>
        <v>FOUGERE</v>
      </c>
      <c r="C439" s="11" t="str">
        <f>'HYPERVISION Absences'!C437</f>
        <v>GAUTHIER</v>
      </c>
      <c r="D439" s="11" t="str">
        <f>'HYPERVISION Absences'!D437</f>
        <v>CP</v>
      </c>
      <c r="E439" s="150">
        <f>'HYPERVISION Absences'!E437</f>
        <v>42517</v>
      </c>
      <c r="F439" s="150">
        <f>'HYPERVISION Absences'!F437</f>
        <v>42517</v>
      </c>
      <c r="G439" s="150">
        <f>'HYPERVISION Absences'!G437</f>
        <v>42517</v>
      </c>
      <c r="H439" s="29">
        <f>IF(B439="","",G439-F439+1)</f>
        <v>1</v>
      </c>
      <c r="I439" s="29">
        <f>IF(B439="","",_XLL.NB.JOURS.OUVRES(F439,G439,ferie))</f>
        <v>1</v>
      </c>
      <c r="J439" s="34">
        <f>IF(D439="","",MATCH(D439,motif,0))</f>
        <v>1</v>
      </c>
      <c r="K439">
        <f>VLOOKUP($D439,param!$N$3:$P$26,3,FALSE)</f>
        <v>1</v>
      </c>
      <c r="L439">
        <f>+J439-K439</f>
        <v>0</v>
      </c>
    </row>
    <row r="440" spans="1:12" ht="15">
      <c r="A440" s="11">
        <f>'HYPERVISION Absences'!A438</f>
        <v>811564</v>
      </c>
      <c r="B440" s="11" t="str">
        <f>'HYPERVISION Absences'!B438</f>
        <v>CHAMBON</v>
      </c>
      <c r="C440" s="11" t="str">
        <f>'HYPERVISION Absences'!C438</f>
        <v>LUDOVIC</v>
      </c>
      <c r="D440" s="11" t="str">
        <f>'HYPERVISION Absences'!D438</f>
        <v>AD</v>
      </c>
      <c r="E440" s="150">
        <f>'HYPERVISION Absences'!E438</f>
        <v>42249</v>
      </c>
      <c r="F440" s="150">
        <f>'HYPERVISION Absences'!F438</f>
        <v>42249</v>
      </c>
      <c r="G440" s="150">
        <f>'HYPERVISION Absences'!G438</f>
        <v>42251</v>
      </c>
      <c r="H440" s="29">
        <f>IF(B440="","",G440-F440+1)</f>
        <v>3</v>
      </c>
      <c r="I440" s="29">
        <f>IF(B440="","",_XLL.NB.JOURS.OUVRES(F440,G440,ferie))</f>
        <v>3</v>
      </c>
      <c r="J440" s="34">
        <f>IF(D440="","",MATCH(D440,motif,0))</f>
        <v>16</v>
      </c>
      <c r="K440">
        <f>VLOOKUP($D440,param!$N$3:$P$26,3,FALSE)</f>
        <v>16</v>
      </c>
      <c r="L440">
        <f>+J440-K440</f>
        <v>0</v>
      </c>
    </row>
    <row r="441" spans="1:12" ht="15">
      <c r="A441" s="11">
        <f>'HYPERVISION Absences'!A439</f>
        <v>811564</v>
      </c>
      <c r="B441" s="11" t="str">
        <f>'HYPERVISION Absences'!B439</f>
        <v>CHAMBON</v>
      </c>
      <c r="C441" s="11" t="str">
        <f>'HYPERVISION Absences'!C439</f>
        <v>LUDOVIC</v>
      </c>
      <c r="D441" s="11" t="str">
        <f>'HYPERVISION Absences'!D439</f>
        <v>CP</v>
      </c>
      <c r="E441" s="150">
        <f>'HYPERVISION Absences'!E439</f>
        <v>42205</v>
      </c>
      <c r="F441" s="150">
        <f>'HYPERVISION Absences'!F439</f>
        <v>42205</v>
      </c>
      <c r="G441" s="150">
        <f>'HYPERVISION Absences'!G439</f>
        <v>42223</v>
      </c>
      <c r="H441" s="29">
        <f>IF(B441="","",G441-F441+1)</f>
        <v>19</v>
      </c>
      <c r="I441" s="29">
        <f>IF(B441="","",_XLL.NB.JOURS.OUVRES(F441,G441,ferie))</f>
        <v>15</v>
      </c>
      <c r="J441" s="34">
        <f>IF(D441="","",MATCH(D441,motif,0))</f>
        <v>1</v>
      </c>
      <c r="K441">
        <f>VLOOKUP($D441,param!$N$3:$P$26,3,FALSE)</f>
        <v>1</v>
      </c>
      <c r="L441">
        <f>+J441-K441</f>
        <v>0</v>
      </c>
    </row>
    <row r="442" spans="1:12" ht="15">
      <c r="A442" s="11">
        <f>'HYPERVISION Absences'!A440</f>
        <v>811564</v>
      </c>
      <c r="B442" s="11" t="str">
        <f>'HYPERVISION Absences'!B440</f>
        <v>CHAMBON</v>
      </c>
      <c r="C442" s="11" t="str">
        <f>'HYPERVISION Absences'!C440</f>
        <v>LUDOVIC</v>
      </c>
      <c r="D442" s="11" t="str">
        <f>'HYPERVISION Absences'!D440</f>
        <v>CP</v>
      </c>
      <c r="E442" s="150">
        <f>'HYPERVISION Absences'!E440</f>
        <v>42366</v>
      </c>
      <c r="F442" s="150">
        <f>'HYPERVISION Absences'!F440</f>
        <v>42366</v>
      </c>
      <c r="G442" s="150">
        <f>'HYPERVISION Absences'!G440</f>
        <v>42369</v>
      </c>
      <c r="H442" s="29">
        <f>IF(B442="","",G442-F442+1)</f>
        <v>4</v>
      </c>
      <c r="I442" s="29">
        <f>IF(B442="","",_XLL.NB.JOURS.OUVRES(F442,G442,ferie))</f>
        <v>4</v>
      </c>
      <c r="J442" s="34">
        <f>IF(D442="","",MATCH(D442,motif,0))</f>
        <v>1</v>
      </c>
      <c r="K442">
        <f>VLOOKUP($D442,param!$N$3:$P$26,3,FALSE)</f>
        <v>1</v>
      </c>
      <c r="L442">
        <f>+J442-K442</f>
        <v>0</v>
      </c>
    </row>
    <row r="443" spans="1:12" ht="15">
      <c r="A443" s="11">
        <f>'HYPERVISION Absences'!A441</f>
        <v>811564</v>
      </c>
      <c r="B443" s="11" t="str">
        <f>'HYPERVISION Absences'!B441</f>
        <v>CHAMBON</v>
      </c>
      <c r="C443" s="11" t="str">
        <f>'HYPERVISION Absences'!C441</f>
        <v>LUDOVIC</v>
      </c>
      <c r="D443" s="11" t="str">
        <f>'HYPERVISION Absences'!D441</f>
        <v>CP</v>
      </c>
      <c r="E443" s="150">
        <f>'HYPERVISION Absences'!E441</f>
        <v>42415</v>
      </c>
      <c r="F443" s="150">
        <f>'HYPERVISION Absences'!F441</f>
        <v>42415</v>
      </c>
      <c r="G443" s="150">
        <f>'HYPERVISION Absences'!G441</f>
        <v>42419</v>
      </c>
      <c r="H443" s="29">
        <f>IF(B443="","",G443-F443+1)</f>
        <v>5</v>
      </c>
      <c r="I443" s="29">
        <f>IF(B443="","",_XLL.NB.JOURS.OUVRES(F443,G443,ferie))</f>
        <v>5</v>
      </c>
      <c r="J443" s="34">
        <f>IF(D443="","",MATCH(D443,motif,0))</f>
        <v>1</v>
      </c>
      <c r="K443">
        <f>VLOOKUP($D443,param!$N$3:$P$26,3,FALSE)</f>
        <v>1</v>
      </c>
      <c r="L443">
        <f>+J443-K443</f>
        <v>0</v>
      </c>
    </row>
    <row r="444" spans="1:12" ht="15">
      <c r="A444" s="11">
        <f>'HYPERVISION Absences'!A442</f>
        <v>811564</v>
      </c>
      <c r="B444" s="11" t="str">
        <f>'HYPERVISION Absences'!B442</f>
        <v>CHAMBON</v>
      </c>
      <c r="C444" s="11" t="str">
        <f>'HYPERVISION Absences'!C442</f>
        <v>LUDOVIC</v>
      </c>
      <c r="D444" s="11" t="str">
        <f>'HYPERVISION Absences'!D442</f>
        <v>CP</v>
      </c>
      <c r="E444" s="150">
        <f>'HYPERVISION Absences'!E442</f>
        <v>42475</v>
      </c>
      <c r="F444" s="150">
        <f>'HYPERVISION Absences'!F442</f>
        <v>42475</v>
      </c>
      <c r="G444" s="150">
        <f>'HYPERVISION Absences'!G442</f>
        <v>42475</v>
      </c>
      <c r="H444" s="29">
        <f>IF(B444="","",G444-F444+1)</f>
        <v>1</v>
      </c>
      <c r="I444" s="29">
        <f>IF(B444="","",_XLL.NB.JOURS.OUVRES(F444,G444,ferie))</f>
        <v>1</v>
      </c>
      <c r="J444" s="34">
        <f>IF(D444="","",MATCH(D444,motif,0))</f>
        <v>1</v>
      </c>
      <c r="K444">
        <f>VLOOKUP($D444,param!$N$3:$P$26,3,FALSE)</f>
        <v>1</v>
      </c>
      <c r="L444">
        <f>+J444-K444</f>
        <v>0</v>
      </c>
    </row>
    <row r="445" spans="1:12" ht="15">
      <c r="A445" s="11">
        <f>'HYPERVISION Absences'!A443</f>
        <v>811564</v>
      </c>
      <c r="B445" s="11" t="str">
        <f>'HYPERVISION Absences'!B443</f>
        <v>CHAMBON</v>
      </c>
      <c r="C445" s="11" t="str">
        <f>'HYPERVISION Absences'!C443</f>
        <v>LUDOVIC</v>
      </c>
      <c r="D445" s="11" t="str">
        <f>'HYPERVISION Absences'!D443</f>
        <v>CP</v>
      </c>
      <c r="E445" s="150">
        <f>'HYPERVISION Absences'!E443</f>
        <v>42496</v>
      </c>
      <c r="F445" s="150">
        <f>'HYPERVISION Absences'!F443</f>
        <v>42496</v>
      </c>
      <c r="G445" s="150">
        <f>'HYPERVISION Absences'!G443</f>
        <v>42496</v>
      </c>
      <c r="H445" s="29">
        <f>IF(B445="","",G445-F445+1)</f>
        <v>1</v>
      </c>
      <c r="I445" s="29">
        <f>IF(B445="","",_XLL.NB.JOURS.OUVRES(F445,G445,ferie))</f>
        <v>1</v>
      </c>
      <c r="J445" s="34">
        <f>IF(D445="","",MATCH(D445,motif,0))</f>
        <v>1</v>
      </c>
      <c r="K445">
        <f>VLOOKUP($D445,param!$N$3:$P$26,3,FALSE)</f>
        <v>1</v>
      </c>
      <c r="L445">
        <f>+J445-K445</f>
        <v>0</v>
      </c>
    </row>
    <row r="446" spans="1:12" ht="15">
      <c r="A446" s="11">
        <f>'HYPERVISION Absences'!A444</f>
        <v>811564</v>
      </c>
      <c r="B446" s="11" t="str">
        <f>'HYPERVISION Absences'!B444</f>
        <v>CHAMBON</v>
      </c>
      <c r="C446" s="11" t="str">
        <f>'HYPERVISION Absences'!C444</f>
        <v>LUDOVIC</v>
      </c>
      <c r="D446" s="11" t="str">
        <f>'HYPERVISION Absences'!D444</f>
        <v>E1</v>
      </c>
      <c r="E446" s="150">
        <f>'HYPERVISION Absences'!E444</f>
        <v>42248</v>
      </c>
      <c r="F446" s="150">
        <f>'HYPERVISION Absences'!F444</f>
        <v>42248</v>
      </c>
      <c r="G446" s="150">
        <f>'HYPERVISION Absences'!G444</f>
        <v>42248</v>
      </c>
      <c r="H446" s="29">
        <f>IF(B446="","",G446-F446+1)</f>
        <v>1</v>
      </c>
      <c r="I446" s="29">
        <f>IF(B446="","",_XLL.NB.JOURS.OUVRES(F446,G446,ferie))</f>
        <v>1</v>
      </c>
      <c r="J446" s="34">
        <f>IF(D446="","",MATCH(D446,motif,0))</f>
        <v>12</v>
      </c>
      <c r="K446">
        <f>VLOOKUP($D446,param!$N$3:$P$26,3,FALSE)</f>
        <v>12</v>
      </c>
      <c r="L446">
        <f>+J446-K446</f>
        <v>0</v>
      </c>
    </row>
    <row r="447" spans="1:12" ht="15">
      <c r="A447" s="11">
        <f>'HYPERVISION Absences'!A445</f>
        <v>811564</v>
      </c>
      <c r="B447" s="11" t="str">
        <f>'HYPERVISION Absences'!B445</f>
        <v>CHAMBON</v>
      </c>
      <c r="C447" s="11" t="str">
        <f>'HYPERVISION Absences'!C445</f>
        <v>LUDOVIC</v>
      </c>
      <c r="D447" s="11" t="str">
        <f>'HYPERVISION Absences'!D445</f>
        <v>FO</v>
      </c>
      <c r="E447" s="150">
        <f>'HYPERVISION Absences'!E445</f>
        <v>42335</v>
      </c>
      <c r="F447" s="150">
        <f>'HYPERVISION Absences'!F445</f>
        <v>42335</v>
      </c>
      <c r="G447" s="150">
        <f>'HYPERVISION Absences'!G445</f>
        <v>42335</v>
      </c>
      <c r="H447" s="29">
        <f>IF(B447="","",G447-F447+1)</f>
        <v>1</v>
      </c>
      <c r="I447" s="29">
        <f>IF(B447="","",_XLL.NB.JOURS.OUVRES(F447,G447,ferie))</f>
        <v>1</v>
      </c>
      <c r="J447" s="34">
        <f>IF(D447="","",MATCH(D447,motif,0))</f>
        <v>14</v>
      </c>
      <c r="K447">
        <f>VLOOKUP($D447,param!$N$3:$P$26,3,FALSE)</f>
        <v>14</v>
      </c>
      <c r="L447">
        <f>+J447-K447</f>
        <v>0</v>
      </c>
    </row>
    <row r="448" spans="1:12" ht="15">
      <c r="A448" s="11">
        <f>'HYPERVISION Absences'!A446</f>
        <v>811564</v>
      </c>
      <c r="B448" s="11" t="str">
        <f>'HYPERVISION Absences'!B446</f>
        <v>CHAMBON</v>
      </c>
      <c r="C448" s="11" t="str">
        <f>'HYPERVISION Absences'!C446</f>
        <v>LUDOVIC</v>
      </c>
      <c r="D448" s="11" t="str">
        <f>'HYPERVISION Absences'!D446</f>
        <v>FO</v>
      </c>
      <c r="E448" s="150">
        <f>'HYPERVISION Absences'!E446</f>
        <v>42352</v>
      </c>
      <c r="F448" s="150">
        <f>'HYPERVISION Absences'!F446</f>
        <v>42352</v>
      </c>
      <c r="G448" s="150">
        <f>'HYPERVISION Absences'!G446</f>
        <v>42355</v>
      </c>
      <c r="H448" s="29">
        <f>IF(B448="","",G448-F448+1)</f>
        <v>4</v>
      </c>
      <c r="I448" s="29">
        <f>IF(B448="","",_XLL.NB.JOURS.OUVRES(F448,G448,ferie))</f>
        <v>4</v>
      </c>
      <c r="J448" s="34">
        <f>IF(D448="","",MATCH(D448,motif,0))</f>
        <v>14</v>
      </c>
      <c r="K448">
        <f>VLOOKUP($D448,param!$N$3:$P$26,3,FALSE)</f>
        <v>14</v>
      </c>
      <c r="L448">
        <f>+J448-K448</f>
        <v>0</v>
      </c>
    </row>
    <row r="449" spans="1:12" ht="15">
      <c r="A449" s="11">
        <f>'HYPERVISION Absences'!A447</f>
        <v>811564</v>
      </c>
      <c r="B449" s="11" t="str">
        <f>'HYPERVISION Absences'!B447</f>
        <v>CHAMBON</v>
      </c>
      <c r="C449" s="11" t="str">
        <f>'HYPERVISION Absences'!C447</f>
        <v>LUDOVIC</v>
      </c>
      <c r="D449" s="11" t="str">
        <f>'HYPERVISION Absences'!D447</f>
        <v>FO</v>
      </c>
      <c r="E449" s="150">
        <f>'HYPERVISION Absences'!E447</f>
        <v>42408</v>
      </c>
      <c r="F449" s="150">
        <f>'HYPERVISION Absences'!F447</f>
        <v>42408</v>
      </c>
      <c r="G449" s="150">
        <f>'HYPERVISION Absences'!G447</f>
        <v>42411</v>
      </c>
      <c r="H449" s="29">
        <f>IF(B449="","",G449-F449+1)</f>
        <v>4</v>
      </c>
      <c r="I449" s="29">
        <f>IF(B449="","",_XLL.NB.JOURS.OUVRES(F449,G449,ferie))</f>
        <v>4</v>
      </c>
      <c r="J449" s="34">
        <f>IF(D449="","",MATCH(D449,motif,0))</f>
        <v>14</v>
      </c>
      <c r="K449">
        <f>VLOOKUP($D449,param!$N$3:$P$26,3,FALSE)</f>
        <v>14</v>
      </c>
      <c r="L449">
        <f>+J449-K449</f>
        <v>0</v>
      </c>
    </row>
    <row r="450" spans="1:12" ht="15">
      <c r="A450" s="11">
        <f>'HYPERVISION Absences'!A448</f>
        <v>811564</v>
      </c>
      <c r="B450" s="11" t="str">
        <f>'HYPERVISION Absences'!B448</f>
        <v>CHAMBON</v>
      </c>
      <c r="C450" s="11" t="str">
        <f>'HYPERVISION Absences'!C448</f>
        <v>LUDOVIC</v>
      </c>
      <c r="D450" s="11" t="str">
        <f>'HYPERVISION Absences'!D448</f>
        <v>H+</v>
      </c>
      <c r="E450" s="150">
        <f>'HYPERVISION Absences'!E448</f>
        <v>42290</v>
      </c>
      <c r="F450" s="150">
        <f>'HYPERVISION Absences'!F448</f>
        <v>42290</v>
      </c>
      <c r="G450" s="150">
        <f>'HYPERVISION Absences'!G448</f>
        <v>42290</v>
      </c>
      <c r="H450" s="29">
        <f>IF(B450="","",G450-F450+1)</f>
        <v>1</v>
      </c>
      <c r="I450" s="29">
        <f>IF(B450="","",_XLL.NB.JOURS.OUVRES(F450,G450,ferie))</f>
        <v>1</v>
      </c>
      <c r="J450" s="34">
        <f>IF(D450="","",MATCH(D450,motif,0))</f>
        <v>21</v>
      </c>
      <c r="K450">
        <f>VLOOKUP($D450,param!$N$3:$P$26,3,FALSE)</f>
        <v>21</v>
      </c>
      <c r="L450">
        <f>+J450-K450</f>
        <v>0</v>
      </c>
    </row>
    <row r="451" spans="1:12" ht="15">
      <c r="A451" s="11">
        <f>'HYPERVISION Absences'!A449</f>
        <v>811564</v>
      </c>
      <c r="B451" s="11" t="str">
        <f>'HYPERVISION Absences'!B449</f>
        <v>CHAMBON</v>
      </c>
      <c r="C451" s="11" t="str">
        <f>'HYPERVISION Absences'!C449</f>
        <v>LUDOVIC</v>
      </c>
      <c r="D451" s="11" t="str">
        <f>'HYPERVISION Absences'!D449</f>
        <v>H+</v>
      </c>
      <c r="E451" s="150">
        <f>'HYPERVISION Absences'!E449</f>
        <v>42298</v>
      </c>
      <c r="F451" s="150">
        <f>'HYPERVISION Absences'!F449</f>
        <v>42298</v>
      </c>
      <c r="G451" s="150">
        <f>'HYPERVISION Absences'!G449</f>
        <v>42298</v>
      </c>
      <c r="H451" s="29">
        <f>IF(B451="","",G451-F451+1)</f>
        <v>1</v>
      </c>
      <c r="I451" s="29">
        <f>IF(B451="","",_XLL.NB.JOURS.OUVRES(F451,G451,ferie))</f>
        <v>1</v>
      </c>
      <c r="J451" s="34">
        <f>IF(D451="","",MATCH(D451,motif,0))</f>
        <v>21</v>
      </c>
      <c r="K451">
        <f>VLOOKUP($D451,param!$N$3:$P$26,3,FALSE)</f>
        <v>21</v>
      </c>
      <c r="L451">
        <f>+J451-K451</f>
        <v>0</v>
      </c>
    </row>
    <row r="452" spans="1:12" ht="15">
      <c r="A452" s="11">
        <f>'HYPERVISION Absences'!A450</f>
        <v>811564</v>
      </c>
      <c r="B452" s="11" t="str">
        <f>'HYPERVISION Absences'!B450</f>
        <v>CHAMBON</v>
      </c>
      <c r="C452" s="11" t="str">
        <f>'HYPERVISION Absences'!C450</f>
        <v>LUDOVIC</v>
      </c>
      <c r="D452" s="11" t="str">
        <f>'HYPERVISION Absences'!D450</f>
        <v>H+</v>
      </c>
      <c r="E452" s="150">
        <f>'HYPERVISION Absences'!E450</f>
        <v>42305</v>
      </c>
      <c r="F452" s="150">
        <f>'HYPERVISION Absences'!F450</f>
        <v>42305</v>
      </c>
      <c r="G452" s="150">
        <f>'HYPERVISION Absences'!G450</f>
        <v>42305</v>
      </c>
      <c r="H452" s="29">
        <f>IF(B452="","",G452-F452+1)</f>
        <v>1</v>
      </c>
      <c r="I452" s="29">
        <f>IF(B452="","",_XLL.NB.JOURS.OUVRES(F452,G452,ferie))</f>
        <v>1</v>
      </c>
      <c r="J452" s="34">
        <f>IF(D452="","",MATCH(D452,motif,0))</f>
        <v>21</v>
      </c>
      <c r="K452">
        <f>VLOOKUP($D452,param!$N$3:$P$26,3,FALSE)</f>
        <v>21</v>
      </c>
      <c r="L452">
        <f>+J452-K452</f>
        <v>0</v>
      </c>
    </row>
    <row r="453" spans="1:12" ht="15">
      <c r="A453" s="11">
        <f>'HYPERVISION Absences'!A451</f>
        <v>811564</v>
      </c>
      <c r="B453" s="11" t="str">
        <f>'HYPERVISION Absences'!B451</f>
        <v>CHAMBON</v>
      </c>
      <c r="C453" s="11" t="str">
        <f>'HYPERVISION Absences'!C451</f>
        <v>LUDOVIC</v>
      </c>
      <c r="D453" s="11" t="str">
        <f>'HYPERVISION Absences'!D451</f>
        <v>H+</v>
      </c>
      <c r="E453" s="150">
        <f>'HYPERVISION Absences'!E451</f>
        <v>42321</v>
      </c>
      <c r="F453" s="150">
        <f>'HYPERVISION Absences'!F451</f>
        <v>42321</v>
      </c>
      <c r="G453" s="150">
        <f>'HYPERVISION Absences'!G451</f>
        <v>42321</v>
      </c>
      <c r="H453" s="29">
        <f>IF(B453="","",G453-F453+1)</f>
        <v>1</v>
      </c>
      <c r="I453" s="29">
        <f>IF(B453="","",_XLL.NB.JOURS.OUVRES(F453,G453,ferie))</f>
        <v>1</v>
      </c>
      <c r="J453" s="34">
        <f>IF(D453="","",MATCH(D453,motif,0))</f>
        <v>21</v>
      </c>
      <c r="K453">
        <f>VLOOKUP($D453,param!$N$3:$P$26,3,FALSE)</f>
        <v>21</v>
      </c>
      <c r="L453">
        <f>+J453-K453</f>
        <v>0</v>
      </c>
    </row>
    <row r="454" spans="1:12" ht="15">
      <c r="A454" s="11">
        <f>'HYPERVISION Absences'!A452</f>
        <v>811564</v>
      </c>
      <c r="B454" s="11" t="str">
        <f>'HYPERVISION Absences'!B452</f>
        <v>CHAMBON</v>
      </c>
      <c r="C454" s="11" t="str">
        <f>'HYPERVISION Absences'!C452</f>
        <v>LUDOVIC</v>
      </c>
      <c r="D454" s="11" t="str">
        <f>'HYPERVISION Absences'!D452</f>
        <v>H+</v>
      </c>
      <c r="E454" s="150">
        <f>'HYPERVISION Absences'!E452</f>
        <v>42324</v>
      </c>
      <c r="F454" s="150">
        <f>'HYPERVISION Absences'!F452</f>
        <v>42324</v>
      </c>
      <c r="G454" s="150">
        <f>'HYPERVISION Absences'!G452</f>
        <v>42324</v>
      </c>
      <c r="H454" s="29">
        <f>IF(B454="","",G454-F454+1)</f>
        <v>1</v>
      </c>
      <c r="I454" s="29">
        <f>IF(B454="","",_XLL.NB.JOURS.OUVRES(F454,G454,ferie))</f>
        <v>1</v>
      </c>
      <c r="J454" s="34">
        <f>IF(D454="","",MATCH(D454,motif,0))</f>
        <v>21</v>
      </c>
      <c r="K454">
        <f>VLOOKUP($D454,param!$N$3:$P$26,3,FALSE)</f>
        <v>21</v>
      </c>
      <c r="L454">
        <f>+J454-K454</f>
        <v>0</v>
      </c>
    </row>
    <row r="455" spans="1:12" ht="15">
      <c r="A455" s="11">
        <f>'HYPERVISION Absences'!A453</f>
        <v>811564</v>
      </c>
      <c r="B455" s="11" t="str">
        <f>'HYPERVISION Absences'!B453</f>
        <v>CHAMBON</v>
      </c>
      <c r="C455" s="11" t="str">
        <f>'HYPERVISION Absences'!C453</f>
        <v>LUDOVIC</v>
      </c>
      <c r="D455" s="11" t="str">
        <f>'HYPERVISION Absences'!D453</f>
        <v>H+</v>
      </c>
      <c r="E455" s="150">
        <f>'HYPERVISION Absences'!E453</f>
        <v>42346</v>
      </c>
      <c r="F455" s="150">
        <f>'HYPERVISION Absences'!F453</f>
        <v>42346</v>
      </c>
      <c r="G455" s="150">
        <f>'HYPERVISION Absences'!G453</f>
        <v>42346</v>
      </c>
      <c r="H455" s="29">
        <f>IF(B455="","",G455-F455+1)</f>
        <v>1</v>
      </c>
      <c r="I455" s="29">
        <f>IF(B455="","",_XLL.NB.JOURS.OUVRES(F455,G455,ferie))</f>
        <v>1</v>
      </c>
      <c r="J455" s="34">
        <f>IF(D455="","",MATCH(D455,motif,0))</f>
        <v>21</v>
      </c>
      <c r="K455">
        <f>VLOOKUP($D455,param!$N$3:$P$26,3,FALSE)</f>
        <v>21</v>
      </c>
      <c r="L455">
        <f>+J455-K455</f>
        <v>0</v>
      </c>
    </row>
    <row r="456" spans="1:12" ht="15">
      <c r="A456" s="11">
        <f>'HYPERVISION Absences'!A454</f>
        <v>811564</v>
      </c>
      <c r="B456" s="11" t="str">
        <f>'HYPERVISION Absences'!B454</f>
        <v>CHAMBON</v>
      </c>
      <c r="C456" s="11" t="str">
        <f>'HYPERVISION Absences'!C454</f>
        <v>LUDOVIC</v>
      </c>
      <c r="D456" s="11" t="str">
        <f>'HYPERVISION Absences'!D454</f>
        <v>H+</v>
      </c>
      <c r="E456" s="150">
        <f>'HYPERVISION Absences'!E454</f>
        <v>42347</v>
      </c>
      <c r="F456" s="150">
        <f>'HYPERVISION Absences'!F454</f>
        <v>42347</v>
      </c>
      <c r="G456" s="150">
        <f>'HYPERVISION Absences'!G454</f>
        <v>42347</v>
      </c>
      <c r="H456" s="29">
        <f>IF(B456="","",G456-F456+1)</f>
        <v>1</v>
      </c>
      <c r="I456" s="29">
        <f>IF(B456="","",_XLL.NB.JOURS.OUVRES(F456,G456,ferie))</f>
        <v>1</v>
      </c>
      <c r="J456" s="34">
        <f>IF(D456="","",MATCH(D456,motif,0))</f>
        <v>21</v>
      </c>
      <c r="K456">
        <f>VLOOKUP($D456,param!$N$3:$P$26,3,FALSE)</f>
        <v>21</v>
      </c>
      <c r="L456">
        <f>+J456-K456</f>
        <v>0</v>
      </c>
    </row>
    <row r="457" spans="1:12" ht="15">
      <c r="A457" s="11">
        <f>'HYPERVISION Absences'!A455</f>
        <v>811564</v>
      </c>
      <c r="B457" s="11" t="str">
        <f>'HYPERVISION Absences'!B455</f>
        <v>CHAMBON</v>
      </c>
      <c r="C457" s="11" t="str">
        <f>'HYPERVISION Absences'!C455</f>
        <v>LUDOVIC</v>
      </c>
      <c r="D457" s="11" t="str">
        <f>'HYPERVISION Absences'!D455</f>
        <v>H+</v>
      </c>
      <c r="E457" s="150">
        <f>'HYPERVISION Absences'!E455</f>
        <v>42359</v>
      </c>
      <c r="F457" s="150">
        <f>'HYPERVISION Absences'!F455</f>
        <v>42359</v>
      </c>
      <c r="G457" s="150">
        <f>'HYPERVISION Absences'!G455</f>
        <v>42359</v>
      </c>
      <c r="H457" s="29">
        <f>IF(B457="","",G457-F457+1)</f>
        <v>1</v>
      </c>
      <c r="I457" s="29">
        <f>IF(B457="","",_XLL.NB.JOURS.OUVRES(F457,G457,ferie))</f>
        <v>1</v>
      </c>
      <c r="J457" s="34">
        <f>IF(D457="","",MATCH(D457,motif,0))</f>
        <v>21</v>
      </c>
      <c r="K457">
        <f>VLOOKUP($D457,param!$N$3:$P$26,3,FALSE)</f>
        <v>21</v>
      </c>
      <c r="L457">
        <f>+J457-K457</f>
        <v>0</v>
      </c>
    </row>
    <row r="458" spans="1:12" ht="15">
      <c r="A458" s="11">
        <f>'HYPERVISION Absences'!A456</f>
        <v>811564</v>
      </c>
      <c r="B458" s="11" t="str">
        <f>'HYPERVISION Absences'!B456</f>
        <v>CHAMBON</v>
      </c>
      <c r="C458" s="11" t="str">
        <f>'HYPERVISION Absences'!C456</f>
        <v>LUDOVIC</v>
      </c>
      <c r="D458" s="11" t="str">
        <f>'HYPERVISION Absences'!D456</f>
        <v>H+</v>
      </c>
      <c r="E458" s="150">
        <f>'HYPERVISION Absences'!E456</f>
        <v>42381</v>
      </c>
      <c r="F458" s="150">
        <f>'HYPERVISION Absences'!F456</f>
        <v>42381</v>
      </c>
      <c r="G458" s="150">
        <f>'HYPERVISION Absences'!G456</f>
        <v>42381</v>
      </c>
      <c r="H458" s="29">
        <f>IF(B458="","",G458-F458+1)</f>
        <v>1</v>
      </c>
      <c r="I458" s="29">
        <f>IF(B458="","",_XLL.NB.JOURS.OUVRES(F458,G458,ferie))</f>
        <v>1</v>
      </c>
      <c r="J458" s="34">
        <f>IF(D458="","",MATCH(D458,motif,0))</f>
        <v>21</v>
      </c>
      <c r="K458">
        <f>VLOOKUP($D458,param!$N$3:$P$26,3,FALSE)</f>
        <v>21</v>
      </c>
      <c r="L458">
        <f>+J458-K458</f>
        <v>0</v>
      </c>
    </row>
    <row r="459" spans="1:12" ht="15">
      <c r="A459" s="11">
        <f>'HYPERVISION Absences'!A457</f>
        <v>811564</v>
      </c>
      <c r="B459" s="11" t="str">
        <f>'HYPERVISION Absences'!B457</f>
        <v>CHAMBON</v>
      </c>
      <c r="C459" s="11" t="str">
        <f>'HYPERVISION Absences'!C457</f>
        <v>LUDOVIC</v>
      </c>
      <c r="D459" s="11" t="str">
        <f>'HYPERVISION Absences'!D457</f>
        <v>H+</v>
      </c>
      <c r="E459" s="150">
        <f>'HYPERVISION Absences'!E457</f>
        <v>42389</v>
      </c>
      <c r="F459" s="150">
        <f>'HYPERVISION Absences'!F457</f>
        <v>42389</v>
      </c>
      <c r="G459" s="150">
        <f>'HYPERVISION Absences'!G457</f>
        <v>42389</v>
      </c>
      <c r="H459" s="29">
        <f>IF(B459="","",G459-F459+1)</f>
        <v>1</v>
      </c>
      <c r="I459" s="29">
        <f>IF(B459="","",_XLL.NB.JOURS.OUVRES(F459,G459,ferie))</f>
        <v>1</v>
      </c>
      <c r="J459" s="34">
        <f>IF(D459="","",MATCH(D459,motif,0))</f>
        <v>21</v>
      </c>
      <c r="K459">
        <f>VLOOKUP($D459,param!$N$3:$P$26,3,FALSE)</f>
        <v>21</v>
      </c>
      <c r="L459">
        <f>+J459-K459</f>
        <v>0</v>
      </c>
    </row>
    <row r="460" spans="1:12" ht="15">
      <c r="A460" s="11">
        <f>'HYPERVISION Absences'!A458</f>
        <v>811564</v>
      </c>
      <c r="B460" s="11" t="str">
        <f>'HYPERVISION Absences'!B458</f>
        <v>CHAMBON</v>
      </c>
      <c r="C460" s="11" t="str">
        <f>'HYPERVISION Absences'!C458</f>
        <v>LUDOVIC</v>
      </c>
      <c r="D460" s="11" t="str">
        <f>'HYPERVISION Absences'!D458</f>
        <v>RW</v>
      </c>
      <c r="E460" s="150">
        <f>'HYPERVISION Absences'!E458</f>
        <v>42202</v>
      </c>
      <c r="F460" s="150">
        <f>'HYPERVISION Absences'!F458</f>
        <v>42202</v>
      </c>
      <c r="G460" s="150">
        <f>'HYPERVISION Absences'!G458</f>
        <v>42202</v>
      </c>
      <c r="H460" s="29">
        <f>IF(B460="","",G460-F460+1)</f>
        <v>1</v>
      </c>
      <c r="I460" s="29">
        <f>IF(B460="","",_XLL.NB.JOURS.OUVRES(F460,G460,ferie))</f>
        <v>1</v>
      </c>
      <c r="J460" s="34">
        <f>IF(D460="","",MATCH(D460,motif,0))</f>
        <v>15</v>
      </c>
      <c r="K460">
        <f>VLOOKUP($D460,param!$N$3:$P$26,3,FALSE)</f>
        <v>15</v>
      </c>
      <c r="L460">
        <f>+J460-K460</f>
        <v>0</v>
      </c>
    </row>
    <row r="461" spans="1:12" ht="15">
      <c r="A461" s="11">
        <f>'HYPERVISION Absences'!A459</f>
        <v>802874</v>
      </c>
      <c r="B461" s="11" t="str">
        <f>'HYPERVISION Absences'!B459</f>
        <v>CHRISTIN</v>
      </c>
      <c r="C461" s="11" t="str">
        <f>'HYPERVISION Absences'!C459</f>
        <v>LUCIE</v>
      </c>
      <c r="D461" s="11" t="str">
        <f>'HYPERVISION Absences'!D459</f>
        <v>CF</v>
      </c>
      <c r="E461" s="150">
        <f>'HYPERVISION Absences'!E459</f>
        <v>42422</v>
      </c>
      <c r="F461" s="150">
        <f>'HYPERVISION Absences'!F459</f>
        <v>42422</v>
      </c>
      <c r="G461" s="150">
        <f>'HYPERVISION Absences'!G459</f>
        <v>42425</v>
      </c>
      <c r="H461" s="29">
        <f>IF(B461="","",G461-F461+1)</f>
        <v>4</v>
      </c>
      <c r="I461" s="29">
        <f>IF(B461="","",_XLL.NB.JOURS.OUVRES(F461,G461,ferie))</f>
        <v>4</v>
      </c>
      <c r="J461" s="34">
        <f>IF(D461="","",MATCH(D461,motif,0))</f>
        <v>20</v>
      </c>
      <c r="K461">
        <f>VLOOKUP($D461,param!$N$3:$P$26,3,FALSE)</f>
        <v>20</v>
      </c>
      <c r="L461">
        <f>+J461-K461</f>
        <v>0</v>
      </c>
    </row>
    <row r="462" spans="1:12" ht="15">
      <c r="A462" s="11">
        <f>'HYPERVISION Absences'!A460</f>
        <v>802874</v>
      </c>
      <c r="B462" s="11" t="str">
        <f>'HYPERVISION Absences'!B460</f>
        <v>CHRISTIN</v>
      </c>
      <c r="C462" s="11" t="str">
        <f>'HYPERVISION Absences'!C460</f>
        <v>LUCIE</v>
      </c>
      <c r="D462" s="11" t="str">
        <f>'HYPERVISION Absences'!D460</f>
        <v>CP</v>
      </c>
      <c r="E462" s="150">
        <f>'HYPERVISION Absences'!E460</f>
        <v>42191</v>
      </c>
      <c r="F462" s="150">
        <f>'HYPERVISION Absences'!F460</f>
        <v>42191</v>
      </c>
      <c r="G462" s="150">
        <f>'HYPERVISION Absences'!G460</f>
        <v>42195</v>
      </c>
      <c r="H462" s="29">
        <f>IF(B462="","",G462-F462+1)</f>
        <v>5</v>
      </c>
      <c r="I462" s="29">
        <f>IF(B462="","",_XLL.NB.JOURS.OUVRES(F462,G462,ferie))</f>
        <v>5</v>
      </c>
      <c r="J462" s="34">
        <f>IF(D462="","",MATCH(D462,motif,0))</f>
        <v>1</v>
      </c>
      <c r="K462">
        <f>VLOOKUP($D462,param!$N$3:$P$26,3,FALSE)</f>
        <v>1</v>
      </c>
      <c r="L462">
        <f>+J462-K462</f>
        <v>0</v>
      </c>
    </row>
    <row r="463" spans="1:12" ht="15">
      <c r="A463" s="11">
        <f>'HYPERVISION Absences'!A461</f>
        <v>802874</v>
      </c>
      <c r="B463" s="11" t="str">
        <f>'HYPERVISION Absences'!B461</f>
        <v>CHRISTIN</v>
      </c>
      <c r="C463" s="11" t="str">
        <f>'HYPERVISION Absences'!C461</f>
        <v>LUCIE</v>
      </c>
      <c r="D463" s="11" t="str">
        <f>'HYPERVISION Absences'!D461</f>
        <v>CP</v>
      </c>
      <c r="E463" s="150">
        <f>'HYPERVISION Absences'!E461</f>
        <v>42209</v>
      </c>
      <c r="F463" s="150">
        <f>'HYPERVISION Absences'!F461</f>
        <v>42209</v>
      </c>
      <c r="G463" s="150">
        <f>'HYPERVISION Absences'!G461</f>
        <v>42230</v>
      </c>
      <c r="H463" s="29">
        <f>IF(B463="","",G463-F463+1)</f>
        <v>22</v>
      </c>
      <c r="I463" s="29">
        <f>IF(B463="","",_XLL.NB.JOURS.OUVRES(F463,G463,ferie))</f>
        <v>16</v>
      </c>
      <c r="J463" s="34">
        <f>IF(D463="","",MATCH(D463,motif,0))</f>
        <v>1</v>
      </c>
      <c r="K463">
        <f>VLOOKUP($D463,param!$N$3:$P$26,3,FALSE)</f>
        <v>1</v>
      </c>
      <c r="L463">
        <f>+J463-K463</f>
        <v>0</v>
      </c>
    </row>
    <row r="464" spans="1:12" ht="15">
      <c r="A464" s="11">
        <f>'HYPERVISION Absences'!A462</f>
        <v>802874</v>
      </c>
      <c r="B464" s="11" t="str">
        <f>'HYPERVISION Absences'!B462</f>
        <v>CHRISTIN</v>
      </c>
      <c r="C464" s="11" t="str">
        <f>'HYPERVISION Absences'!C462</f>
        <v>LUCIE</v>
      </c>
      <c r="D464" s="11" t="str">
        <f>'HYPERVISION Absences'!D462</f>
        <v>CP</v>
      </c>
      <c r="E464" s="150">
        <f>'HYPERVISION Absences'!E462</f>
        <v>42249</v>
      </c>
      <c r="F464" s="150">
        <f>'HYPERVISION Absences'!F462</f>
        <v>42249</v>
      </c>
      <c r="G464" s="150">
        <f>'HYPERVISION Absences'!G462</f>
        <v>42249</v>
      </c>
      <c r="H464" s="29">
        <f>IF(B464="","",G464-F464+1)</f>
        <v>1</v>
      </c>
      <c r="I464" s="29">
        <f>IF(B464="","",_XLL.NB.JOURS.OUVRES(F464,G464,ferie))</f>
        <v>1</v>
      </c>
      <c r="J464" s="34">
        <f>IF(D464="","",MATCH(D464,motif,0))</f>
        <v>1</v>
      </c>
      <c r="K464">
        <f>VLOOKUP($D464,param!$N$3:$P$26,3,FALSE)</f>
        <v>1</v>
      </c>
      <c r="L464">
        <f>+J464-K464</f>
        <v>0</v>
      </c>
    </row>
    <row r="465" spans="1:12" ht="15">
      <c r="A465" s="11">
        <f>'HYPERVISION Absences'!A463</f>
        <v>802874</v>
      </c>
      <c r="B465" s="11" t="str">
        <f>'HYPERVISION Absences'!B463</f>
        <v>CHRISTIN</v>
      </c>
      <c r="C465" s="11" t="str">
        <f>'HYPERVISION Absences'!C463</f>
        <v>LUCIE</v>
      </c>
      <c r="D465" s="11" t="str">
        <f>'HYPERVISION Absences'!D463</f>
        <v>CP</v>
      </c>
      <c r="E465" s="150">
        <f>'HYPERVISION Absences'!E463</f>
        <v>42256</v>
      </c>
      <c r="F465" s="150">
        <f>'HYPERVISION Absences'!F463</f>
        <v>42256</v>
      </c>
      <c r="G465" s="150">
        <f>'HYPERVISION Absences'!G463</f>
        <v>42256</v>
      </c>
      <c r="H465" s="29">
        <f>IF(B465="","",G465-F465+1)</f>
        <v>1</v>
      </c>
      <c r="I465" s="29">
        <f>IF(B465="","",_XLL.NB.JOURS.OUVRES(F465,G465,ferie))</f>
        <v>1</v>
      </c>
      <c r="J465" s="34">
        <f>IF(D465="","",MATCH(D465,motif,0))</f>
        <v>1</v>
      </c>
      <c r="K465">
        <f>VLOOKUP($D465,param!$N$3:$P$26,3,FALSE)</f>
        <v>1</v>
      </c>
      <c r="L465">
        <f>+J465-K465</f>
        <v>0</v>
      </c>
    </row>
    <row r="466" spans="1:12" ht="15">
      <c r="A466" s="11">
        <f>'HYPERVISION Absences'!A464</f>
        <v>802874</v>
      </c>
      <c r="B466" s="11" t="str">
        <f>'HYPERVISION Absences'!B464</f>
        <v>CHRISTIN</v>
      </c>
      <c r="C466" s="11" t="str">
        <f>'HYPERVISION Absences'!C464</f>
        <v>LUCIE</v>
      </c>
      <c r="D466" s="11" t="str">
        <f>'HYPERVISION Absences'!D464</f>
        <v>CP</v>
      </c>
      <c r="E466" s="150">
        <f>'HYPERVISION Absences'!E464</f>
        <v>42307</v>
      </c>
      <c r="F466" s="150">
        <f>'HYPERVISION Absences'!F464</f>
        <v>42307</v>
      </c>
      <c r="G466" s="150">
        <f>'HYPERVISION Absences'!G464</f>
        <v>42307</v>
      </c>
      <c r="H466" s="29">
        <f>IF(B466="","",G466-F466+1)</f>
        <v>1</v>
      </c>
      <c r="I466" s="29">
        <f>IF(B466="","",_XLL.NB.JOURS.OUVRES(F466,G466,ferie))</f>
        <v>1</v>
      </c>
      <c r="J466" s="34">
        <f>IF(D466="","",MATCH(D466,motif,0))</f>
        <v>1</v>
      </c>
      <c r="K466">
        <f>VLOOKUP($D466,param!$N$3:$P$26,3,FALSE)</f>
        <v>1</v>
      </c>
      <c r="L466">
        <f>+J466-K466</f>
        <v>0</v>
      </c>
    </row>
    <row r="467" spans="1:12" ht="15">
      <c r="A467" s="11">
        <f>'HYPERVISION Absences'!A465</f>
        <v>802874</v>
      </c>
      <c r="B467" s="11" t="str">
        <f>'HYPERVISION Absences'!B465</f>
        <v>CHRISTIN</v>
      </c>
      <c r="C467" s="11" t="str">
        <f>'HYPERVISION Absences'!C465</f>
        <v>LUCIE</v>
      </c>
      <c r="D467" s="11" t="str">
        <f>'HYPERVISION Absences'!D465</f>
        <v>CP</v>
      </c>
      <c r="E467" s="150">
        <f>'HYPERVISION Absences'!E465</f>
        <v>42361</v>
      </c>
      <c r="F467" s="150">
        <f>'HYPERVISION Absences'!F465</f>
        <v>42361</v>
      </c>
      <c r="G467" s="150">
        <f>'HYPERVISION Absences'!G465</f>
        <v>42362</v>
      </c>
      <c r="H467" s="29">
        <f>IF(B467="","",G467-F467+1)</f>
        <v>2</v>
      </c>
      <c r="I467" s="29">
        <f>IF(B467="","",_XLL.NB.JOURS.OUVRES(F467,G467,ferie))</f>
        <v>2</v>
      </c>
      <c r="J467" s="34">
        <f>IF(D467="","",MATCH(D467,motif,0))</f>
        <v>1</v>
      </c>
      <c r="K467">
        <f>VLOOKUP($D467,param!$N$3:$P$26,3,FALSE)</f>
        <v>1</v>
      </c>
      <c r="L467">
        <f>+J467-K467</f>
        <v>0</v>
      </c>
    </row>
    <row r="468" spans="1:12" ht="15">
      <c r="A468" s="11">
        <f>'HYPERVISION Absences'!A466</f>
        <v>802874</v>
      </c>
      <c r="B468" s="11" t="str">
        <f>'HYPERVISION Absences'!B466</f>
        <v>CHRISTIN</v>
      </c>
      <c r="C468" s="11" t="str">
        <f>'HYPERVISION Absences'!C466</f>
        <v>LUCIE</v>
      </c>
      <c r="D468" s="11" t="str">
        <f>'HYPERVISION Absences'!D466</f>
        <v>CP</v>
      </c>
      <c r="E468" s="150">
        <f>'HYPERVISION Absences'!E466</f>
        <v>42471</v>
      </c>
      <c r="F468" s="150">
        <f>'HYPERVISION Absences'!F466</f>
        <v>42471</v>
      </c>
      <c r="G468" s="150">
        <f>'HYPERVISION Absences'!G466</f>
        <v>42474</v>
      </c>
      <c r="H468" s="29">
        <f>IF(B468="","",G468-F468+1)</f>
        <v>4</v>
      </c>
      <c r="I468" s="29">
        <f>IF(B468="","",_XLL.NB.JOURS.OUVRES(F468,G468,ferie))</f>
        <v>4</v>
      </c>
      <c r="J468" s="34">
        <f>IF(D468="","",MATCH(D468,motif,0))</f>
        <v>1</v>
      </c>
      <c r="K468">
        <f>VLOOKUP($D468,param!$N$3:$P$26,3,FALSE)</f>
        <v>1</v>
      </c>
      <c r="L468">
        <f>+J468-K468</f>
        <v>0</v>
      </c>
    </row>
    <row r="469" spans="1:12" ht="15">
      <c r="A469" s="11">
        <f>'HYPERVISION Absences'!A467</f>
        <v>802874</v>
      </c>
      <c r="B469" s="11" t="str">
        <f>'HYPERVISION Absences'!B467</f>
        <v>CHRISTIN</v>
      </c>
      <c r="C469" s="11" t="str">
        <f>'HYPERVISION Absences'!C467</f>
        <v>LUCIE</v>
      </c>
      <c r="D469" s="11" t="str">
        <f>'HYPERVISION Absences'!D467</f>
        <v>E1</v>
      </c>
      <c r="E469" s="150">
        <f>'HYPERVISION Absences'!E467</f>
        <v>42165</v>
      </c>
      <c r="F469" s="150">
        <f>'HYPERVISION Absences'!F467</f>
        <v>42165</v>
      </c>
      <c r="G469" s="150">
        <f>'HYPERVISION Absences'!G467</f>
        <v>42165</v>
      </c>
      <c r="H469" s="29">
        <f>IF(B469="","",G469-F469+1)</f>
        <v>1</v>
      </c>
      <c r="I469" s="29">
        <f>IF(B469="","",_XLL.NB.JOURS.OUVRES(F469,G469,ferie))</f>
        <v>1</v>
      </c>
      <c r="J469" s="34">
        <f>IF(D469="","",MATCH(D469,motif,0))</f>
        <v>12</v>
      </c>
      <c r="K469">
        <f>VLOOKUP($D469,param!$N$3:$P$26,3,FALSE)</f>
        <v>12</v>
      </c>
      <c r="L469">
        <f>+J469-K469</f>
        <v>0</v>
      </c>
    </row>
    <row r="470" spans="1:12" ht="15">
      <c r="A470" s="11">
        <f>'HYPERVISION Absences'!A468</f>
        <v>802874</v>
      </c>
      <c r="B470" s="11" t="str">
        <f>'HYPERVISION Absences'!B468</f>
        <v>CHRISTIN</v>
      </c>
      <c r="C470" s="11" t="str">
        <f>'HYPERVISION Absences'!C468</f>
        <v>LUCIE</v>
      </c>
      <c r="D470" s="11" t="str">
        <f>'HYPERVISION Absences'!D468</f>
        <v>E1</v>
      </c>
      <c r="E470" s="150">
        <f>'HYPERVISION Absences'!E468</f>
        <v>42248</v>
      </c>
      <c r="F470" s="150">
        <f>'HYPERVISION Absences'!F468</f>
        <v>42248</v>
      </c>
      <c r="G470" s="150">
        <f>'HYPERVISION Absences'!G468</f>
        <v>42248</v>
      </c>
      <c r="H470" s="29">
        <f>IF(B470="","",G470-F470+1)</f>
        <v>1</v>
      </c>
      <c r="I470" s="29">
        <f>IF(B470="","",_XLL.NB.JOURS.OUVRES(F470,G470,ferie))</f>
        <v>1</v>
      </c>
      <c r="J470" s="34">
        <f>IF(D470="","",MATCH(D470,motif,0))</f>
        <v>12</v>
      </c>
      <c r="K470">
        <f>VLOOKUP($D470,param!$N$3:$P$26,3,FALSE)</f>
        <v>12</v>
      </c>
      <c r="L470">
        <f>+J470-K470</f>
        <v>0</v>
      </c>
    </row>
    <row r="471" spans="1:12" ht="15">
      <c r="A471" s="11">
        <f>'HYPERVISION Absences'!A469</f>
        <v>802874</v>
      </c>
      <c r="B471" s="11" t="str">
        <f>'HYPERVISION Absences'!B469</f>
        <v>CHRISTIN</v>
      </c>
      <c r="C471" s="11" t="str">
        <f>'HYPERVISION Absences'!C469</f>
        <v>LUCIE</v>
      </c>
      <c r="D471" s="11" t="str">
        <f>'HYPERVISION Absences'!D469</f>
        <v>MA</v>
      </c>
      <c r="E471" s="150">
        <f>'HYPERVISION Absences'!E469</f>
        <v>42390</v>
      </c>
      <c r="F471" s="150">
        <f>'HYPERVISION Absences'!F469</f>
        <v>42390</v>
      </c>
      <c r="G471" s="150">
        <f>'HYPERVISION Absences'!G469</f>
        <v>42393</v>
      </c>
      <c r="H471" s="29">
        <f>IF(B471="","",G471-F471+1)</f>
        <v>4</v>
      </c>
      <c r="I471" s="29">
        <f>IF(B471="","",_XLL.NB.JOURS.OUVRES(F471,G471,ferie))</f>
        <v>2</v>
      </c>
      <c r="J471" s="34">
        <f>IF(D471="","",MATCH(D471,motif,0))</f>
        <v>7</v>
      </c>
      <c r="K471">
        <f>VLOOKUP($D471,param!$N$3:$P$26,3,FALSE)</f>
        <v>7</v>
      </c>
      <c r="L471">
        <f>+J471-K471</f>
        <v>0</v>
      </c>
    </row>
    <row r="472" spans="1:12" ht="15">
      <c r="A472" s="11">
        <f>'HYPERVISION Absences'!A470</f>
        <v>802874</v>
      </c>
      <c r="B472" s="11" t="str">
        <f>'HYPERVISION Absences'!B470</f>
        <v>CHRISTIN</v>
      </c>
      <c r="C472" s="11" t="str">
        <f>'HYPERVISION Absences'!C470</f>
        <v>LUCIE</v>
      </c>
      <c r="D472" s="11" t="str">
        <f>'HYPERVISION Absences'!D470</f>
        <v>RF</v>
      </c>
      <c r="E472" s="150">
        <f>'HYPERVISION Absences'!E470</f>
        <v>42291</v>
      </c>
      <c r="F472" s="150">
        <f>'HYPERVISION Absences'!F470</f>
        <v>42291</v>
      </c>
      <c r="G472" s="150">
        <f>'HYPERVISION Absences'!G470</f>
        <v>42291</v>
      </c>
      <c r="H472" s="29">
        <f>IF(B472="","",G472-F472+1)</f>
        <v>1</v>
      </c>
      <c r="I472" s="29">
        <f>IF(B472="","",_XLL.NB.JOURS.OUVRES(F472,G472,ferie))</f>
        <v>1</v>
      </c>
      <c r="J472" s="34">
        <f>IF(D472="","",MATCH(D472,motif,0))</f>
        <v>2</v>
      </c>
      <c r="K472">
        <f>VLOOKUP($D472,param!$N$3:$P$26,3,FALSE)</f>
        <v>2</v>
      </c>
      <c r="L472">
        <f>+J472-K472</f>
        <v>0</v>
      </c>
    </row>
    <row r="473" spans="1:12" ht="15">
      <c r="A473" s="11">
        <f>'HYPERVISION Absences'!A471</f>
        <v>802874</v>
      </c>
      <c r="B473" s="11" t="str">
        <f>'HYPERVISION Absences'!B471</f>
        <v>CHRISTIN</v>
      </c>
      <c r="C473" s="11" t="str">
        <f>'HYPERVISION Absences'!C471</f>
        <v>LUCIE</v>
      </c>
      <c r="D473" s="11" t="str">
        <f>'HYPERVISION Absences'!D471</f>
        <v>RT</v>
      </c>
      <c r="E473" s="150">
        <f>'HYPERVISION Absences'!E471</f>
        <v>42277</v>
      </c>
      <c r="F473" s="150">
        <f>'HYPERVISION Absences'!F471</f>
        <v>42277</v>
      </c>
      <c r="G473" s="150">
        <f>'HYPERVISION Absences'!G471</f>
        <v>42277</v>
      </c>
      <c r="H473" s="29">
        <f>IF(B473="","",G473-F473+1)</f>
        <v>1</v>
      </c>
      <c r="I473" s="29">
        <f>IF(B473="","",_XLL.NB.JOURS.OUVRES(F473,G473,ferie))</f>
        <v>1</v>
      </c>
      <c r="J473" s="34">
        <f>IF(D473="","",MATCH(D473,motif,0))</f>
        <v>4</v>
      </c>
      <c r="K473">
        <f>VLOOKUP($D473,param!$N$3:$P$26,3,FALSE)</f>
        <v>4</v>
      </c>
      <c r="L473">
        <f>+J473-K473</f>
        <v>0</v>
      </c>
    </row>
    <row r="474" spans="1:12" ht="15">
      <c r="A474" s="11">
        <f>'HYPERVISION Absences'!A472</f>
        <v>802874</v>
      </c>
      <c r="B474" s="11" t="str">
        <f>'HYPERVISION Absences'!B472</f>
        <v>CHRISTIN</v>
      </c>
      <c r="C474" s="11" t="str">
        <f>'HYPERVISION Absences'!C472</f>
        <v>LUCIE</v>
      </c>
      <c r="D474" s="11" t="str">
        <f>'HYPERVISION Absences'!D472</f>
        <v>RT</v>
      </c>
      <c r="E474" s="150">
        <f>'HYPERVISION Absences'!E472</f>
        <v>42296</v>
      </c>
      <c r="F474" s="150">
        <f>'HYPERVISION Absences'!F472</f>
        <v>42296</v>
      </c>
      <c r="G474" s="150">
        <f>'HYPERVISION Absences'!G472</f>
        <v>42296</v>
      </c>
      <c r="H474" s="29">
        <f>IF(B474="","",G474-F474+1)</f>
        <v>1</v>
      </c>
      <c r="I474" s="29">
        <f>IF(B474="","",_XLL.NB.JOURS.OUVRES(F474,G474,ferie))</f>
        <v>1</v>
      </c>
      <c r="J474" s="34">
        <f>IF(D474="","",MATCH(D474,motif,0))</f>
        <v>4</v>
      </c>
      <c r="K474">
        <f>VLOOKUP($D474,param!$N$3:$P$26,3,FALSE)</f>
        <v>4</v>
      </c>
      <c r="L474">
        <f>+J474-K474</f>
        <v>0</v>
      </c>
    </row>
    <row r="475" spans="1:12" ht="15">
      <c r="A475" s="11">
        <f>'HYPERVISION Absences'!A473</f>
        <v>802874</v>
      </c>
      <c r="B475" s="11" t="str">
        <f>'HYPERVISION Absences'!B473</f>
        <v>CHRISTIN</v>
      </c>
      <c r="C475" s="11" t="str">
        <f>'HYPERVISION Absences'!C473</f>
        <v>LUCIE</v>
      </c>
      <c r="D475" s="11" t="str">
        <f>'HYPERVISION Absences'!D473</f>
        <v>RT</v>
      </c>
      <c r="E475" s="150">
        <f>'HYPERVISION Absences'!E473</f>
        <v>42300</v>
      </c>
      <c r="F475" s="150">
        <f>'HYPERVISION Absences'!F473</f>
        <v>42300</v>
      </c>
      <c r="G475" s="150">
        <f>'HYPERVISION Absences'!G473</f>
        <v>42300</v>
      </c>
      <c r="H475" s="29">
        <f>IF(B475="","",G475-F475+1)</f>
        <v>1</v>
      </c>
      <c r="I475" s="29">
        <f>IF(B475="","",_XLL.NB.JOURS.OUVRES(F475,G475,ferie))</f>
        <v>1</v>
      </c>
      <c r="J475" s="34">
        <f>IF(D475="","",MATCH(D475,motif,0))</f>
        <v>4</v>
      </c>
      <c r="K475">
        <f>VLOOKUP($D475,param!$N$3:$P$26,3,FALSE)</f>
        <v>4</v>
      </c>
      <c r="L475">
        <f>+J475-K475</f>
        <v>0</v>
      </c>
    </row>
    <row r="476" spans="1:12" ht="15">
      <c r="A476" s="11">
        <f>'HYPERVISION Absences'!A474</f>
        <v>802874</v>
      </c>
      <c r="B476" s="11" t="str">
        <f>'HYPERVISION Absences'!B474</f>
        <v>CHRISTIN</v>
      </c>
      <c r="C476" s="11" t="str">
        <f>'HYPERVISION Absences'!C474</f>
        <v>LUCIE</v>
      </c>
      <c r="D476" s="11" t="str">
        <f>'HYPERVISION Absences'!D474</f>
        <v>RT</v>
      </c>
      <c r="E476" s="150">
        <f>'HYPERVISION Absences'!E474</f>
        <v>42303</v>
      </c>
      <c r="F476" s="150">
        <f>'HYPERVISION Absences'!F474</f>
        <v>42303</v>
      </c>
      <c r="G476" s="150">
        <f>'HYPERVISION Absences'!G474</f>
        <v>42304</v>
      </c>
      <c r="H476" s="29">
        <f>IF(B476="","",G476-F476+1)</f>
        <v>2</v>
      </c>
      <c r="I476" s="29">
        <f>IF(B476="","",_XLL.NB.JOURS.OUVRES(F476,G476,ferie))</f>
        <v>2</v>
      </c>
      <c r="J476" s="34">
        <f>IF(D476="","",MATCH(D476,motif,0))</f>
        <v>4</v>
      </c>
      <c r="K476">
        <f>VLOOKUP($D476,param!$N$3:$P$26,3,FALSE)</f>
        <v>4</v>
      </c>
      <c r="L476">
        <f>+J476-K476</f>
        <v>0</v>
      </c>
    </row>
    <row r="477" spans="1:12" ht="15">
      <c r="A477" s="11">
        <f>'HYPERVISION Absences'!A475</f>
        <v>802874</v>
      </c>
      <c r="B477" s="11" t="str">
        <f>'HYPERVISION Absences'!B475</f>
        <v>CHRISTIN</v>
      </c>
      <c r="C477" s="11" t="str">
        <f>'HYPERVISION Absences'!C475</f>
        <v>LUCIE</v>
      </c>
      <c r="D477" s="11" t="str">
        <f>'HYPERVISION Absences'!D475</f>
        <v>RT</v>
      </c>
      <c r="E477" s="150">
        <f>'HYPERVISION Absences'!E475</f>
        <v>42419</v>
      </c>
      <c r="F477" s="150">
        <f>'HYPERVISION Absences'!F475</f>
        <v>42419</v>
      </c>
      <c r="G477" s="150">
        <f>'HYPERVISION Absences'!G475</f>
        <v>42419</v>
      </c>
      <c r="H477" s="29">
        <f>IF(B477="","",G477-F477+1)</f>
        <v>1</v>
      </c>
      <c r="I477" s="29">
        <f>IF(B477="","",_XLL.NB.JOURS.OUVRES(F477,G477,ferie))</f>
        <v>1</v>
      </c>
      <c r="J477" s="34">
        <f>IF(D477="","",MATCH(D477,motif,0))</f>
        <v>4</v>
      </c>
      <c r="K477">
        <f>VLOOKUP($D477,param!$N$3:$P$26,3,FALSE)</f>
        <v>4</v>
      </c>
      <c r="L477">
        <f>+J477-K477</f>
        <v>0</v>
      </c>
    </row>
    <row r="478" spans="1:12" ht="15">
      <c r="A478" s="11">
        <f>'HYPERVISION Absences'!A476</f>
        <v>802874</v>
      </c>
      <c r="B478" s="11" t="str">
        <f>'HYPERVISION Absences'!B476</f>
        <v>CHRISTIN</v>
      </c>
      <c r="C478" s="11" t="str">
        <f>'HYPERVISION Absences'!C476</f>
        <v>LUCIE</v>
      </c>
      <c r="D478" s="11" t="str">
        <f>'HYPERVISION Absences'!D476</f>
        <v>RT</v>
      </c>
      <c r="E478" s="150">
        <f>'HYPERVISION Absences'!E476</f>
        <v>42454</v>
      </c>
      <c r="F478" s="150">
        <f>'HYPERVISION Absences'!F476</f>
        <v>42454</v>
      </c>
      <c r="G478" s="150">
        <f>'HYPERVISION Absences'!G476</f>
        <v>42454</v>
      </c>
      <c r="H478" s="29">
        <f>IF(B478="","",G478-F478+1)</f>
        <v>1</v>
      </c>
      <c r="I478" s="29">
        <f>IF(B478="","",_XLL.NB.JOURS.OUVRES(F478,G478,ferie))</f>
        <v>1</v>
      </c>
      <c r="J478" s="34">
        <f>IF(D478="","",MATCH(D478,motif,0))</f>
        <v>4</v>
      </c>
      <c r="K478">
        <f>VLOOKUP($D478,param!$N$3:$P$26,3,FALSE)</f>
        <v>4</v>
      </c>
      <c r="L478">
        <f>+J478-K478</f>
        <v>0</v>
      </c>
    </row>
    <row r="479" spans="1:12" ht="15">
      <c r="A479" s="11">
        <f>'HYPERVISION Absences'!A477</f>
        <v>802874</v>
      </c>
      <c r="B479" s="11" t="str">
        <f>'HYPERVISION Absences'!B477</f>
        <v>CHRISTIN</v>
      </c>
      <c r="C479" s="11" t="str">
        <f>'HYPERVISION Absences'!C477</f>
        <v>LUCIE</v>
      </c>
      <c r="D479" s="11" t="str">
        <f>'HYPERVISION Absences'!D477</f>
        <v>RT</v>
      </c>
      <c r="E479" s="150">
        <f>'HYPERVISION Absences'!E477</f>
        <v>42475</v>
      </c>
      <c r="F479" s="150">
        <f>'HYPERVISION Absences'!F477</f>
        <v>42475</v>
      </c>
      <c r="G479" s="150">
        <f>'HYPERVISION Absences'!G477</f>
        <v>42475</v>
      </c>
      <c r="H479" s="29">
        <f>IF(B479="","",G479-F479+1)</f>
        <v>1</v>
      </c>
      <c r="I479" s="29">
        <f>IF(B479="","",_XLL.NB.JOURS.OUVRES(F479,G479,ferie))</f>
        <v>1</v>
      </c>
      <c r="J479" s="34">
        <f>IF(D479="","",MATCH(D479,motif,0))</f>
        <v>4</v>
      </c>
      <c r="K479">
        <f>VLOOKUP($D479,param!$N$3:$P$26,3,FALSE)</f>
        <v>4</v>
      </c>
      <c r="L479">
        <f>+J479-K479</f>
        <v>0</v>
      </c>
    </row>
    <row r="480" spans="1:12" ht="15">
      <c r="A480" s="11">
        <f>'HYPERVISION Absences'!A478</f>
        <v>802874</v>
      </c>
      <c r="B480" s="11" t="str">
        <f>'HYPERVISION Absences'!B478</f>
        <v>CHRISTIN</v>
      </c>
      <c r="C480" s="11" t="str">
        <f>'HYPERVISION Absences'!C478</f>
        <v>LUCIE</v>
      </c>
      <c r="D480" s="11" t="str">
        <f>'HYPERVISION Absences'!D478</f>
        <v>RT</v>
      </c>
      <c r="E480" s="150">
        <f>'HYPERVISION Absences'!E478</f>
        <v>42496</v>
      </c>
      <c r="F480" s="150">
        <f>'HYPERVISION Absences'!F478</f>
        <v>42496</v>
      </c>
      <c r="G480" s="150">
        <f>'HYPERVISION Absences'!G478</f>
        <v>42496</v>
      </c>
      <c r="H480" s="29">
        <f>IF(B480="","",G480-F480+1)</f>
        <v>1</v>
      </c>
      <c r="I480" s="29">
        <f>IF(B480="","",_XLL.NB.JOURS.OUVRES(F480,G480,ferie))</f>
        <v>1</v>
      </c>
      <c r="J480" s="34">
        <f>IF(D480="","",MATCH(D480,motif,0))</f>
        <v>4</v>
      </c>
      <c r="K480">
        <f>VLOOKUP($D480,param!$N$3:$P$26,3,FALSE)</f>
        <v>4</v>
      </c>
      <c r="L480">
        <f>+J480-K480</f>
        <v>0</v>
      </c>
    </row>
    <row r="481" spans="1:12" ht="15">
      <c r="A481" s="11">
        <f>'HYPERVISION Absences'!A479</f>
        <v>802874</v>
      </c>
      <c r="B481" s="11" t="str">
        <f>'HYPERVISION Absences'!B479</f>
        <v>CHRISTIN</v>
      </c>
      <c r="C481" s="11" t="str">
        <f>'HYPERVISION Absences'!C479</f>
        <v>LUCIE</v>
      </c>
      <c r="D481" s="11" t="str">
        <f>'HYPERVISION Absences'!D479</f>
        <v>RW</v>
      </c>
      <c r="E481" s="150">
        <f>'HYPERVISION Absences'!E479</f>
        <v>42233</v>
      </c>
      <c r="F481" s="150">
        <f>'HYPERVISION Absences'!F479</f>
        <v>42233</v>
      </c>
      <c r="G481" s="150">
        <f>'HYPERVISION Absences'!G479</f>
        <v>42233</v>
      </c>
      <c r="H481" s="29">
        <f>IF(B481="","",G481-F481+1)</f>
        <v>1</v>
      </c>
      <c r="I481" s="29">
        <f>IF(B481="","",_XLL.NB.JOURS.OUVRES(F481,G481,ferie))</f>
        <v>1</v>
      </c>
      <c r="J481" s="34">
        <f>IF(D481="","",MATCH(D481,motif,0))</f>
        <v>15</v>
      </c>
      <c r="K481">
        <f>VLOOKUP($D481,param!$N$3:$P$26,3,FALSE)</f>
        <v>15</v>
      </c>
      <c r="L481">
        <f>+J481-K481</f>
        <v>0</v>
      </c>
    </row>
    <row r="482" spans="1:12" ht="15">
      <c r="A482" s="11">
        <f>'HYPERVISION Absences'!A480</f>
        <v>805096</v>
      </c>
      <c r="B482" s="11" t="str">
        <f>'HYPERVISION Absences'!B480</f>
        <v>HOSTIN</v>
      </c>
      <c r="C482" s="11" t="str">
        <f>'HYPERVISION Absences'!C480</f>
        <v>VINCENT</v>
      </c>
      <c r="D482" s="11" t="str">
        <f>'HYPERVISION Absences'!D480</f>
        <v>C5</v>
      </c>
      <c r="E482" s="150">
        <f>'HYPERVISION Absences'!E480</f>
        <v>42458</v>
      </c>
      <c r="F482" s="150">
        <f>'HYPERVISION Absences'!F480</f>
        <v>42458</v>
      </c>
      <c r="G482" s="150">
        <f>'HYPERVISION Absences'!G480</f>
        <v>42458</v>
      </c>
      <c r="H482" s="29">
        <f>IF(B482="","",G482-F482+1)</f>
        <v>1</v>
      </c>
      <c r="I482" s="29">
        <f>IF(B482="","",_XLL.NB.JOURS.OUVRES(F482,G482,ferie))</f>
        <v>1</v>
      </c>
      <c r="J482" s="34">
        <f>IF(D482="","",MATCH(D482,motif,0))</f>
        <v>3</v>
      </c>
      <c r="K482">
        <f>VLOOKUP($D482,param!$N$3:$P$26,3,FALSE)</f>
        <v>3</v>
      </c>
      <c r="L482">
        <f>+J482-K482</f>
        <v>0</v>
      </c>
    </row>
    <row r="483" spans="1:12" ht="15">
      <c r="A483" s="11">
        <f>'HYPERVISION Absences'!A481</f>
        <v>805096</v>
      </c>
      <c r="B483" s="11" t="str">
        <f>'HYPERVISION Absences'!B481</f>
        <v>HOSTIN</v>
      </c>
      <c r="C483" s="11" t="str">
        <f>'HYPERVISION Absences'!C481</f>
        <v>VINCENT</v>
      </c>
      <c r="D483" s="11" t="str">
        <f>'HYPERVISION Absences'!D481</f>
        <v>CP</v>
      </c>
      <c r="E483" s="150">
        <f>'HYPERVISION Absences'!E481</f>
        <v>42247</v>
      </c>
      <c r="F483" s="150">
        <f>'HYPERVISION Absences'!F481</f>
        <v>42247</v>
      </c>
      <c r="G483" s="150">
        <f>'HYPERVISION Absences'!G481</f>
        <v>42258</v>
      </c>
      <c r="H483" s="29">
        <f>IF(B483="","",G483-F483+1)</f>
        <v>12</v>
      </c>
      <c r="I483" s="29">
        <f>IF(B483="","",_XLL.NB.JOURS.OUVRES(F483,G483,ferie))</f>
        <v>10</v>
      </c>
      <c r="J483" s="34">
        <f>IF(D483="","",MATCH(D483,motif,0))</f>
        <v>1</v>
      </c>
      <c r="K483">
        <f>VLOOKUP($D483,param!$N$3:$P$26,3,FALSE)</f>
        <v>1</v>
      </c>
      <c r="L483">
        <f>+J483-K483</f>
        <v>0</v>
      </c>
    </row>
    <row r="484" spans="1:12" ht="15">
      <c r="A484" s="11">
        <f>'HYPERVISION Absences'!A482</f>
        <v>805096</v>
      </c>
      <c r="B484" s="11" t="str">
        <f>'HYPERVISION Absences'!B482</f>
        <v>HOSTIN</v>
      </c>
      <c r="C484" s="11" t="str">
        <f>'HYPERVISION Absences'!C482</f>
        <v>VINCENT</v>
      </c>
      <c r="D484" s="11" t="str">
        <f>'HYPERVISION Absences'!D482</f>
        <v>CP</v>
      </c>
      <c r="E484" s="150">
        <f>'HYPERVISION Absences'!E482</f>
        <v>42284</v>
      </c>
      <c r="F484" s="150">
        <f>'HYPERVISION Absences'!F482</f>
        <v>42284</v>
      </c>
      <c r="G484" s="150">
        <f>'HYPERVISION Absences'!G482</f>
        <v>42286</v>
      </c>
      <c r="H484" s="29">
        <f>IF(B484="","",G484-F484+1)</f>
        <v>3</v>
      </c>
      <c r="I484" s="29">
        <f>IF(B484="","",_XLL.NB.JOURS.OUVRES(F484,G484,ferie))</f>
        <v>3</v>
      </c>
      <c r="J484" s="34">
        <f>IF(D484="","",MATCH(D484,motif,0))</f>
        <v>1</v>
      </c>
      <c r="K484">
        <f>VLOOKUP($D484,param!$N$3:$P$26,3,FALSE)</f>
        <v>1</v>
      </c>
      <c r="L484">
        <f>+J484-K484</f>
        <v>0</v>
      </c>
    </row>
    <row r="485" spans="1:12" ht="15">
      <c r="A485" s="11">
        <f>'HYPERVISION Absences'!A483</f>
        <v>805096</v>
      </c>
      <c r="B485" s="11" t="str">
        <f>'HYPERVISION Absences'!B483</f>
        <v>HOSTIN</v>
      </c>
      <c r="C485" s="11" t="str">
        <f>'HYPERVISION Absences'!C483</f>
        <v>VINCENT</v>
      </c>
      <c r="D485" s="11" t="str">
        <f>'HYPERVISION Absences'!D483</f>
        <v>CP</v>
      </c>
      <c r="E485" s="150">
        <f>'HYPERVISION Absences'!E483</f>
        <v>42289</v>
      </c>
      <c r="F485" s="150">
        <f>'HYPERVISION Absences'!F483</f>
        <v>42289</v>
      </c>
      <c r="G485" s="150">
        <f>'HYPERVISION Absences'!G483</f>
        <v>42290</v>
      </c>
      <c r="H485" s="29">
        <f>IF(B485="","",G485-F485+1)</f>
        <v>2</v>
      </c>
      <c r="I485" s="29">
        <f>IF(B485="","",_XLL.NB.JOURS.OUVRES(F485,G485,ferie))</f>
        <v>2</v>
      </c>
      <c r="J485" s="34">
        <f>IF(D485="","",MATCH(D485,motif,0))</f>
        <v>1</v>
      </c>
      <c r="K485">
        <f>VLOOKUP($D485,param!$N$3:$P$26,3,FALSE)</f>
        <v>1</v>
      </c>
      <c r="L485">
        <f>+J485-K485</f>
        <v>0</v>
      </c>
    </row>
    <row r="486" spans="1:12" ht="15">
      <c r="A486" s="11">
        <f>'HYPERVISION Absences'!A484</f>
        <v>805096</v>
      </c>
      <c r="B486" s="11" t="str">
        <f>'HYPERVISION Absences'!B484</f>
        <v>HOSTIN</v>
      </c>
      <c r="C486" s="11" t="str">
        <f>'HYPERVISION Absences'!C484</f>
        <v>VINCENT</v>
      </c>
      <c r="D486" s="11" t="str">
        <f>'HYPERVISION Absences'!D484</f>
        <v>CP</v>
      </c>
      <c r="E486" s="150">
        <f>'HYPERVISION Absences'!E484</f>
        <v>42450</v>
      </c>
      <c r="F486" s="150">
        <f>'HYPERVISION Absences'!F484</f>
        <v>42450</v>
      </c>
      <c r="G486" s="150">
        <f>'HYPERVISION Absences'!G484</f>
        <v>42454</v>
      </c>
      <c r="H486" s="29">
        <f>IF(B486="","",G486-F486+1)</f>
        <v>5</v>
      </c>
      <c r="I486" s="29">
        <f>IF(B486="","",_XLL.NB.JOURS.OUVRES(F486,G486,ferie))</f>
        <v>5</v>
      </c>
      <c r="J486" s="34">
        <f>IF(D486="","",MATCH(D486,motif,0))</f>
        <v>1</v>
      </c>
      <c r="K486">
        <f>VLOOKUP($D486,param!$N$3:$P$26,3,FALSE)</f>
        <v>1</v>
      </c>
      <c r="L486">
        <f>+J486-K486</f>
        <v>0</v>
      </c>
    </row>
    <row r="487" spans="1:12" ht="15">
      <c r="A487" s="11">
        <f>'HYPERVISION Absences'!A485</f>
        <v>805096</v>
      </c>
      <c r="B487" s="11" t="str">
        <f>'HYPERVISION Absences'!B485</f>
        <v>HOSTIN</v>
      </c>
      <c r="C487" s="11" t="str">
        <f>'HYPERVISION Absences'!C485</f>
        <v>VINCENT</v>
      </c>
      <c r="D487" s="11" t="str">
        <f>'HYPERVISION Absences'!D485</f>
        <v>EN</v>
      </c>
      <c r="E487" s="150">
        <f>'HYPERVISION Absences'!E485</f>
        <v>42377</v>
      </c>
      <c r="F487" s="150">
        <f>'HYPERVISION Absences'!F485</f>
        <v>42377</v>
      </c>
      <c r="G487" s="150">
        <f>'HYPERVISION Absences'!G485</f>
        <v>42377</v>
      </c>
      <c r="H487" s="29">
        <f>IF(B487="","",G487-F487+1)</f>
        <v>1</v>
      </c>
      <c r="I487" s="29">
        <f>IF(B487="","",_XLL.NB.JOURS.OUVRES(F487,G487,ferie))</f>
        <v>1</v>
      </c>
      <c r="J487" s="34">
        <f>IF(D487="","",MATCH(D487,motif,0))</f>
        <v>9</v>
      </c>
      <c r="K487">
        <f>VLOOKUP($D487,param!$N$3:$P$26,3,FALSE)</f>
        <v>9</v>
      </c>
      <c r="L487">
        <f>+J487-K487</f>
        <v>0</v>
      </c>
    </row>
    <row r="488" spans="1:12" ht="15">
      <c r="A488" s="11">
        <f>'HYPERVISION Absences'!A486</f>
        <v>805096</v>
      </c>
      <c r="B488" s="11" t="str">
        <f>'HYPERVISION Absences'!B486</f>
        <v>HOSTIN</v>
      </c>
      <c r="C488" s="11" t="str">
        <f>'HYPERVISION Absences'!C486</f>
        <v>VINCENT</v>
      </c>
      <c r="D488" s="11" t="str">
        <f>'HYPERVISION Absences'!D486</f>
        <v>EN</v>
      </c>
      <c r="E488" s="150">
        <f>'HYPERVISION Absences'!E486</f>
        <v>42380</v>
      </c>
      <c r="F488" s="150">
        <f>'HYPERVISION Absences'!F486</f>
        <v>42380</v>
      </c>
      <c r="G488" s="150">
        <f>'HYPERVISION Absences'!G486</f>
        <v>42380</v>
      </c>
      <c r="H488" s="29">
        <f>IF(B488="","",G488-F488+1)</f>
        <v>1</v>
      </c>
      <c r="I488" s="29">
        <f>IF(B488="","",_XLL.NB.JOURS.OUVRES(F488,G488,ferie))</f>
        <v>1</v>
      </c>
      <c r="J488" s="34">
        <f>IF(D488="","",MATCH(D488,motif,0))</f>
        <v>9</v>
      </c>
      <c r="K488">
        <f>VLOOKUP($D488,param!$N$3:$P$26,3,FALSE)</f>
        <v>9</v>
      </c>
      <c r="L488">
        <f>+J488-K488</f>
        <v>0</v>
      </c>
    </row>
    <row r="489" spans="1:12" ht="15">
      <c r="A489" s="11">
        <f>'HYPERVISION Absences'!A487</f>
        <v>805096</v>
      </c>
      <c r="B489" s="11" t="str">
        <f>'HYPERVISION Absences'!B487</f>
        <v>HOSTIN</v>
      </c>
      <c r="C489" s="11" t="str">
        <f>'HYPERVISION Absences'!C487</f>
        <v>VINCENT</v>
      </c>
      <c r="D489" s="11" t="str">
        <f>'HYPERVISION Absences'!D487</f>
        <v>EN</v>
      </c>
      <c r="E489" s="150">
        <f>'HYPERVISION Absences'!E487</f>
        <v>42394</v>
      </c>
      <c r="F489" s="150">
        <f>'HYPERVISION Absences'!F487</f>
        <v>42394</v>
      </c>
      <c r="G489" s="150">
        <f>'HYPERVISION Absences'!G487</f>
        <v>42394</v>
      </c>
      <c r="H489" s="29">
        <f>IF(B489="","",G489-F489+1)</f>
        <v>1</v>
      </c>
      <c r="I489" s="29">
        <f>IF(B489="","",_XLL.NB.JOURS.OUVRES(F489,G489,ferie))</f>
        <v>1</v>
      </c>
      <c r="J489" s="34">
        <f>IF(D489="","",MATCH(D489,motif,0))</f>
        <v>9</v>
      </c>
      <c r="K489">
        <f>VLOOKUP($D489,param!$N$3:$P$26,3,FALSE)</f>
        <v>9</v>
      </c>
      <c r="L489">
        <f>+J489-K489</f>
        <v>0</v>
      </c>
    </row>
    <row r="490" spans="1:12" ht="15">
      <c r="A490" s="11">
        <f>'HYPERVISION Absences'!A488</f>
        <v>805096</v>
      </c>
      <c r="B490" s="11" t="str">
        <f>'HYPERVISION Absences'!B488</f>
        <v>HOSTIN</v>
      </c>
      <c r="C490" s="11" t="str">
        <f>'HYPERVISION Absences'!C488</f>
        <v>VINCENT</v>
      </c>
      <c r="D490" s="11" t="str">
        <f>'HYPERVISION Absences'!D488</f>
        <v>FO</v>
      </c>
      <c r="E490" s="150">
        <f>'HYPERVISION Absences'!E488</f>
        <v>42310</v>
      </c>
      <c r="F490" s="150">
        <f>'HYPERVISION Absences'!F488</f>
        <v>42310</v>
      </c>
      <c r="G490" s="150">
        <f>'HYPERVISION Absences'!G488</f>
        <v>42313</v>
      </c>
      <c r="H490" s="29">
        <f>IF(B490="","",G490-F490+1)</f>
        <v>4</v>
      </c>
      <c r="I490" s="29">
        <f>IF(B490="","",_XLL.NB.JOURS.OUVRES(F490,G490,ferie))</f>
        <v>4</v>
      </c>
      <c r="J490" s="34">
        <f>IF(D490="","",MATCH(D490,motif,0))</f>
        <v>14</v>
      </c>
      <c r="K490">
        <f>VLOOKUP($D490,param!$N$3:$P$26,3,FALSE)</f>
        <v>14</v>
      </c>
      <c r="L490">
        <f>+J490-K490</f>
        <v>0</v>
      </c>
    </row>
    <row r="491" spans="1:12" ht="15">
      <c r="A491" s="11">
        <f>'HYPERVISION Absences'!A489</f>
        <v>805096</v>
      </c>
      <c r="B491" s="11" t="str">
        <f>'HYPERVISION Absences'!B489</f>
        <v>HOSTIN</v>
      </c>
      <c r="C491" s="11" t="str">
        <f>'HYPERVISION Absences'!C489</f>
        <v>VINCENT</v>
      </c>
      <c r="D491" s="11" t="str">
        <f>'HYPERVISION Absences'!D489</f>
        <v>FO</v>
      </c>
      <c r="E491" s="150">
        <f>'HYPERVISION Absences'!E489</f>
        <v>42328</v>
      </c>
      <c r="F491" s="150">
        <f>'HYPERVISION Absences'!F489</f>
        <v>42328</v>
      </c>
      <c r="G491" s="150">
        <f>'HYPERVISION Absences'!G489</f>
        <v>42328</v>
      </c>
      <c r="H491" s="29">
        <f>IF(B491="","",G491-F491+1)</f>
        <v>1</v>
      </c>
      <c r="I491" s="29">
        <f>IF(B491="","",_XLL.NB.JOURS.OUVRES(F491,G491,ferie))</f>
        <v>1</v>
      </c>
      <c r="J491" s="34">
        <f>IF(D491="","",MATCH(D491,motif,0))</f>
        <v>14</v>
      </c>
      <c r="K491">
        <f>VLOOKUP($D491,param!$N$3:$P$26,3,FALSE)</f>
        <v>14</v>
      </c>
      <c r="L491">
        <f>+J491-K491</f>
        <v>0</v>
      </c>
    </row>
    <row r="492" spans="1:12" ht="15">
      <c r="A492" s="11">
        <f>'HYPERVISION Absences'!A490</f>
        <v>805096</v>
      </c>
      <c r="B492" s="11" t="str">
        <f>'HYPERVISION Absences'!B490</f>
        <v>HOSTIN</v>
      </c>
      <c r="C492" s="11" t="str">
        <f>'HYPERVISION Absences'!C490</f>
        <v>VINCENT</v>
      </c>
      <c r="D492" s="11" t="str">
        <f>'HYPERVISION Absences'!D490</f>
        <v>H+</v>
      </c>
      <c r="E492" s="150">
        <f>'HYPERVISION Absences'!E490</f>
        <v>42292</v>
      </c>
      <c r="F492" s="150">
        <f>'HYPERVISION Absences'!F490</f>
        <v>42292</v>
      </c>
      <c r="G492" s="150">
        <f>'HYPERVISION Absences'!G490</f>
        <v>42292</v>
      </c>
      <c r="H492" s="29">
        <f>IF(B492="","",G492-F492+1)</f>
        <v>1</v>
      </c>
      <c r="I492" s="29">
        <f>IF(B492="","",_XLL.NB.JOURS.OUVRES(F492,G492,ferie))</f>
        <v>1</v>
      </c>
      <c r="J492" s="34">
        <f>IF(D492="","",MATCH(D492,motif,0))</f>
        <v>21</v>
      </c>
      <c r="K492">
        <f>VLOOKUP($D492,param!$N$3:$P$26,3,FALSE)</f>
        <v>21</v>
      </c>
      <c r="L492">
        <f>+J492-K492</f>
        <v>0</v>
      </c>
    </row>
    <row r="493" spans="1:12" ht="15">
      <c r="A493" s="11">
        <f>'HYPERVISION Absences'!A491</f>
        <v>805096</v>
      </c>
      <c r="B493" s="11" t="str">
        <f>'HYPERVISION Absences'!B491</f>
        <v>HOSTIN</v>
      </c>
      <c r="C493" s="11" t="str">
        <f>'HYPERVISION Absences'!C491</f>
        <v>VINCENT</v>
      </c>
      <c r="D493" s="11" t="str">
        <f>'HYPERVISION Absences'!D491</f>
        <v>H+</v>
      </c>
      <c r="E493" s="150">
        <f>'HYPERVISION Absences'!E491</f>
        <v>42331</v>
      </c>
      <c r="F493" s="150">
        <f>'HYPERVISION Absences'!F491</f>
        <v>42331</v>
      </c>
      <c r="G493" s="150">
        <f>'HYPERVISION Absences'!G491</f>
        <v>42331</v>
      </c>
      <c r="H493" s="29">
        <f>IF(B493="","",G493-F493+1)</f>
        <v>1</v>
      </c>
      <c r="I493" s="29">
        <f>IF(B493="","",_XLL.NB.JOURS.OUVRES(F493,G493,ferie))</f>
        <v>1</v>
      </c>
      <c r="J493" s="34">
        <f>IF(D493="","",MATCH(D493,motif,0))</f>
        <v>21</v>
      </c>
      <c r="K493">
        <f>VLOOKUP($D493,param!$N$3:$P$26,3,FALSE)</f>
        <v>21</v>
      </c>
      <c r="L493">
        <f>+J493-K493</f>
        <v>0</v>
      </c>
    </row>
    <row r="494" spans="1:12" ht="15">
      <c r="A494" s="11">
        <f>'HYPERVISION Absences'!A492</f>
        <v>805096</v>
      </c>
      <c r="B494" s="11" t="str">
        <f>'HYPERVISION Absences'!B492</f>
        <v>HOSTIN</v>
      </c>
      <c r="C494" s="11" t="str">
        <f>'HYPERVISION Absences'!C492</f>
        <v>VINCENT</v>
      </c>
      <c r="D494" s="11" t="str">
        <f>'HYPERVISION Absences'!D492</f>
        <v>H+</v>
      </c>
      <c r="E494" s="150">
        <f>'HYPERVISION Absences'!E492</f>
        <v>42333</v>
      </c>
      <c r="F494" s="150">
        <f>'HYPERVISION Absences'!F492</f>
        <v>42333</v>
      </c>
      <c r="G494" s="150">
        <f>'HYPERVISION Absences'!G492</f>
        <v>42333</v>
      </c>
      <c r="H494" s="29">
        <f>IF(B494="","",G494-F494+1)</f>
        <v>1</v>
      </c>
      <c r="I494" s="29">
        <f>IF(B494="","",_XLL.NB.JOURS.OUVRES(F494,G494,ferie))</f>
        <v>1</v>
      </c>
      <c r="J494" s="34">
        <f>IF(D494="","",MATCH(D494,motif,0))</f>
        <v>21</v>
      </c>
      <c r="K494">
        <f>VLOOKUP($D494,param!$N$3:$P$26,3,FALSE)</f>
        <v>21</v>
      </c>
      <c r="L494">
        <f>+J494-K494</f>
        <v>0</v>
      </c>
    </row>
    <row r="495" spans="1:12" ht="15">
      <c r="A495" s="11">
        <f>'HYPERVISION Absences'!A493</f>
        <v>805096</v>
      </c>
      <c r="B495" s="11" t="str">
        <f>'HYPERVISION Absences'!B493</f>
        <v>HOSTIN</v>
      </c>
      <c r="C495" s="11" t="str">
        <f>'HYPERVISION Absences'!C493</f>
        <v>VINCENT</v>
      </c>
      <c r="D495" s="11" t="str">
        <f>'HYPERVISION Absences'!D493</f>
        <v>H+</v>
      </c>
      <c r="E495" s="150">
        <f>'HYPERVISION Absences'!E493</f>
        <v>42345</v>
      </c>
      <c r="F495" s="150">
        <f>'HYPERVISION Absences'!F493</f>
        <v>42345</v>
      </c>
      <c r="G495" s="150">
        <f>'HYPERVISION Absences'!G493</f>
        <v>42345</v>
      </c>
      <c r="H495" s="29">
        <f>IF(B495="","",G495-F495+1)</f>
        <v>1</v>
      </c>
      <c r="I495" s="29">
        <f>IF(B495="","",_XLL.NB.JOURS.OUVRES(F495,G495,ferie))</f>
        <v>1</v>
      </c>
      <c r="J495" s="34">
        <f>IF(D495="","",MATCH(D495,motif,0))</f>
        <v>21</v>
      </c>
      <c r="K495">
        <f>VLOOKUP($D495,param!$N$3:$P$26,3,FALSE)</f>
        <v>21</v>
      </c>
      <c r="L495">
        <f>+J495-K495</f>
        <v>0</v>
      </c>
    </row>
    <row r="496" spans="1:12" ht="15">
      <c r="A496" s="11">
        <f>'HYPERVISION Absences'!A494</f>
        <v>805096</v>
      </c>
      <c r="B496" s="11" t="str">
        <f>'HYPERVISION Absences'!B494</f>
        <v>HOSTIN</v>
      </c>
      <c r="C496" s="11" t="str">
        <f>'HYPERVISION Absences'!C494</f>
        <v>VINCENT</v>
      </c>
      <c r="D496" s="11" t="str">
        <f>'HYPERVISION Absences'!D494</f>
        <v>H+</v>
      </c>
      <c r="E496" s="150">
        <f>'HYPERVISION Absences'!E494</f>
        <v>42347</v>
      </c>
      <c r="F496" s="150">
        <f>'HYPERVISION Absences'!F494</f>
        <v>42347</v>
      </c>
      <c r="G496" s="150">
        <f>'HYPERVISION Absences'!G494</f>
        <v>42347</v>
      </c>
      <c r="H496" s="29">
        <f>IF(B496="","",G496-F496+1)</f>
        <v>1</v>
      </c>
      <c r="I496" s="29">
        <f>IF(B496="","",_XLL.NB.JOURS.OUVRES(F496,G496,ferie))</f>
        <v>1</v>
      </c>
      <c r="J496" s="34">
        <f>IF(D496="","",MATCH(D496,motif,0))</f>
        <v>21</v>
      </c>
      <c r="K496">
        <f>VLOOKUP($D496,param!$N$3:$P$26,3,FALSE)</f>
        <v>21</v>
      </c>
      <c r="L496">
        <f>+J496-K496</f>
        <v>0</v>
      </c>
    </row>
    <row r="497" spans="1:12" ht="15">
      <c r="A497" s="11">
        <f>'HYPERVISION Absences'!A495</f>
        <v>805096</v>
      </c>
      <c r="B497" s="11" t="str">
        <f>'HYPERVISION Absences'!B495</f>
        <v>HOSTIN</v>
      </c>
      <c r="C497" s="11" t="str">
        <f>'HYPERVISION Absences'!C495</f>
        <v>VINCENT</v>
      </c>
      <c r="D497" s="11" t="str">
        <f>'HYPERVISION Absences'!D495</f>
        <v>H+</v>
      </c>
      <c r="E497" s="150">
        <f>'HYPERVISION Absences'!E495</f>
        <v>42349</v>
      </c>
      <c r="F497" s="150">
        <f>'HYPERVISION Absences'!F495</f>
        <v>42349</v>
      </c>
      <c r="G497" s="150">
        <f>'HYPERVISION Absences'!G495</f>
        <v>42349</v>
      </c>
      <c r="H497" s="29">
        <f>IF(B497="","",G497-F497+1)</f>
        <v>1</v>
      </c>
      <c r="I497" s="29">
        <f>IF(B497="","",_XLL.NB.JOURS.OUVRES(F497,G497,ferie))</f>
        <v>1</v>
      </c>
      <c r="J497" s="34">
        <f>IF(D497="","",MATCH(D497,motif,0))</f>
        <v>21</v>
      </c>
      <c r="K497">
        <f>VLOOKUP($D497,param!$N$3:$P$26,3,FALSE)</f>
        <v>21</v>
      </c>
      <c r="L497">
        <f>+J497-K497</f>
        <v>0</v>
      </c>
    </row>
    <row r="498" spans="1:12" ht="15">
      <c r="A498" s="11">
        <f>'HYPERVISION Absences'!A496</f>
        <v>805096</v>
      </c>
      <c r="B498" s="11" t="str">
        <f>'HYPERVISION Absences'!B496</f>
        <v>HOSTIN</v>
      </c>
      <c r="C498" s="11" t="str">
        <f>'HYPERVISION Absences'!C496</f>
        <v>VINCENT</v>
      </c>
      <c r="D498" s="11" t="str">
        <f>'HYPERVISION Absences'!D496</f>
        <v>H+</v>
      </c>
      <c r="E498" s="150">
        <f>'HYPERVISION Absences'!E496</f>
        <v>42352</v>
      </c>
      <c r="F498" s="150">
        <f>'HYPERVISION Absences'!F496</f>
        <v>42352</v>
      </c>
      <c r="G498" s="150">
        <f>'HYPERVISION Absences'!G496</f>
        <v>42352</v>
      </c>
      <c r="H498" s="29">
        <f>IF(B498="","",G498-F498+1)</f>
        <v>1</v>
      </c>
      <c r="I498" s="29">
        <f>IF(B498="","",_XLL.NB.JOURS.OUVRES(F498,G498,ferie))</f>
        <v>1</v>
      </c>
      <c r="J498" s="34">
        <f>IF(D498="","",MATCH(D498,motif,0))</f>
        <v>21</v>
      </c>
      <c r="K498">
        <f>VLOOKUP($D498,param!$N$3:$P$26,3,FALSE)</f>
        <v>21</v>
      </c>
      <c r="L498">
        <f>+J498-K498</f>
        <v>0</v>
      </c>
    </row>
    <row r="499" spans="1:12" ht="15">
      <c r="A499" s="11">
        <f>'HYPERVISION Absences'!A497</f>
        <v>805096</v>
      </c>
      <c r="B499" s="11" t="str">
        <f>'HYPERVISION Absences'!B497</f>
        <v>HOSTIN</v>
      </c>
      <c r="C499" s="11" t="str">
        <f>'HYPERVISION Absences'!C497</f>
        <v>VINCENT</v>
      </c>
      <c r="D499" s="11" t="str">
        <f>'HYPERVISION Absences'!D497</f>
        <v>H+</v>
      </c>
      <c r="E499" s="150">
        <f>'HYPERVISION Absences'!E497</f>
        <v>42353</v>
      </c>
      <c r="F499" s="150">
        <f>'HYPERVISION Absences'!F497</f>
        <v>42353</v>
      </c>
      <c r="G499" s="150">
        <f>'HYPERVISION Absences'!G497</f>
        <v>42353</v>
      </c>
      <c r="H499" s="29">
        <f>IF(B499="","",G499-F499+1)</f>
        <v>1</v>
      </c>
      <c r="I499" s="29">
        <f>IF(B499="","",_XLL.NB.JOURS.OUVRES(F499,G499,ferie))</f>
        <v>1</v>
      </c>
      <c r="J499" s="34">
        <f>IF(D499="","",MATCH(D499,motif,0))</f>
        <v>21</v>
      </c>
      <c r="K499">
        <f>VLOOKUP($D499,param!$N$3:$P$26,3,FALSE)</f>
        <v>21</v>
      </c>
      <c r="L499">
        <f>+J499-K499</f>
        <v>0</v>
      </c>
    </row>
    <row r="500" spans="1:12" ht="15">
      <c r="A500" s="158">
        <f>'HYPERVISION Absences'!A498</f>
        <v>805096</v>
      </c>
      <c r="B500" s="158" t="str">
        <f>'HYPERVISION Absences'!B498</f>
        <v>HOSTIN</v>
      </c>
      <c r="C500" s="158" t="str">
        <f>'HYPERVISION Absences'!C498</f>
        <v>VINCENT</v>
      </c>
      <c r="D500" s="158" t="str">
        <f>'HYPERVISION Absences'!D498</f>
        <v>H+</v>
      </c>
      <c r="E500" s="159">
        <f>'HYPERVISION Absences'!E498</f>
        <v>42359</v>
      </c>
      <c r="F500" s="159">
        <f>'HYPERVISION Absences'!F498</f>
        <v>42359</v>
      </c>
      <c r="G500" s="159">
        <f>'HYPERVISION Absences'!G498</f>
        <v>42359</v>
      </c>
      <c r="H500" s="160">
        <f>IF(B500="","",G500-F500+1)</f>
        <v>1</v>
      </c>
      <c r="I500" s="160">
        <f>IF(B500="","",_XLL.NB.JOURS.OUVRES(F500,G500,ferie))</f>
        <v>1</v>
      </c>
      <c r="J500" s="161">
        <f>IF(D500="","",MATCH(D500,motif,0))</f>
        <v>21</v>
      </c>
      <c r="K500" s="64">
        <f>VLOOKUP($D500,param!$N$3:$P$26,3,FALSE)</f>
        <v>21</v>
      </c>
      <c r="L500" s="64">
        <f>+J500-K500</f>
        <v>0</v>
      </c>
    </row>
    <row r="501" spans="1:12" ht="15">
      <c r="A501" s="11">
        <f>'HYPERVISION Absences'!A499</f>
        <v>805096</v>
      </c>
      <c r="B501" s="11" t="str">
        <f>'HYPERVISION Absences'!B499</f>
        <v>HOSTIN</v>
      </c>
      <c r="C501" s="11" t="str">
        <f>'HYPERVISION Absences'!C499</f>
        <v>VINCENT</v>
      </c>
      <c r="D501" s="11" t="str">
        <f>'HYPERVISION Absences'!D499</f>
        <v>H+</v>
      </c>
      <c r="E501" s="150">
        <f>'HYPERVISION Absences'!E499</f>
        <v>42361</v>
      </c>
      <c r="F501" s="150">
        <f>'HYPERVISION Absences'!F499</f>
        <v>42361</v>
      </c>
      <c r="G501" s="150">
        <f>'HYPERVISION Absences'!G499</f>
        <v>42361</v>
      </c>
      <c r="H501" s="39">
        <f>IF(B501="","",G501-F501+1)</f>
        <v>1</v>
      </c>
      <c r="I501" s="39">
        <f>IF(B501="","",_XLL.NB.JOURS.OUVRES(F501,G501,ferie))</f>
        <v>1</v>
      </c>
      <c r="J501" s="34">
        <f>IF(D501="","",MATCH(D501,motif,0))</f>
        <v>21</v>
      </c>
      <c r="K501">
        <f>VLOOKUP($D501,param!$N$3:$P$26,3,FALSE)</f>
        <v>21</v>
      </c>
      <c r="L501">
        <f>+J501-K501</f>
        <v>0</v>
      </c>
    </row>
    <row r="502" spans="1:12" ht="15">
      <c r="A502" s="11">
        <f>'HYPERVISION Absences'!A500</f>
        <v>805096</v>
      </c>
      <c r="B502" s="11" t="str">
        <f>'HYPERVISION Absences'!B500</f>
        <v>HOSTIN</v>
      </c>
      <c r="C502" s="11" t="str">
        <f>'HYPERVISION Absences'!C500</f>
        <v>VINCENT</v>
      </c>
      <c r="D502" s="11" t="str">
        <f>'HYPERVISION Absences'!D500</f>
        <v>H+</v>
      </c>
      <c r="E502" s="150">
        <f>'HYPERVISION Absences'!E500</f>
        <v>42366</v>
      </c>
      <c r="F502" s="150">
        <f>'HYPERVISION Absences'!F500</f>
        <v>42366</v>
      </c>
      <c r="G502" s="150">
        <f>'HYPERVISION Absences'!G500</f>
        <v>42366</v>
      </c>
      <c r="H502" s="39">
        <f>IF(B502="","",G502-F502+1)</f>
        <v>1</v>
      </c>
      <c r="I502" s="39">
        <f>IF(B502="","",_XLL.NB.JOURS.OUVRES(F502,G502,ferie))</f>
        <v>1</v>
      </c>
      <c r="J502" s="34">
        <f>IF(D502="","",MATCH(D502,motif,0))</f>
        <v>21</v>
      </c>
      <c r="K502">
        <f>VLOOKUP($D502,param!$N$3:$P$26,3,FALSE)</f>
        <v>21</v>
      </c>
      <c r="L502">
        <f>+J502-K502</f>
        <v>0</v>
      </c>
    </row>
    <row r="503" spans="1:12" ht="15">
      <c r="A503" s="11">
        <f>'HYPERVISION Absences'!A501</f>
        <v>805096</v>
      </c>
      <c r="B503" s="11" t="str">
        <f>'HYPERVISION Absences'!B501</f>
        <v>HOSTIN</v>
      </c>
      <c r="C503" s="11" t="str">
        <f>'HYPERVISION Absences'!C501</f>
        <v>VINCENT</v>
      </c>
      <c r="D503" s="11" t="str">
        <f>'HYPERVISION Absences'!D501</f>
        <v>H+</v>
      </c>
      <c r="E503" s="150">
        <f>'HYPERVISION Absences'!E501</f>
        <v>42408</v>
      </c>
      <c r="F503" s="150">
        <f>'HYPERVISION Absences'!F501</f>
        <v>42408</v>
      </c>
      <c r="G503" s="150">
        <f>'HYPERVISION Absences'!G501</f>
        <v>42408</v>
      </c>
      <c r="H503" s="39">
        <f>IF(B503="","",G503-F503+1)</f>
        <v>1</v>
      </c>
      <c r="I503" s="39">
        <f>IF(B503="","",_XLL.NB.JOURS.OUVRES(F503,G503,ferie))</f>
        <v>1</v>
      </c>
      <c r="J503" s="34">
        <f>IF(D503="","",MATCH(D503,motif,0))</f>
        <v>21</v>
      </c>
      <c r="K503">
        <f>VLOOKUP($D503,param!$N$3:$P$26,3,FALSE)</f>
        <v>21</v>
      </c>
      <c r="L503">
        <f>+J503-K503</f>
        <v>0</v>
      </c>
    </row>
    <row r="504" spans="1:12" ht="15">
      <c r="A504" s="11">
        <f>'HYPERVISION Absences'!A502</f>
        <v>805096</v>
      </c>
      <c r="B504" s="11" t="str">
        <f>'HYPERVISION Absences'!B502</f>
        <v>HOSTIN</v>
      </c>
      <c r="C504" s="11" t="str">
        <f>'HYPERVISION Absences'!C502</f>
        <v>VINCENT</v>
      </c>
      <c r="D504" s="11" t="str">
        <f>'HYPERVISION Absences'!D502</f>
        <v>H+</v>
      </c>
      <c r="E504" s="150">
        <f>'HYPERVISION Absences'!E502</f>
        <v>42422</v>
      </c>
      <c r="F504" s="150">
        <f>'HYPERVISION Absences'!F502</f>
        <v>42422</v>
      </c>
      <c r="G504" s="150">
        <f>'HYPERVISION Absences'!G502</f>
        <v>42422</v>
      </c>
      <c r="H504" s="39">
        <f>IF(B504="","",G504-F504+1)</f>
        <v>1</v>
      </c>
      <c r="I504" s="39">
        <f>IF(B504="","",_XLL.NB.JOURS.OUVRES(F504,G504,ferie))</f>
        <v>1</v>
      </c>
      <c r="J504" s="34">
        <f>IF(D504="","",MATCH(D504,motif,0))</f>
        <v>21</v>
      </c>
      <c r="K504">
        <f>VLOOKUP($D504,param!$N$3:$P$26,3,FALSE)</f>
        <v>21</v>
      </c>
      <c r="L504">
        <f>+J504-K504</f>
        <v>0</v>
      </c>
    </row>
    <row r="505" spans="1:12" ht="15">
      <c r="A505" s="11">
        <f>'HYPERVISION Absences'!A503</f>
        <v>805096</v>
      </c>
      <c r="B505" s="11" t="str">
        <f>'HYPERVISION Absences'!B503</f>
        <v>HOSTIN</v>
      </c>
      <c r="C505" s="11" t="str">
        <f>'HYPERVISION Absences'!C503</f>
        <v>VINCENT</v>
      </c>
      <c r="D505" s="11" t="str">
        <f>'HYPERVISION Absences'!D503</f>
        <v>H+</v>
      </c>
      <c r="E505" s="150">
        <f>'HYPERVISION Absences'!E503</f>
        <v>42424</v>
      </c>
      <c r="F505" s="150">
        <f>'HYPERVISION Absences'!F503</f>
        <v>42424</v>
      </c>
      <c r="G505" s="150">
        <f>'HYPERVISION Absences'!G503</f>
        <v>42424</v>
      </c>
      <c r="H505" s="39">
        <f>IF(B505="","",G505-F505+1)</f>
        <v>1</v>
      </c>
      <c r="I505" s="39">
        <f>IF(B505="","",_XLL.NB.JOURS.OUVRES(F505,G505,ferie))</f>
        <v>1</v>
      </c>
      <c r="J505" s="34">
        <f>IF(D505="","",MATCH(D505,motif,0))</f>
        <v>21</v>
      </c>
      <c r="K505">
        <f>VLOOKUP($D505,param!$N$3:$P$26,3,FALSE)</f>
        <v>21</v>
      </c>
      <c r="L505">
        <f>+J505-K505</f>
        <v>0</v>
      </c>
    </row>
    <row r="506" spans="1:12" ht="15">
      <c r="A506" s="11">
        <f>'HYPERVISION Absences'!A504</f>
        <v>805096</v>
      </c>
      <c r="B506" s="11" t="str">
        <f>'HYPERVISION Absences'!B504</f>
        <v>HOSTIN</v>
      </c>
      <c r="C506" s="11" t="str">
        <f>'HYPERVISION Absences'!C504</f>
        <v>VINCENT</v>
      </c>
      <c r="D506" s="11" t="str">
        <f>'HYPERVISION Absences'!D504</f>
        <v>H+</v>
      </c>
      <c r="E506" s="150">
        <f>'HYPERVISION Absences'!E504</f>
        <v>42429</v>
      </c>
      <c r="F506" s="150">
        <f>'HYPERVISION Absences'!F504</f>
        <v>42429</v>
      </c>
      <c r="G506" s="150">
        <f>'HYPERVISION Absences'!G504</f>
        <v>42429</v>
      </c>
      <c r="H506" s="39">
        <f>IF(B506="","",G506-F506+1)</f>
        <v>1</v>
      </c>
      <c r="I506" s="39">
        <f>IF(B506="","",_XLL.NB.JOURS.OUVRES(F506,G506,ferie))</f>
        <v>1</v>
      </c>
      <c r="J506" s="34">
        <f>IF(D506="","",MATCH(D506,motif,0))</f>
        <v>21</v>
      </c>
      <c r="K506">
        <f>VLOOKUP($D506,param!$N$3:$P$26,3,FALSE)</f>
        <v>21</v>
      </c>
      <c r="L506">
        <f>+J506-K506</f>
        <v>0</v>
      </c>
    </row>
    <row r="507" spans="1:12" ht="15">
      <c r="A507" s="11">
        <f>'HYPERVISION Absences'!A505</f>
        <v>805096</v>
      </c>
      <c r="B507" s="11" t="str">
        <f>'HYPERVISION Absences'!B505</f>
        <v>HOSTIN</v>
      </c>
      <c r="C507" s="11" t="str">
        <f>'HYPERVISION Absences'!C505</f>
        <v>VINCENT</v>
      </c>
      <c r="D507" s="11" t="str">
        <f>'HYPERVISION Absences'!D505</f>
        <v>PA</v>
      </c>
      <c r="E507" s="150">
        <f>'HYPERVISION Absences'!E505</f>
        <v>42381</v>
      </c>
      <c r="F507" s="150">
        <f>'HYPERVISION Absences'!F505</f>
        <v>42381</v>
      </c>
      <c r="G507" s="150">
        <f>'HYPERVISION Absences'!G505</f>
        <v>42384</v>
      </c>
      <c r="H507" s="39">
        <f>IF(B507="","",G507-F507+1)</f>
        <v>4</v>
      </c>
      <c r="I507" s="39">
        <f>IF(B507="","",_XLL.NB.JOURS.OUVRES(F507,G507,ferie))</f>
        <v>4</v>
      </c>
      <c r="J507" s="34">
        <f>IF(D507="","",MATCH(D507,motif,0))</f>
        <v>10</v>
      </c>
      <c r="K507">
        <f>VLOOKUP($D507,param!$N$3:$P$26,3,FALSE)</f>
        <v>10</v>
      </c>
      <c r="L507">
        <f>+J507-K507</f>
        <v>0</v>
      </c>
    </row>
    <row r="508" spans="1:12" ht="15">
      <c r="A508" s="11">
        <f>'HYPERVISION Absences'!A506</f>
        <v>805096</v>
      </c>
      <c r="B508" s="11" t="str">
        <f>'HYPERVISION Absences'!B506</f>
        <v>HOSTIN</v>
      </c>
      <c r="C508" s="11" t="str">
        <f>'HYPERVISION Absences'!C506</f>
        <v>VINCENT</v>
      </c>
      <c r="D508" s="11" t="str">
        <f>'HYPERVISION Absences'!D506</f>
        <v>PA</v>
      </c>
      <c r="E508" s="150">
        <f>'HYPERVISION Absences'!E506</f>
        <v>42387</v>
      </c>
      <c r="F508" s="150">
        <f>'HYPERVISION Absences'!F506</f>
        <v>42387</v>
      </c>
      <c r="G508" s="150">
        <f>'HYPERVISION Absences'!G506</f>
        <v>42391</v>
      </c>
      <c r="H508" s="39">
        <f>IF(B508="","",G508-F508+1)</f>
        <v>5</v>
      </c>
      <c r="I508" s="39">
        <f>IF(B508="","",_XLL.NB.JOURS.OUVRES(F508,G508,ferie))</f>
        <v>5</v>
      </c>
      <c r="J508" s="34">
        <f>IF(D508="","",MATCH(D508,motif,0))</f>
        <v>10</v>
      </c>
      <c r="K508">
        <f>VLOOKUP($D508,param!$N$3:$P$26,3,FALSE)</f>
        <v>10</v>
      </c>
      <c r="L508">
        <f>+J508-K508</f>
        <v>0</v>
      </c>
    </row>
    <row r="509" spans="1:12" ht="15">
      <c r="A509" s="11">
        <f>'HYPERVISION Absences'!A507</f>
        <v>805096</v>
      </c>
      <c r="B509" s="11" t="str">
        <f>'HYPERVISION Absences'!B507</f>
        <v>HOSTIN</v>
      </c>
      <c r="C509" s="11" t="str">
        <f>'HYPERVISION Absences'!C507</f>
        <v>VINCENT</v>
      </c>
      <c r="D509" s="11" t="str">
        <f>'HYPERVISION Absences'!D507</f>
        <v>RP</v>
      </c>
      <c r="E509" s="150">
        <f>'HYPERVISION Absences'!E507</f>
        <v>42374</v>
      </c>
      <c r="F509" s="150">
        <f>'HYPERVISION Absences'!F507</f>
        <v>42374</v>
      </c>
      <c r="G509" s="150">
        <f>'HYPERVISION Absences'!G507</f>
        <v>42374</v>
      </c>
      <c r="H509" s="39">
        <f>IF(B509="","",G509-F509+1)</f>
        <v>1</v>
      </c>
      <c r="I509" s="39">
        <f>IF(B509="","",_XLL.NB.JOURS.OUVRES(F509,G509,ferie))</f>
        <v>1</v>
      </c>
      <c r="J509" s="34">
        <f>IF(D509="","",MATCH(D509,motif,0))</f>
        <v>6</v>
      </c>
      <c r="K509">
        <f>VLOOKUP($D509,param!$N$3:$P$26,3,FALSE)</f>
        <v>6</v>
      </c>
      <c r="L509">
        <f>+J509-K509</f>
        <v>0</v>
      </c>
    </row>
    <row r="510" spans="1:12" ht="15">
      <c r="A510" s="11">
        <f>'HYPERVISION Absences'!A508</f>
        <v>805096</v>
      </c>
      <c r="B510" s="11" t="str">
        <f>'HYPERVISION Absences'!B508</f>
        <v>HOSTIN</v>
      </c>
      <c r="C510" s="11" t="str">
        <f>'HYPERVISION Absences'!C508</f>
        <v>VINCENT</v>
      </c>
      <c r="D510" s="11" t="str">
        <f>'HYPERVISION Absences'!D508</f>
        <v>RP</v>
      </c>
      <c r="E510" s="150">
        <f>'HYPERVISION Absences'!E508</f>
        <v>42376</v>
      </c>
      <c r="F510" s="150">
        <f>'HYPERVISION Absences'!F508</f>
        <v>42376</v>
      </c>
      <c r="G510" s="150">
        <f>'HYPERVISION Absences'!G508</f>
        <v>42376</v>
      </c>
      <c r="H510" s="39">
        <f>IF(B510="","",G510-F510+1)</f>
        <v>1</v>
      </c>
      <c r="I510" s="39">
        <f>IF(B510="","",_XLL.NB.JOURS.OUVRES(F510,G510,ferie))</f>
        <v>1</v>
      </c>
      <c r="J510" s="34">
        <f>IF(D510="","",MATCH(D510,motif,0))</f>
        <v>6</v>
      </c>
      <c r="K510">
        <f>VLOOKUP($D510,param!$N$3:$P$26,3,FALSE)</f>
        <v>6</v>
      </c>
      <c r="L510">
        <f>+J510-K510</f>
        <v>0</v>
      </c>
    </row>
    <row r="511" spans="1:12" ht="15">
      <c r="A511" s="11">
        <f>'HYPERVISION Absences'!A509</f>
        <v>805096</v>
      </c>
      <c r="B511" s="11" t="str">
        <f>'HYPERVISION Absences'!B509</f>
        <v>HOSTIN</v>
      </c>
      <c r="C511" s="11" t="str">
        <f>'HYPERVISION Absences'!C509</f>
        <v>VINCENT</v>
      </c>
      <c r="D511" s="11" t="str">
        <f>'HYPERVISION Absences'!D509</f>
        <v>RW</v>
      </c>
      <c r="E511" s="150">
        <f>'HYPERVISION Absences'!E509</f>
        <v>42261</v>
      </c>
      <c r="F511" s="150">
        <f>'HYPERVISION Absences'!F509</f>
        <v>42261</v>
      </c>
      <c r="G511" s="150">
        <f>'HYPERVISION Absences'!G509</f>
        <v>42261</v>
      </c>
      <c r="H511" s="39">
        <f>IF(B511="","",G511-F511+1)</f>
        <v>1</v>
      </c>
      <c r="I511" s="39"/>
      <c r="J511" s="34">
        <f>IF(D511="","",MATCH(D511,motif,0))</f>
        <v>15</v>
      </c>
      <c r="K511">
        <f>VLOOKUP($D511,param!$N$3:$P$26,3,FALSE)</f>
        <v>15</v>
      </c>
      <c r="L511">
        <f>+J511-K511</f>
        <v>0</v>
      </c>
    </row>
    <row r="512" spans="1:12" ht="15">
      <c r="A512" s="11">
        <f>'HYPERVISION Absences'!A510</f>
        <v>808736</v>
      </c>
      <c r="B512" s="11" t="str">
        <f>'HYPERVISION Absences'!B510</f>
        <v>BESSET</v>
      </c>
      <c r="C512" s="11" t="str">
        <f>'HYPERVISION Absences'!C510</f>
        <v>ALEXANDRE</v>
      </c>
      <c r="D512" s="11" t="str">
        <f>'HYPERVISION Absences'!D510</f>
        <v>AP</v>
      </c>
      <c r="E512" s="150">
        <f>'HYPERVISION Absences'!E510</f>
        <v>42445</v>
      </c>
      <c r="F512" s="150">
        <f>'HYPERVISION Absences'!F510</f>
        <v>42445</v>
      </c>
      <c r="G512" s="150">
        <f>'HYPERVISION Absences'!G510</f>
        <v>42445</v>
      </c>
      <c r="H512" s="39">
        <f>IF(B512="","",G512-F512+1)</f>
        <v>1</v>
      </c>
      <c r="I512" s="39">
        <f>IF(B512="","",_XLL.NB.JOURS.OUVRES(F512,G512,ferie))</f>
        <v>1</v>
      </c>
      <c r="J512" s="34">
        <f>IF(D512="","",MATCH(D512,motif,0))</f>
        <v>18</v>
      </c>
      <c r="K512">
        <f>VLOOKUP($D512,param!$N$3:$P$26,3,FALSE)</f>
        <v>18</v>
      </c>
      <c r="L512">
        <f>+J512-K512</f>
        <v>0</v>
      </c>
    </row>
    <row r="513" spans="1:12" ht="15">
      <c r="A513" s="11">
        <f>'HYPERVISION Absences'!A511</f>
        <v>808736</v>
      </c>
      <c r="B513" s="11" t="str">
        <f>'HYPERVISION Absences'!B511</f>
        <v>BESSET</v>
      </c>
      <c r="C513" s="11" t="str">
        <f>'HYPERVISION Absences'!C511</f>
        <v>ALEXANDRE</v>
      </c>
      <c r="D513" s="11" t="str">
        <f>'HYPERVISION Absences'!D511</f>
        <v>CP</v>
      </c>
      <c r="E513" s="150">
        <f>'HYPERVISION Absences'!E511</f>
        <v>42219</v>
      </c>
      <c r="F513" s="150">
        <f>'HYPERVISION Absences'!F511</f>
        <v>42219</v>
      </c>
      <c r="G513" s="150">
        <f>'HYPERVISION Absences'!G511</f>
        <v>42230</v>
      </c>
      <c r="H513" s="39">
        <f>IF(B513="","",G513-F513+1)</f>
        <v>12</v>
      </c>
      <c r="I513" s="39">
        <f>IF(B513="","",_XLL.NB.JOURS.OUVRES(F513,G513,ferie))</f>
        <v>10</v>
      </c>
      <c r="J513" s="34">
        <f>IF(D513="","",MATCH(D513,motif,0))</f>
        <v>1</v>
      </c>
      <c r="K513">
        <f>VLOOKUP($D513,param!$N$3:$P$26,3,FALSE)</f>
        <v>1</v>
      </c>
      <c r="L513">
        <f>+J513-K513</f>
        <v>0</v>
      </c>
    </row>
    <row r="514" spans="1:12" ht="15">
      <c r="A514" s="11">
        <f>'HYPERVISION Absences'!A512</f>
        <v>808736</v>
      </c>
      <c r="B514" s="11" t="str">
        <f>'HYPERVISION Absences'!B512</f>
        <v>BESSET</v>
      </c>
      <c r="C514" s="11" t="str">
        <f>'HYPERVISION Absences'!C512</f>
        <v>ALEXANDRE</v>
      </c>
      <c r="D514" s="11" t="str">
        <f>'HYPERVISION Absences'!D512</f>
        <v>CP</v>
      </c>
      <c r="E514" s="150">
        <f>'HYPERVISION Absences'!E512</f>
        <v>42271</v>
      </c>
      <c r="F514" s="150">
        <f>'HYPERVISION Absences'!F512</f>
        <v>42271</v>
      </c>
      <c r="G514" s="150">
        <f>'HYPERVISION Absences'!G512</f>
        <v>42277</v>
      </c>
      <c r="H514" s="39">
        <f>IF(B514="","",G514-F514+1)</f>
        <v>7</v>
      </c>
      <c r="I514" s="39">
        <f>IF(B514="","",_XLL.NB.JOURS.OUVRES(F514,G514,ferie))</f>
        <v>5</v>
      </c>
      <c r="J514" s="34">
        <f>IF(D514="","",MATCH(D514,motif,0))</f>
        <v>1</v>
      </c>
      <c r="K514">
        <f>VLOOKUP($D514,param!$N$3:$P$26,3,FALSE)</f>
        <v>1</v>
      </c>
      <c r="L514">
        <f>+J514-K514</f>
        <v>0</v>
      </c>
    </row>
    <row r="515" spans="1:12" ht="15">
      <c r="A515" s="11">
        <f>'HYPERVISION Absences'!A513</f>
        <v>808736</v>
      </c>
      <c r="B515" s="11" t="str">
        <f>'HYPERVISION Absences'!B513</f>
        <v>BESSET</v>
      </c>
      <c r="C515" s="11" t="str">
        <f>'HYPERVISION Absences'!C513</f>
        <v>ALEXANDRE</v>
      </c>
      <c r="D515" s="11" t="str">
        <f>'HYPERVISION Absences'!D513</f>
        <v>CP</v>
      </c>
      <c r="E515" s="150">
        <f>'HYPERVISION Absences'!E513</f>
        <v>42360</v>
      </c>
      <c r="F515" s="150">
        <f>'HYPERVISION Absences'!F513</f>
        <v>42360</v>
      </c>
      <c r="G515" s="150">
        <f>'HYPERVISION Absences'!G513</f>
        <v>42361</v>
      </c>
      <c r="H515" s="39">
        <f>IF(B515="","",G515-F515+1)</f>
        <v>2</v>
      </c>
      <c r="I515" s="39">
        <f>IF(B515="","",_XLL.NB.JOURS.OUVRES(F515,G515,ferie))</f>
        <v>2</v>
      </c>
      <c r="J515" s="34">
        <f>IF(D515="","",MATCH(D515,motif,0))</f>
        <v>1</v>
      </c>
      <c r="K515">
        <f>VLOOKUP($D515,param!$N$3:$P$26,3,FALSE)</f>
        <v>1</v>
      </c>
      <c r="L515">
        <f>+J515-K515</f>
        <v>0</v>
      </c>
    </row>
    <row r="516" spans="1:12" ht="15">
      <c r="A516" s="11">
        <f>'HYPERVISION Absences'!A514</f>
        <v>808736</v>
      </c>
      <c r="B516" s="11" t="str">
        <f>'HYPERVISION Absences'!B514</f>
        <v>BESSET</v>
      </c>
      <c r="C516" s="11" t="str">
        <f>'HYPERVISION Absences'!C514</f>
        <v>ALEXANDRE</v>
      </c>
      <c r="D516" s="11" t="str">
        <f>'HYPERVISION Absences'!D514</f>
        <v>CP</v>
      </c>
      <c r="E516" s="150">
        <f>'HYPERVISION Absences'!E514</f>
        <v>42380</v>
      </c>
      <c r="F516" s="150">
        <f>'HYPERVISION Absences'!F514</f>
        <v>42380</v>
      </c>
      <c r="G516" s="150">
        <f>'HYPERVISION Absences'!G514</f>
        <v>42383</v>
      </c>
      <c r="H516" s="39">
        <f>IF(B516="","",G516-F516+1)</f>
        <v>4</v>
      </c>
      <c r="I516" s="39">
        <f>IF(B516="","",_XLL.NB.JOURS.OUVRES(F516,G516,ferie))</f>
        <v>4</v>
      </c>
      <c r="J516" s="34">
        <f>IF(D516="","",MATCH(D516,motif,0))</f>
        <v>1</v>
      </c>
      <c r="K516">
        <f>VLOOKUP($D516,param!$N$3:$P$26,3,FALSE)</f>
        <v>1</v>
      </c>
      <c r="L516">
        <f>+J516-K516</f>
        <v>0</v>
      </c>
    </row>
    <row r="517" spans="1:12" ht="15">
      <c r="A517" s="11">
        <f>'HYPERVISION Absences'!A515</f>
        <v>808736</v>
      </c>
      <c r="B517" s="11" t="str">
        <f>'HYPERVISION Absences'!B515</f>
        <v>BESSET</v>
      </c>
      <c r="C517" s="11" t="str">
        <f>'HYPERVISION Absences'!C515</f>
        <v>ALEXANDRE</v>
      </c>
      <c r="D517" s="11" t="str">
        <f>'HYPERVISION Absences'!D515</f>
        <v>EM</v>
      </c>
      <c r="E517" s="150">
        <f>'HYPERVISION Absences'!E515</f>
        <v>42352</v>
      </c>
      <c r="F517" s="150">
        <f>'HYPERVISION Absences'!F515</f>
        <v>42352</v>
      </c>
      <c r="G517" s="150">
        <f>'HYPERVISION Absences'!G515</f>
        <v>42352</v>
      </c>
      <c r="H517" s="39">
        <f>IF(B517="","",G517-F517+1)</f>
        <v>1</v>
      </c>
      <c r="I517" s="39">
        <f>IF(B517="","",_XLL.NB.JOURS.OUVRES(F517,G517,ferie))</f>
        <v>1</v>
      </c>
      <c r="J517" s="34">
        <f>IF(D517="","",MATCH(D517,motif,0))</f>
        <v>11</v>
      </c>
      <c r="K517">
        <f>VLOOKUP($D517,param!$N$3:$P$26,3,FALSE)</f>
        <v>11</v>
      </c>
      <c r="L517">
        <f>+J517-K517</f>
        <v>0</v>
      </c>
    </row>
    <row r="518" spans="1:12" ht="15">
      <c r="A518" s="11">
        <f>'HYPERVISION Absences'!A516</f>
        <v>808736</v>
      </c>
      <c r="B518" s="11" t="str">
        <f>'HYPERVISION Absences'!B516</f>
        <v>BESSET</v>
      </c>
      <c r="C518" s="11" t="str">
        <f>'HYPERVISION Absences'!C516</f>
        <v>ALEXANDRE</v>
      </c>
      <c r="D518" s="11" t="str">
        <f>'HYPERVISION Absences'!D516</f>
        <v>FO</v>
      </c>
      <c r="E518" s="150">
        <f>'HYPERVISION Absences'!E516</f>
        <v>42328</v>
      </c>
      <c r="F518" s="150">
        <f>'HYPERVISION Absences'!F516</f>
        <v>42328</v>
      </c>
      <c r="G518" s="150">
        <f>'HYPERVISION Absences'!G516</f>
        <v>42328</v>
      </c>
      <c r="H518" s="39">
        <f>IF(B518="","",G518-F518+1)</f>
        <v>1</v>
      </c>
      <c r="I518" s="39">
        <f>IF(B518="","",_XLL.NB.JOURS.OUVRES(F518,G518,ferie))</f>
        <v>1</v>
      </c>
      <c r="J518" s="34">
        <f>IF(D518="","",MATCH(D518,motif,0))</f>
        <v>14</v>
      </c>
      <c r="K518">
        <f>VLOOKUP($D518,param!$N$3:$P$26,3,FALSE)</f>
        <v>14</v>
      </c>
      <c r="L518">
        <f>+J518-K518</f>
        <v>0</v>
      </c>
    </row>
    <row r="519" spans="1:12" ht="15">
      <c r="A519" s="11">
        <f>'HYPERVISION Absences'!A517</f>
        <v>808736</v>
      </c>
      <c r="B519" s="11" t="str">
        <f>'HYPERVISION Absences'!B517</f>
        <v>BESSET</v>
      </c>
      <c r="C519" s="11" t="str">
        <f>'HYPERVISION Absences'!C517</f>
        <v>ALEXANDRE</v>
      </c>
      <c r="D519" s="11" t="str">
        <f>'HYPERVISION Absences'!D517</f>
        <v>FO</v>
      </c>
      <c r="E519" s="150">
        <f>'HYPERVISION Absences'!E517</f>
        <v>42415</v>
      </c>
      <c r="F519" s="150">
        <f>'HYPERVISION Absences'!F517</f>
        <v>42415</v>
      </c>
      <c r="G519" s="150">
        <f>'HYPERVISION Absences'!G517</f>
        <v>42417</v>
      </c>
      <c r="H519" s="39">
        <f>IF(B519="","",G519-F519+1)</f>
        <v>3</v>
      </c>
      <c r="I519" s="39">
        <f>IF(B519="","",_XLL.NB.JOURS.OUVRES(F519,G519,ferie))</f>
        <v>3</v>
      </c>
      <c r="J519" s="34">
        <f>IF(D519="","",MATCH(D519,motif,0))</f>
        <v>14</v>
      </c>
      <c r="K519">
        <f>VLOOKUP($D519,param!$N$3:$P$26,3,FALSE)</f>
        <v>14</v>
      </c>
      <c r="L519">
        <f>+J519-K519</f>
        <v>0</v>
      </c>
    </row>
    <row r="520" spans="1:12" ht="15">
      <c r="A520" s="11">
        <f>'HYPERVISION Absences'!A518</f>
        <v>808736</v>
      </c>
      <c r="B520" s="11" t="str">
        <f>'HYPERVISION Absences'!B518</f>
        <v>BESSET</v>
      </c>
      <c r="C520" s="11" t="str">
        <f>'HYPERVISION Absences'!C518</f>
        <v>ALEXANDRE</v>
      </c>
      <c r="D520" s="11" t="str">
        <f>'HYPERVISION Absences'!D518</f>
        <v>RF</v>
      </c>
      <c r="E520" s="150">
        <f>'HYPERVISION Absences'!E518</f>
        <v>42359</v>
      </c>
      <c r="F520" s="150">
        <f>'HYPERVISION Absences'!F518</f>
        <v>42359</v>
      </c>
      <c r="G520" s="150">
        <f>'HYPERVISION Absences'!G518</f>
        <v>42359</v>
      </c>
      <c r="H520" s="39">
        <f>IF(B520="","",G520-F520+1)</f>
        <v>1</v>
      </c>
      <c r="I520" s="39">
        <f>IF(B520="","",_XLL.NB.JOURS.OUVRES(F520,G520,ferie))</f>
        <v>1</v>
      </c>
      <c r="J520" s="34">
        <f>IF(D520="","",MATCH(D520,motif,0))</f>
        <v>2</v>
      </c>
      <c r="K520">
        <f>VLOOKUP($D520,param!$N$3:$P$26,3,FALSE)</f>
        <v>2</v>
      </c>
      <c r="L520">
        <f>+J520-K520</f>
        <v>0</v>
      </c>
    </row>
    <row r="521" spans="1:12" ht="15">
      <c r="A521" s="11">
        <f>'HYPERVISION Absences'!A519</f>
        <v>808736</v>
      </c>
      <c r="B521" s="11" t="str">
        <f>'HYPERVISION Absences'!B519</f>
        <v>BESSET</v>
      </c>
      <c r="C521" s="11" t="str">
        <f>'HYPERVISION Absences'!C519</f>
        <v>ALEXANDRE</v>
      </c>
      <c r="D521" s="11" t="str">
        <f>'HYPERVISION Absences'!D519</f>
        <v>RT</v>
      </c>
      <c r="E521" s="150">
        <f>'HYPERVISION Absences'!E519</f>
        <v>42167</v>
      </c>
      <c r="F521" s="150">
        <f>'HYPERVISION Absences'!F519</f>
        <v>42167</v>
      </c>
      <c r="G521" s="150">
        <f>'HYPERVISION Absences'!G519</f>
        <v>42167</v>
      </c>
      <c r="H521" s="39">
        <f>IF(B521="","",G521-F521+1)</f>
        <v>1</v>
      </c>
      <c r="I521" s="39">
        <f>IF(B521="","",_XLL.NB.JOURS.OUVRES(F521,G521,ferie))</f>
        <v>1</v>
      </c>
      <c r="J521" s="34">
        <f>IF(D521="","",MATCH(D521,motif,0))</f>
        <v>4</v>
      </c>
      <c r="K521">
        <f>VLOOKUP($D521,param!$N$3:$P$26,3,FALSE)</f>
        <v>4</v>
      </c>
      <c r="L521">
        <f>+J521-K521</f>
        <v>0</v>
      </c>
    </row>
    <row r="522" spans="1:12" ht="15">
      <c r="A522" s="11">
        <f>'HYPERVISION Absences'!A520</f>
        <v>808736</v>
      </c>
      <c r="B522" s="11" t="str">
        <f>'HYPERVISION Absences'!B520</f>
        <v>BESSET</v>
      </c>
      <c r="C522" s="11" t="str">
        <f>'HYPERVISION Absences'!C520</f>
        <v>ALEXANDRE</v>
      </c>
      <c r="D522" s="11" t="str">
        <f>'HYPERVISION Absences'!D520</f>
        <v>RT</v>
      </c>
      <c r="E522" s="150">
        <f>'HYPERVISION Absences'!E520</f>
        <v>42268</v>
      </c>
      <c r="F522" s="150">
        <f>'HYPERVISION Absences'!F520</f>
        <v>42268</v>
      </c>
      <c r="G522" s="150">
        <f>'HYPERVISION Absences'!G520</f>
        <v>42268</v>
      </c>
      <c r="H522" s="39">
        <f>IF(B522="","",G522-F522+1)</f>
        <v>1</v>
      </c>
      <c r="I522" s="39">
        <f>IF(B522="","",_XLL.NB.JOURS.OUVRES(F522,G522,ferie))</f>
        <v>1</v>
      </c>
      <c r="J522" s="34">
        <f>IF(D522="","",MATCH(D522,motif,0))</f>
        <v>4</v>
      </c>
      <c r="K522">
        <f>VLOOKUP($D522,param!$N$3:$P$26,3,FALSE)</f>
        <v>4</v>
      </c>
      <c r="L522">
        <f>+J522-K522</f>
        <v>0</v>
      </c>
    </row>
    <row r="523" spans="1:12" ht="15">
      <c r="A523" s="11">
        <f>'HYPERVISION Absences'!A521</f>
        <v>808736</v>
      </c>
      <c r="B523" s="11" t="str">
        <f>'HYPERVISION Absences'!B521</f>
        <v>BESSET</v>
      </c>
      <c r="C523" s="11" t="str">
        <f>'HYPERVISION Absences'!C521</f>
        <v>ALEXANDRE</v>
      </c>
      <c r="D523" s="11" t="str">
        <f>'HYPERVISION Absences'!D521</f>
        <v>RT</v>
      </c>
      <c r="E523" s="150">
        <f>'HYPERVISION Absences'!E521</f>
        <v>42282</v>
      </c>
      <c r="F523" s="150">
        <f>'HYPERVISION Absences'!F521</f>
        <v>42282</v>
      </c>
      <c r="G523" s="150">
        <f>'HYPERVISION Absences'!G521</f>
        <v>42286</v>
      </c>
      <c r="H523" s="39">
        <f>IF(B523="","",G523-F523+1)</f>
        <v>5</v>
      </c>
      <c r="I523" s="39">
        <f>IF(B523="","",_XLL.NB.JOURS.OUVRES(F523,G523,ferie))</f>
        <v>5</v>
      </c>
      <c r="J523" s="34">
        <f>IF(D523="","",MATCH(D523,motif,0))</f>
        <v>4</v>
      </c>
      <c r="K523">
        <f>VLOOKUP($D523,param!$N$3:$P$26,3,FALSE)</f>
        <v>4</v>
      </c>
      <c r="L523">
        <f>+J523-K523</f>
        <v>0</v>
      </c>
    </row>
    <row r="524" spans="1:12" ht="15">
      <c r="A524" s="11">
        <f>'HYPERVISION Absences'!A522</f>
        <v>808736</v>
      </c>
      <c r="B524" s="11" t="str">
        <f>'HYPERVISION Absences'!B522</f>
        <v>BESSET</v>
      </c>
      <c r="C524" s="11" t="str">
        <f>'HYPERVISION Absences'!C522</f>
        <v>ALEXANDRE</v>
      </c>
      <c r="D524" s="11" t="str">
        <f>'HYPERVISION Absences'!D522</f>
        <v>RT</v>
      </c>
      <c r="E524" s="150">
        <f>'HYPERVISION Absences'!E522</f>
        <v>42335</v>
      </c>
      <c r="F524" s="150">
        <f>'HYPERVISION Absences'!F522</f>
        <v>42335</v>
      </c>
      <c r="G524" s="150">
        <f>'HYPERVISION Absences'!G522</f>
        <v>42335</v>
      </c>
      <c r="H524" s="39">
        <f>IF(B524="","",G524-F524+1)</f>
        <v>1</v>
      </c>
      <c r="I524" s="39">
        <f>IF(B524="","",_XLL.NB.JOURS.OUVRES(F524,G524,ferie))</f>
        <v>1</v>
      </c>
      <c r="J524" s="34">
        <f>IF(D524="","",MATCH(D524,motif,0))</f>
        <v>4</v>
      </c>
      <c r="K524">
        <f>VLOOKUP($D524,param!$N$3:$P$26,3,FALSE)</f>
        <v>4</v>
      </c>
      <c r="L524">
        <f>+J524-K524</f>
        <v>0</v>
      </c>
    </row>
    <row r="525" spans="1:12" ht="15">
      <c r="A525" s="11">
        <f>'HYPERVISION Absences'!A523</f>
        <v>808736</v>
      </c>
      <c r="B525" s="11" t="str">
        <f>'HYPERVISION Absences'!B523</f>
        <v>BESSET</v>
      </c>
      <c r="C525" s="11" t="str">
        <f>'HYPERVISION Absences'!C523</f>
        <v>ALEXANDRE</v>
      </c>
      <c r="D525" s="11" t="str">
        <f>'HYPERVISION Absences'!D523</f>
        <v>RT</v>
      </c>
      <c r="E525" s="150">
        <f>'HYPERVISION Absences'!E523</f>
        <v>42362</v>
      </c>
      <c r="F525" s="150">
        <f>'HYPERVISION Absences'!F523</f>
        <v>42362</v>
      </c>
      <c r="G525" s="150">
        <f>'HYPERVISION Absences'!G523</f>
        <v>42362</v>
      </c>
      <c r="H525" s="39">
        <f>IF(B525="","",G525-F525+1)</f>
        <v>1</v>
      </c>
      <c r="I525" s="39">
        <f>IF(B525="","",_XLL.NB.JOURS.OUVRES(F525,G525,ferie))</f>
        <v>1</v>
      </c>
      <c r="J525" s="34">
        <f>IF(D525="","",MATCH(D525,motif,0))</f>
        <v>4</v>
      </c>
      <c r="K525">
        <f>VLOOKUP($D525,param!$N$3:$P$26,3,FALSE)</f>
        <v>4</v>
      </c>
      <c r="L525">
        <f>+J525-K525</f>
        <v>0</v>
      </c>
    </row>
    <row r="526" spans="1:12" ht="15">
      <c r="A526" s="11">
        <f>'HYPERVISION Absences'!A524</f>
        <v>808736</v>
      </c>
      <c r="B526" s="11" t="str">
        <f>'HYPERVISION Absences'!B524</f>
        <v>BESSET</v>
      </c>
      <c r="C526" s="11" t="str">
        <f>'HYPERVISION Absences'!C524</f>
        <v>ALEXANDRE</v>
      </c>
      <c r="D526" s="11" t="str">
        <f>'HYPERVISION Absences'!D524</f>
        <v>RT</v>
      </c>
      <c r="E526" s="150">
        <f>'HYPERVISION Absences'!E524</f>
        <v>42446</v>
      </c>
      <c r="F526" s="150">
        <f>'HYPERVISION Absences'!F524</f>
        <v>42446</v>
      </c>
      <c r="G526" s="150">
        <f>'HYPERVISION Absences'!G524</f>
        <v>42446</v>
      </c>
      <c r="H526" s="39">
        <f>IF(B526="","",G526-F526+1)</f>
        <v>1</v>
      </c>
      <c r="I526" s="39">
        <f>IF(B526="","",_XLL.NB.JOURS.OUVRES(F526,G526,ferie))</f>
        <v>1</v>
      </c>
      <c r="J526" s="34">
        <f>IF(D526="","",MATCH(D526,motif,0))</f>
        <v>4</v>
      </c>
      <c r="K526">
        <f>VLOOKUP($D526,param!$N$3:$P$26,3,FALSE)</f>
        <v>4</v>
      </c>
      <c r="L526">
        <f>+J526-K526</f>
        <v>0</v>
      </c>
    </row>
    <row r="527" spans="1:12" ht="15">
      <c r="A527" s="11">
        <f>'HYPERVISION Absences'!A525</f>
        <v>808736</v>
      </c>
      <c r="B527" s="11" t="str">
        <f>'HYPERVISION Absences'!B525</f>
        <v>BESSET</v>
      </c>
      <c r="C527" s="11" t="str">
        <f>'HYPERVISION Absences'!C525</f>
        <v>ALEXANDRE</v>
      </c>
      <c r="D527" s="11" t="str">
        <f>'HYPERVISION Absences'!D525</f>
        <v>RW</v>
      </c>
      <c r="E527" s="150">
        <f>'HYPERVISION Absences'!E525</f>
        <v>42216</v>
      </c>
      <c r="F527" s="150">
        <f>'HYPERVISION Absences'!F525</f>
        <v>42216</v>
      </c>
      <c r="G527" s="150">
        <f>'HYPERVISION Absences'!G525</f>
        <v>42216</v>
      </c>
      <c r="H527" s="39">
        <f>IF(B527="","",G527-F527+1)</f>
        <v>1</v>
      </c>
      <c r="I527" s="39">
        <f>IF(B527="","",_XLL.NB.JOURS.OUVRES(F527,G527,ferie))</f>
        <v>1</v>
      </c>
      <c r="J527" s="34">
        <f>IF(D527="","",MATCH(D527,motif,0))</f>
        <v>15</v>
      </c>
      <c r="K527">
        <f>VLOOKUP($D527,param!$N$3:$P$26,3,FALSE)</f>
        <v>15</v>
      </c>
      <c r="L527">
        <f>+J527-K527</f>
        <v>0</v>
      </c>
    </row>
    <row r="528" spans="1:12" ht="15">
      <c r="A528" s="11">
        <f>'HYPERVISION Absences'!A526</f>
        <v>33007480</v>
      </c>
      <c r="B528" s="11" t="str">
        <f>'HYPERVISION Absences'!B526</f>
        <v>BRENIER</v>
      </c>
      <c r="C528" s="11" t="str">
        <f>'HYPERVISION Absences'!C526</f>
        <v>PATRICE</v>
      </c>
      <c r="D528" s="11" t="str">
        <f>'HYPERVISION Absences'!D526</f>
        <v>AN</v>
      </c>
      <c r="E528" s="150">
        <f>'HYPERVISION Absences'!E526</f>
        <v>42241</v>
      </c>
      <c r="F528" s="150">
        <f>'HYPERVISION Absences'!F526</f>
        <v>42241</v>
      </c>
      <c r="G528" s="150">
        <f>'HYPERVISION Absences'!G526</f>
        <v>42277</v>
      </c>
      <c r="H528" s="39">
        <f>IF(B528="","",G528-F528+1)</f>
        <v>37</v>
      </c>
      <c r="I528" s="39">
        <f>IF(B528="","",_XLL.NB.JOURS.OUVRES(F528,G528,ferie))</f>
        <v>27</v>
      </c>
      <c r="J528" s="34" t="e">
        <f>IF(D528="","",MATCH(D528,motif,0))</f>
        <v>#N/A</v>
      </c>
      <c r="K528" t="e">
        <f>VLOOKUP($D528,param!$N$3:$P$26,3,FALSE)</f>
        <v>#N/A</v>
      </c>
      <c r="L528" t="e">
        <f>+J528-K528</f>
        <v>#N/A</v>
      </c>
    </row>
    <row r="529" spans="1:12" ht="15">
      <c r="A529" s="11">
        <f>'HYPERVISION Absences'!A527</f>
        <v>33007480</v>
      </c>
      <c r="B529" s="11" t="str">
        <f>'HYPERVISION Absences'!B527</f>
        <v>BRENIER</v>
      </c>
      <c r="C529" s="11" t="str">
        <f>'HYPERVISION Absences'!C527</f>
        <v>PATRICE</v>
      </c>
      <c r="D529" s="11" t="str">
        <f>'HYPERVISION Absences'!D527</f>
        <v>AN</v>
      </c>
      <c r="E529" s="150">
        <f>'HYPERVISION Absences'!E527</f>
        <v>42278</v>
      </c>
      <c r="F529" s="150">
        <f>'HYPERVISION Absences'!F527</f>
        <v>42278</v>
      </c>
      <c r="G529" s="150">
        <f>'HYPERVISION Absences'!G527</f>
        <v>42285</v>
      </c>
      <c r="H529" s="39">
        <f>IF(B529="","",G529-F529+1)</f>
        <v>8</v>
      </c>
      <c r="I529" s="39">
        <f>IF(B529="","",_XLL.NB.JOURS.OUVRES(F529,G529,ferie))</f>
        <v>6</v>
      </c>
      <c r="J529" s="34" t="e">
        <f>IF(D529="","",MATCH(D529,motif,0))</f>
        <v>#N/A</v>
      </c>
      <c r="K529" t="e">
        <f>VLOOKUP($D529,param!$N$3:$P$26,3,FALSE)</f>
        <v>#N/A</v>
      </c>
      <c r="L529" t="e">
        <f>+J529-K529</f>
        <v>#N/A</v>
      </c>
    </row>
    <row r="530" spans="1:12" ht="15">
      <c r="A530" s="11">
        <f>'HYPERVISION Absences'!A528</f>
        <v>33007480</v>
      </c>
      <c r="B530" s="11" t="str">
        <f>'HYPERVISION Absences'!B528</f>
        <v>BRENIER</v>
      </c>
      <c r="C530" s="11" t="str">
        <f>'HYPERVISION Absences'!C528</f>
        <v>PATRICE</v>
      </c>
      <c r="D530" s="11" t="str">
        <f>'HYPERVISION Absences'!D528</f>
        <v>MA</v>
      </c>
      <c r="E530" s="150">
        <f>'HYPERVISION Absences'!E528</f>
        <v>42217</v>
      </c>
      <c r="F530" s="150">
        <f>'HYPERVISION Absences'!F528</f>
        <v>42217</v>
      </c>
      <c r="G530" s="150">
        <f>'HYPERVISION Absences'!G528</f>
        <v>42240</v>
      </c>
      <c r="H530" s="39">
        <f>IF(B530="","",G530-F530+1)</f>
        <v>24</v>
      </c>
      <c r="I530" s="39">
        <f>IF(B530="","",_XLL.NB.JOURS.OUVRES(F530,G530,ferie))</f>
        <v>16</v>
      </c>
      <c r="J530" s="34">
        <f>IF(D530="","",MATCH(D530,motif,0))</f>
        <v>7</v>
      </c>
      <c r="K530">
        <f>VLOOKUP($D530,param!$N$3:$P$26,3,FALSE)</f>
        <v>7</v>
      </c>
      <c r="L530">
        <f>+J530-K530</f>
        <v>0</v>
      </c>
    </row>
    <row r="531" spans="1:12" ht="15">
      <c r="A531" s="11">
        <f>'HYPERVISION Absences'!A529</f>
        <v>807928</v>
      </c>
      <c r="B531" s="11" t="str">
        <f>'HYPERVISION Absences'!B529</f>
        <v>GENEST</v>
      </c>
      <c r="C531" s="11" t="str">
        <f>'HYPERVISION Absences'!C529</f>
        <v>AURELIEN</v>
      </c>
      <c r="D531" s="11" t="str">
        <f>'HYPERVISION Absences'!D529</f>
        <v>CP</v>
      </c>
      <c r="E531" s="150">
        <f>'HYPERVISION Absences'!E529</f>
        <v>42198</v>
      </c>
      <c r="F531" s="150">
        <f>'HYPERVISION Absences'!F529</f>
        <v>42198</v>
      </c>
      <c r="G531" s="150">
        <f>'HYPERVISION Absences'!G529</f>
        <v>42200</v>
      </c>
      <c r="H531" s="39">
        <f>IF(B531="","",G531-F531+1)</f>
        <v>3</v>
      </c>
      <c r="I531" s="39">
        <f>IF(B531="","",_XLL.NB.JOURS.OUVRES(F531,G531,ferie))</f>
        <v>2</v>
      </c>
      <c r="J531" s="34">
        <f>IF(D531="","",MATCH(D531,motif,0))</f>
        <v>1</v>
      </c>
      <c r="K531">
        <f>VLOOKUP($D531,param!$N$3:$P$26,3,FALSE)</f>
        <v>1</v>
      </c>
      <c r="L531">
        <f>+J531-K531</f>
        <v>0</v>
      </c>
    </row>
    <row r="532" spans="1:12" ht="15">
      <c r="A532" s="11">
        <f>'HYPERVISION Absences'!A530</f>
        <v>807928</v>
      </c>
      <c r="B532" s="11" t="str">
        <f>'HYPERVISION Absences'!B530</f>
        <v>GENEST</v>
      </c>
      <c r="C532" s="11" t="str">
        <f>'HYPERVISION Absences'!C530</f>
        <v>AURELIEN</v>
      </c>
      <c r="D532" s="11" t="str">
        <f>'HYPERVISION Absences'!D530</f>
        <v>CP</v>
      </c>
      <c r="E532" s="150">
        <f>'HYPERVISION Absences'!E530</f>
        <v>42226</v>
      </c>
      <c r="F532" s="150">
        <f>'HYPERVISION Absences'!F530</f>
        <v>42226</v>
      </c>
      <c r="G532" s="150">
        <f>'HYPERVISION Absences'!G530</f>
        <v>42237</v>
      </c>
      <c r="H532" s="39">
        <f>IF(B532="","",G532-F532+1)</f>
        <v>12</v>
      </c>
      <c r="I532" s="39">
        <f>IF(B532="","",_XLL.NB.JOURS.OUVRES(F532,G532,ferie))</f>
        <v>10</v>
      </c>
      <c r="J532" s="34">
        <f>IF(D532="","",MATCH(D532,motif,0))</f>
        <v>1</v>
      </c>
      <c r="K532">
        <f>VLOOKUP($D532,param!$N$3:$P$26,3,FALSE)</f>
        <v>1</v>
      </c>
      <c r="L532">
        <f>+J532-K532</f>
        <v>0</v>
      </c>
    </row>
    <row r="533" spans="1:12" ht="15">
      <c r="A533" s="11">
        <f>'HYPERVISION Absences'!A531</f>
        <v>807928</v>
      </c>
      <c r="B533" s="11" t="str">
        <f>'HYPERVISION Absences'!B531</f>
        <v>GENEST</v>
      </c>
      <c r="C533" s="11" t="str">
        <f>'HYPERVISION Absences'!C531</f>
        <v>AURELIEN</v>
      </c>
      <c r="D533" s="11" t="str">
        <f>'HYPERVISION Absences'!D531</f>
        <v>CP</v>
      </c>
      <c r="E533" s="150">
        <f>'HYPERVISION Absences'!E531</f>
        <v>42254</v>
      </c>
      <c r="F533" s="150">
        <f>'HYPERVISION Absences'!F531</f>
        <v>42254</v>
      </c>
      <c r="G533" s="150">
        <f>'HYPERVISION Absences'!G531</f>
        <v>42258</v>
      </c>
      <c r="H533" s="39">
        <f>IF(B533="","",G533-F533+1)</f>
        <v>5</v>
      </c>
      <c r="I533" s="39">
        <f>IF(B533="","",_XLL.NB.JOURS.OUVRES(F533,G533,ferie))</f>
        <v>5</v>
      </c>
      <c r="J533" s="34">
        <f>IF(D533="","",MATCH(D533,motif,0))</f>
        <v>1</v>
      </c>
      <c r="K533">
        <f>VLOOKUP($D533,param!$N$3:$P$26,3,FALSE)</f>
        <v>1</v>
      </c>
      <c r="L533">
        <f>+J533-K533</f>
        <v>0</v>
      </c>
    </row>
    <row r="534" spans="1:12" ht="15">
      <c r="A534" s="11">
        <f>'HYPERVISION Absences'!A532</f>
        <v>807928</v>
      </c>
      <c r="B534" s="11" t="str">
        <f>'HYPERVISION Absences'!B532</f>
        <v>GENEST</v>
      </c>
      <c r="C534" s="11" t="str">
        <f>'HYPERVISION Absences'!C532</f>
        <v>AURELIEN</v>
      </c>
      <c r="D534" s="11" t="str">
        <f>'HYPERVISION Absences'!D532</f>
        <v>CP</v>
      </c>
      <c r="E534" s="150">
        <f>'HYPERVISION Absences'!E532</f>
        <v>42367</v>
      </c>
      <c r="F534" s="150">
        <f>'HYPERVISION Absences'!F532</f>
        <v>42367</v>
      </c>
      <c r="G534" s="150">
        <f>'HYPERVISION Absences'!G532</f>
        <v>42369</v>
      </c>
      <c r="H534" s="39">
        <f>IF(B534="","",G534-F534+1)</f>
        <v>3</v>
      </c>
      <c r="I534" s="39">
        <f>IF(B534="","",_XLL.NB.JOURS.OUVRES(F534,G534,ferie))</f>
        <v>3</v>
      </c>
      <c r="J534" s="34">
        <f>IF(D534="","",MATCH(D534,motif,0))</f>
        <v>1</v>
      </c>
      <c r="K534">
        <f>VLOOKUP($D534,param!$N$3:$P$26,3,FALSE)</f>
        <v>1</v>
      </c>
      <c r="L534">
        <f>+J534-K534</f>
        <v>0</v>
      </c>
    </row>
    <row r="535" spans="1:12" ht="15">
      <c r="A535" s="11">
        <f>'HYPERVISION Absences'!A533</f>
        <v>807928</v>
      </c>
      <c r="B535" s="11" t="str">
        <f>'HYPERVISION Absences'!B533</f>
        <v>GENEST</v>
      </c>
      <c r="C535" s="11" t="str">
        <f>'HYPERVISION Absences'!C533</f>
        <v>AURELIEN</v>
      </c>
      <c r="D535" s="11" t="str">
        <f>'HYPERVISION Absences'!D533</f>
        <v>FO</v>
      </c>
      <c r="E535" s="150">
        <f>'HYPERVISION Absences'!E533</f>
        <v>42383</v>
      </c>
      <c r="F535" s="150">
        <f>'HYPERVISION Absences'!F533</f>
        <v>42383</v>
      </c>
      <c r="G535" s="150">
        <f>'HYPERVISION Absences'!G533</f>
        <v>42383</v>
      </c>
      <c r="H535" s="39">
        <f>IF(B535="","",G535-F535+1)</f>
        <v>1</v>
      </c>
      <c r="I535" s="39">
        <f>IF(B535="","",_XLL.NB.JOURS.OUVRES(F535,G535,ferie))</f>
        <v>1</v>
      </c>
      <c r="J535" s="34">
        <f>IF(D535="","",MATCH(D535,motif,0))</f>
        <v>14</v>
      </c>
      <c r="K535">
        <f>VLOOKUP($D535,param!$N$3:$P$26,3,FALSE)</f>
        <v>14</v>
      </c>
      <c r="L535">
        <f>+J535-K535</f>
        <v>0</v>
      </c>
    </row>
    <row r="536" spans="1:12" ht="15">
      <c r="A536" s="11">
        <f>'HYPERVISION Absences'!A534</f>
        <v>807928</v>
      </c>
      <c r="B536" s="11" t="str">
        <f>'HYPERVISION Absences'!B534</f>
        <v>GENEST</v>
      </c>
      <c r="C536" s="11" t="str">
        <f>'HYPERVISION Absences'!C534</f>
        <v>AURELIEN</v>
      </c>
      <c r="D536" s="11" t="str">
        <f>'HYPERVISION Absences'!D534</f>
        <v>FO</v>
      </c>
      <c r="E536" s="150">
        <f>'HYPERVISION Absences'!E534</f>
        <v>42384</v>
      </c>
      <c r="F536" s="150">
        <f>'HYPERVISION Absences'!F534</f>
        <v>42384</v>
      </c>
      <c r="G536" s="150">
        <f>'HYPERVISION Absences'!G534</f>
        <v>42384</v>
      </c>
      <c r="H536" s="39">
        <f>IF(B536="","",G536-F536+1)</f>
        <v>1</v>
      </c>
      <c r="I536" s="39">
        <f>IF(B536="","",_XLL.NB.JOURS.OUVRES(F536,G536,ferie))</f>
        <v>1</v>
      </c>
      <c r="J536" s="34">
        <f>IF(D536="","",MATCH(D536,motif,0))</f>
        <v>14</v>
      </c>
      <c r="K536">
        <f>VLOOKUP($D536,param!$N$3:$P$26,3,FALSE)</f>
        <v>14</v>
      </c>
      <c r="L536">
        <f>+J536-K536</f>
        <v>0</v>
      </c>
    </row>
    <row r="537" spans="1:12" ht="15">
      <c r="A537" s="11">
        <f>'HYPERVISION Absences'!A535</f>
        <v>807928</v>
      </c>
      <c r="B537" s="11" t="str">
        <f>'HYPERVISION Absences'!B535</f>
        <v>GENEST</v>
      </c>
      <c r="C537" s="11" t="str">
        <f>'HYPERVISION Absences'!C535</f>
        <v>AURELIEN</v>
      </c>
      <c r="D537" s="11" t="str">
        <f>'HYPERVISION Absences'!D535</f>
        <v>FO</v>
      </c>
      <c r="E537" s="150">
        <f>'HYPERVISION Absences'!E535</f>
        <v>42408</v>
      </c>
      <c r="F537" s="150">
        <f>'HYPERVISION Absences'!F535</f>
        <v>42408</v>
      </c>
      <c r="G537" s="150">
        <f>'HYPERVISION Absences'!G535</f>
        <v>42409</v>
      </c>
      <c r="H537" s="39">
        <f>IF(B537="","",G537-F537+1)</f>
        <v>2</v>
      </c>
      <c r="I537" s="39">
        <f>IF(B537="","",_XLL.NB.JOURS.OUVRES(F537,G537,ferie))</f>
        <v>2</v>
      </c>
      <c r="J537" s="34">
        <f>IF(D537="","",MATCH(D537,motif,0))</f>
        <v>14</v>
      </c>
      <c r="K537">
        <f>VLOOKUP($D537,param!$N$3:$P$26,3,FALSE)</f>
        <v>14</v>
      </c>
      <c r="L537">
        <f>+J537-K537</f>
        <v>0</v>
      </c>
    </row>
    <row r="538" spans="1:12" ht="15">
      <c r="A538" s="11">
        <f>'HYPERVISION Absences'!A536</f>
        <v>807928</v>
      </c>
      <c r="B538" s="11" t="str">
        <f>'HYPERVISION Absences'!B536</f>
        <v>GENEST</v>
      </c>
      <c r="C538" s="11" t="str">
        <f>'HYPERVISION Absences'!C536</f>
        <v>AURELIEN</v>
      </c>
      <c r="D538" s="11" t="str">
        <f>'HYPERVISION Absences'!D536</f>
        <v>FO</v>
      </c>
      <c r="E538" s="150">
        <f>'HYPERVISION Absences'!E536</f>
        <v>42410</v>
      </c>
      <c r="F538" s="150">
        <f>'HYPERVISION Absences'!F536</f>
        <v>42410</v>
      </c>
      <c r="G538" s="150">
        <f>'HYPERVISION Absences'!G536</f>
        <v>42411</v>
      </c>
      <c r="H538" s="39">
        <f>IF(B538="","",G538-F538+1)</f>
        <v>2</v>
      </c>
      <c r="I538" s="39">
        <f>IF(B538="","",_XLL.NB.JOURS.OUVRES(F538,G538,ferie))</f>
        <v>2</v>
      </c>
      <c r="J538" s="34">
        <f>IF(D538="","",MATCH(D538,motif,0))</f>
        <v>14</v>
      </c>
      <c r="K538">
        <f>VLOOKUP($D538,param!$N$3:$P$26,3,FALSE)</f>
        <v>14</v>
      </c>
      <c r="L538">
        <f>+J538-K538</f>
        <v>0</v>
      </c>
    </row>
    <row r="539" spans="1:12" ht="15">
      <c r="A539" s="11">
        <f>'HYPERVISION Absences'!A537</f>
        <v>807928</v>
      </c>
      <c r="B539" s="11" t="str">
        <f>'HYPERVISION Absences'!B537</f>
        <v>GENEST</v>
      </c>
      <c r="C539" s="11" t="str">
        <f>'HYPERVISION Absences'!C537</f>
        <v>AURELIEN</v>
      </c>
      <c r="D539" s="11" t="str">
        <f>'HYPERVISION Absences'!D537</f>
        <v>RF</v>
      </c>
      <c r="E539" s="150">
        <f>'HYPERVISION Absences'!E537</f>
        <v>42366</v>
      </c>
      <c r="F539" s="150">
        <f>'HYPERVISION Absences'!F537</f>
        <v>42366</v>
      </c>
      <c r="G539" s="150">
        <f>'HYPERVISION Absences'!G537</f>
        <v>42366</v>
      </c>
      <c r="H539" s="39">
        <f>IF(B539="","",G539-F539+1)</f>
        <v>1</v>
      </c>
      <c r="I539" s="39">
        <f>IF(B539="","",_XLL.NB.JOURS.OUVRES(F539,G539,ferie))</f>
        <v>1</v>
      </c>
      <c r="J539" s="34">
        <f>IF(D539="","",MATCH(D539,motif,0))</f>
        <v>2</v>
      </c>
      <c r="K539">
        <f>VLOOKUP($D539,param!$N$3:$P$26,3,FALSE)</f>
        <v>2</v>
      </c>
      <c r="L539">
        <f>+J539-K539</f>
        <v>0</v>
      </c>
    </row>
    <row r="540" spans="1:12" ht="15">
      <c r="A540" s="11">
        <f>'HYPERVISION Absences'!A538</f>
        <v>807928</v>
      </c>
      <c r="B540" s="11" t="str">
        <f>'HYPERVISION Absences'!B538</f>
        <v>GENEST</v>
      </c>
      <c r="C540" s="11" t="str">
        <f>'HYPERVISION Absences'!C538</f>
        <v>AURELIEN</v>
      </c>
      <c r="D540" s="11" t="str">
        <f>'HYPERVISION Absences'!D538</f>
        <v>RT</v>
      </c>
      <c r="E540" s="150">
        <f>'HYPERVISION Absences'!E538</f>
        <v>42201</v>
      </c>
      <c r="F540" s="150">
        <f>'HYPERVISION Absences'!F538</f>
        <v>42201</v>
      </c>
      <c r="G540" s="150">
        <f>'HYPERVISION Absences'!G538</f>
        <v>42207</v>
      </c>
      <c r="H540" s="39">
        <f>IF(B540="","",G540-F540+1)</f>
        <v>7</v>
      </c>
      <c r="I540" s="39">
        <f>IF(B540="","",_XLL.NB.JOURS.OUVRES(F540,G540,ferie))</f>
        <v>5</v>
      </c>
      <c r="J540" s="34">
        <f>IF(D540="","",MATCH(D540,motif,0))</f>
        <v>4</v>
      </c>
      <c r="K540">
        <f>VLOOKUP($D540,param!$N$3:$P$26,3,FALSE)</f>
        <v>4</v>
      </c>
      <c r="L540">
        <f>+J540-K540</f>
        <v>0</v>
      </c>
    </row>
    <row r="541" spans="1:12" ht="15">
      <c r="A541" s="11">
        <f>'HYPERVISION Absences'!A539</f>
        <v>807928</v>
      </c>
      <c r="B541" s="11" t="str">
        <f>'HYPERVISION Absences'!B539</f>
        <v>GENEST</v>
      </c>
      <c r="C541" s="11" t="str">
        <f>'HYPERVISION Absences'!C539</f>
        <v>AURELIEN</v>
      </c>
      <c r="D541" s="11" t="str">
        <f>'HYPERVISION Absences'!D539</f>
        <v>RT</v>
      </c>
      <c r="E541" s="150">
        <f>'HYPERVISION Absences'!E539</f>
        <v>42373</v>
      </c>
      <c r="F541" s="150">
        <f>'HYPERVISION Absences'!F539</f>
        <v>42373</v>
      </c>
      <c r="G541" s="150">
        <f>'HYPERVISION Absences'!G539</f>
        <v>42373</v>
      </c>
      <c r="H541" s="39">
        <f>IF(B541="","",G541-F541+1)</f>
        <v>1</v>
      </c>
      <c r="I541" s="39">
        <f>IF(B541="","",_XLL.NB.JOURS.OUVRES(F541,G541,ferie))</f>
        <v>1</v>
      </c>
      <c r="J541" s="34">
        <f>IF(D541="","",MATCH(D541,motif,0))</f>
        <v>4</v>
      </c>
      <c r="K541">
        <f>VLOOKUP($D541,param!$N$3:$P$26,3,FALSE)</f>
        <v>4</v>
      </c>
      <c r="L541">
        <f>+J541-K541</f>
        <v>0</v>
      </c>
    </row>
    <row r="542" spans="1:12" ht="15">
      <c r="A542" s="11">
        <f>'HYPERVISION Absences'!A540</f>
        <v>807928</v>
      </c>
      <c r="B542" s="11" t="str">
        <f>'HYPERVISION Absences'!B540</f>
        <v>GENEST</v>
      </c>
      <c r="C542" s="11" t="str">
        <f>'HYPERVISION Absences'!C540</f>
        <v>AURELIEN</v>
      </c>
      <c r="D542" s="11" t="str">
        <f>'HYPERVISION Absences'!D540</f>
        <v>RT</v>
      </c>
      <c r="E542" s="150">
        <f>'HYPERVISION Absences'!E540</f>
        <v>42426</v>
      </c>
      <c r="F542" s="150">
        <f>'HYPERVISION Absences'!F540</f>
        <v>42426</v>
      </c>
      <c r="G542" s="150">
        <f>'HYPERVISION Absences'!G540</f>
        <v>42426</v>
      </c>
      <c r="H542" s="39">
        <f>IF(B542="","",G542-F542+1)</f>
        <v>1</v>
      </c>
      <c r="I542" s="39">
        <f>IF(B542="","",_XLL.NB.JOURS.OUVRES(F542,G542,ferie))</f>
        <v>1</v>
      </c>
      <c r="J542" s="34">
        <f>IF(D542="","",MATCH(D542,motif,0))</f>
        <v>4</v>
      </c>
      <c r="K542">
        <f>VLOOKUP($D542,param!$N$3:$P$26,3,FALSE)</f>
        <v>4</v>
      </c>
      <c r="L542">
        <f>+J542-K542</f>
        <v>0</v>
      </c>
    </row>
    <row r="543" spans="1:12" ht="15">
      <c r="A543" s="11">
        <f>'HYPERVISION Absences'!A541</f>
        <v>20037671</v>
      </c>
      <c r="B543" s="11" t="str">
        <f>'HYPERVISION Absences'!B541</f>
        <v>DURAND</v>
      </c>
      <c r="C543" s="11" t="str">
        <f>'HYPERVISION Absences'!C541</f>
        <v>LUDOVIC</v>
      </c>
      <c r="D543" s="11" t="str">
        <f>'HYPERVISION Absences'!D541</f>
        <v>AN</v>
      </c>
      <c r="E543" s="150">
        <f>'HYPERVISION Absences'!E541</f>
        <v>42219</v>
      </c>
      <c r="F543" s="150">
        <f>'HYPERVISION Absences'!F541</f>
        <v>42219</v>
      </c>
      <c r="G543" s="150">
        <f>'HYPERVISION Absences'!G541</f>
        <v>42230</v>
      </c>
      <c r="H543" s="39">
        <f>IF(B543="","",G543-F543+1)</f>
        <v>12</v>
      </c>
      <c r="I543" s="39">
        <f>IF(B543="","",_XLL.NB.JOURS.OUVRES(F543,G543,ferie))</f>
        <v>10</v>
      </c>
      <c r="J543" s="34" t="e">
        <f>IF(D543="","",MATCH(D543,motif,0))</f>
        <v>#N/A</v>
      </c>
      <c r="K543" t="e">
        <f>VLOOKUP($D543,param!$N$3:$P$26,3,FALSE)</f>
        <v>#N/A</v>
      </c>
      <c r="L543" t="e">
        <f>+J543-K543</f>
        <v>#N/A</v>
      </c>
    </row>
    <row r="544" spans="1:12" ht="15">
      <c r="A544" s="11">
        <f>'HYPERVISION Absences'!A542</f>
        <v>20033530</v>
      </c>
      <c r="B544" s="11" t="str">
        <f>'HYPERVISION Absences'!B542</f>
        <v>MASSACRIER</v>
      </c>
      <c r="C544" s="11" t="str">
        <f>'HYPERVISION Absences'!C542</f>
        <v>EVA</v>
      </c>
      <c r="D544" s="11" t="str">
        <f>'HYPERVISION Absences'!D542</f>
        <v>CP</v>
      </c>
      <c r="E544" s="150">
        <f>'HYPERVISION Absences'!E542</f>
        <v>42198</v>
      </c>
      <c r="F544" s="150">
        <f>'HYPERVISION Absences'!F542</f>
        <v>42198</v>
      </c>
      <c r="G544" s="150">
        <f>'HYPERVISION Absences'!G542</f>
        <v>42198</v>
      </c>
      <c r="H544" s="39">
        <f>IF(B544="","",G544-F544+1)</f>
        <v>1</v>
      </c>
      <c r="I544" s="39">
        <f>IF(B544="","",_XLL.NB.JOURS.OUVRES(F544,G544,ferie))</f>
        <v>1</v>
      </c>
      <c r="J544" s="34">
        <f>IF(D544="","",MATCH(D544,motif,0))</f>
        <v>1</v>
      </c>
      <c r="K544">
        <f>VLOOKUP($D544,param!$N$3:$P$26,3,FALSE)</f>
        <v>1</v>
      </c>
      <c r="L544">
        <f>+J544-K544</f>
        <v>0</v>
      </c>
    </row>
    <row r="545" spans="1:12" ht="15">
      <c r="A545" s="11">
        <f>'HYPERVISION Absences'!A543</f>
        <v>20033530</v>
      </c>
      <c r="B545" s="11" t="str">
        <f>'HYPERVISION Absences'!B543</f>
        <v>MASSACRIER</v>
      </c>
      <c r="C545" s="11" t="str">
        <f>'HYPERVISION Absences'!C543</f>
        <v>EVA</v>
      </c>
      <c r="D545" s="11" t="str">
        <f>'HYPERVISION Absences'!D543</f>
        <v>CP</v>
      </c>
      <c r="E545" s="150">
        <f>'HYPERVISION Absences'!E543</f>
        <v>42219</v>
      </c>
      <c r="F545" s="150">
        <f>'HYPERVISION Absences'!F543</f>
        <v>42219</v>
      </c>
      <c r="G545" s="150">
        <f>'HYPERVISION Absences'!G543</f>
        <v>42237</v>
      </c>
      <c r="H545" s="39">
        <f>IF(B545="","",G545-F545+1)</f>
        <v>19</v>
      </c>
      <c r="I545" s="39">
        <f>IF(B545="","",_XLL.NB.JOURS.OUVRES(F545,G545,ferie))</f>
        <v>15</v>
      </c>
      <c r="J545" s="34">
        <f>IF(D545="","",MATCH(D545,motif,0))</f>
        <v>1</v>
      </c>
      <c r="K545">
        <f>VLOOKUP($D545,param!$N$3:$P$26,3,FALSE)</f>
        <v>1</v>
      </c>
      <c r="L545">
        <f>+J545-K545</f>
        <v>0</v>
      </c>
    </row>
    <row r="546" spans="1:12" ht="15">
      <c r="A546" s="11">
        <f>'HYPERVISION Absences'!A544</f>
        <v>20033530</v>
      </c>
      <c r="B546" s="11" t="str">
        <f>'HYPERVISION Absences'!B544</f>
        <v>MASSACRIER</v>
      </c>
      <c r="C546" s="11" t="str">
        <f>'HYPERVISION Absences'!C544</f>
        <v>EVA</v>
      </c>
      <c r="D546" s="11" t="str">
        <f>'HYPERVISION Absences'!D544</f>
        <v>CP</v>
      </c>
      <c r="E546" s="150">
        <f>'HYPERVISION Absences'!E544</f>
        <v>42367</v>
      </c>
      <c r="F546" s="150">
        <f>'HYPERVISION Absences'!F544</f>
        <v>42367</v>
      </c>
      <c r="G546" s="150">
        <f>'HYPERVISION Absences'!G544</f>
        <v>42369</v>
      </c>
      <c r="H546" s="39">
        <f>IF(B546="","",G546-F546+1)</f>
        <v>3</v>
      </c>
      <c r="I546" s="39">
        <f>IF(B546="","",_XLL.NB.JOURS.OUVRES(F546,G546,ferie))</f>
        <v>3</v>
      </c>
      <c r="J546" s="34">
        <f>IF(D546="","",MATCH(D546,motif,0))</f>
        <v>1</v>
      </c>
      <c r="K546">
        <f>VLOOKUP($D546,param!$N$3:$P$26,3,FALSE)</f>
        <v>1</v>
      </c>
      <c r="L546">
        <f>+J546-K546</f>
        <v>0</v>
      </c>
    </row>
    <row r="547" spans="1:12" ht="15">
      <c r="A547" s="11">
        <f>'HYPERVISION Absences'!A545</f>
        <v>20033530</v>
      </c>
      <c r="B547" s="11" t="str">
        <f>'HYPERVISION Absences'!B545</f>
        <v>MASSACRIER</v>
      </c>
      <c r="C547" s="11" t="str">
        <f>'HYPERVISION Absences'!C545</f>
        <v>EVA</v>
      </c>
      <c r="D547" s="11" t="str">
        <f>'HYPERVISION Absences'!D545</f>
        <v>CP</v>
      </c>
      <c r="E547" s="150">
        <f>'HYPERVISION Absences'!E545</f>
        <v>42494</v>
      </c>
      <c r="F547" s="150">
        <f>'HYPERVISION Absences'!F545</f>
        <v>42494</v>
      </c>
      <c r="G547" s="150">
        <f>'HYPERVISION Absences'!G545</f>
        <v>42494</v>
      </c>
      <c r="H547" s="39">
        <f>IF(B547="","",G547-F547+1)</f>
        <v>1</v>
      </c>
      <c r="I547" s="39">
        <f>IF(B547="","",_XLL.NB.JOURS.OUVRES(F547,G547,ferie))</f>
        <v>1</v>
      </c>
      <c r="J547" s="34">
        <f>IF(D547="","",MATCH(D547,motif,0))</f>
        <v>1</v>
      </c>
      <c r="K547">
        <f>VLOOKUP($D547,param!$N$3:$P$26,3,FALSE)</f>
        <v>1</v>
      </c>
      <c r="L547">
        <f>+J547-K547</f>
        <v>0</v>
      </c>
    </row>
    <row r="548" spans="1:12" ht="15">
      <c r="A548" s="11">
        <f>'HYPERVISION Absences'!A546</f>
        <v>20033530</v>
      </c>
      <c r="B548" s="11" t="str">
        <f>'HYPERVISION Absences'!B546</f>
        <v>MASSACRIER</v>
      </c>
      <c r="C548" s="11" t="str">
        <f>'HYPERVISION Absences'!C546</f>
        <v>EVA</v>
      </c>
      <c r="D548" s="11" t="str">
        <f>'HYPERVISION Absences'!D546</f>
        <v>CP</v>
      </c>
      <c r="E548" s="150">
        <f>'HYPERVISION Absences'!E546</f>
        <v>42496</v>
      </c>
      <c r="F548" s="150">
        <f>'HYPERVISION Absences'!F546</f>
        <v>42496</v>
      </c>
      <c r="G548" s="150">
        <f>'HYPERVISION Absences'!G546</f>
        <v>42496</v>
      </c>
      <c r="H548" s="39">
        <f>IF(B548="","",G548-F548+1)</f>
        <v>1</v>
      </c>
      <c r="I548" s="39">
        <f>IF(B548="","",_XLL.NB.JOURS.OUVRES(F548,G548,ferie))</f>
        <v>1</v>
      </c>
      <c r="J548" s="34">
        <f>IF(D548="","",MATCH(D548,motif,0))</f>
        <v>1</v>
      </c>
      <c r="K548">
        <f>VLOOKUP($D548,param!$N$3:$P$26,3,FALSE)</f>
        <v>1</v>
      </c>
      <c r="L548">
        <f>+J548-K548</f>
        <v>0</v>
      </c>
    </row>
    <row r="549" spans="1:12" ht="15">
      <c r="A549" s="11">
        <f>'HYPERVISION Absences'!A547</f>
        <v>20033530</v>
      </c>
      <c r="B549" s="11" t="str">
        <f>'HYPERVISION Absences'!B547</f>
        <v>MASSACRIER</v>
      </c>
      <c r="C549" s="11" t="str">
        <f>'HYPERVISION Absences'!C547</f>
        <v>EVA</v>
      </c>
      <c r="D549" s="11" t="str">
        <f>'HYPERVISION Absences'!D547</f>
        <v>MA</v>
      </c>
      <c r="E549" s="150">
        <f>'HYPERVISION Absences'!E547</f>
        <v>42238</v>
      </c>
      <c r="F549" s="150">
        <f>'HYPERVISION Absences'!F547</f>
        <v>42238</v>
      </c>
      <c r="G549" s="150">
        <f>'HYPERVISION Absences'!G547</f>
        <v>42238</v>
      </c>
      <c r="H549" s="39">
        <f>IF(B549="","",G549-F549+1)</f>
        <v>1</v>
      </c>
      <c r="I549" s="39">
        <f>IF(B549="","",_XLL.NB.JOURS.OUVRES(F549,G549,ferie))</f>
        <v>0</v>
      </c>
      <c r="J549" s="34">
        <f>IF(D549="","",MATCH(D549,motif,0))</f>
        <v>7</v>
      </c>
      <c r="K549">
        <f>VLOOKUP($D549,param!$N$3:$P$26,3,FALSE)</f>
        <v>7</v>
      </c>
      <c r="L549">
        <f>+J549-K549</f>
        <v>0</v>
      </c>
    </row>
    <row r="550" spans="1:12" ht="15">
      <c r="A550" s="11">
        <f>'HYPERVISION Absences'!A548</f>
        <v>20033530</v>
      </c>
      <c r="B550" s="11" t="str">
        <f>'HYPERVISION Absences'!B548</f>
        <v>MASSACRIER</v>
      </c>
      <c r="C550" s="11" t="str">
        <f>'HYPERVISION Absences'!C548</f>
        <v>EVA</v>
      </c>
      <c r="D550" s="11" t="str">
        <f>'HYPERVISION Absences'!D548</f>
        <v>MA</v>
      </c>
      <c r="E550" s="150">
        <f>'HYPERVISION Absences'!E548</f>
        <v>42377</v>
      </c>
      <c r="F550" s="150">
        <f>'HYPERVISION Absences'!F548</f>
        <v>42377</v>
      </c>
      <c r="G550" s="150">
        <f>'HYPERVISION Absences'!G548</f>
        <v>42377</v>
      </c>
      <c r="H550" s="39">
        <f>IF(B550="","",G550-F550+1)</f>
        <v>1</v>
      </c>
      <c r="I550" s="39">
        <f>IF(B550="","",_XLL.NB.JOURS.OUVRES(F550,G550,ferie))</f>
        <v>1</v>
      </c>
      <c r="J550" s="34">
        <f>IF(D550="","",MATCH(D550,motif,0))</f>
        <v>7</v>
      </c>
      <c r="K550">
        <f>VLOOKUP($D550,param!$N$3:$P$26,3,FALSE)</f>
        <v>7</v>
      </c>
      <c r="L550">
        <f>+J550-K550</f>
        <v>0</v>
      </c>
    </row>
    <row r="551" spans="1:12" ht="15">
      <c r="A551" s="11">
        <f>'HYPERVISION Absences'!A549</f>
        <v>20033530</v>
      </c>
      <c r="B551" s="11" t="str">
        <f>'HYPERVISION Absences'!B549</f>
        <v>MASSACRIER</v>
      </c>
      <c r="C551" s="11" t="str">
        <f>'HYPERVISION Absences'!C549</f>
        <v>EVA</v>
      </c>
      <c r="D551" s="11" t="str">
        <f>'HYPERVISION Absences'!D549</f>
        <v>RF</v>
      </c>
      <c r="E551" s="150">
        <f>'HYPERVISION Absences'!E549</f>
        <v>42366</v>
      </c>
      <c r="F551" s="150">
        <f>'HYPERVISION Absences'!F549</f>
        <v>42366</v>
      </c>
      <c r="G551" s="150">
        <f>'HYPERVISION Absences'!G549</f>
        <v>42366</v>
      </c>
      <c r="H551" s="39">
        <f>IF(B551="","",G551-F551+1)</f>
        <v>1</v>
      </c>
      <c r="I551" s="39">
        <f>IF(B551="","",_XLL.NB.JOURS.OUVRES(F551,G551,ferie))</f>
        <v>1</v>
      </c>
      <c r="J551" s="34">
        <f>IF(D551="","",MATCH(D551,motif,0))</f>
        <v>2</v>
      </c>
      <c r="K551">
        <f>VLOOKUP($D551,param!$N$3:$P$26,3,FALSE)</f>
        <v>2</v>
      </c>
      <c r="L551">
        <f>+J551-K551</f>
        <v>0</v>
      </c>
    </row>
    <row r="552" spans="1:12" ht="15">
      <c r="A552" s="11">
        <f>'HYPERVISION Absences'!A550</f>
        <v>20033530</v>
      </c>
      <c r="B552" s="11" t="str">
        <f>'HYPERVISION Absences'!B550</f>
        <v>MASSACRIER</v>
      </c>
      <c r="C552" s="11" t="str">
        <f>'HYPERVISION Absences'!C550</f>
        <v>EVA</v>
      </c>
      <c r="D552" s="11" t="str">
        <f>'HYPERVISION Absences'!D550</f>
        <v>RW</v>
      </c>
      <c r="E552" s="150">
        <f>'HYPERVISION Absences'!E550</f>
        <v>42216</v>
      </c>
      <c r="F552" s="150">
        <f>'HYPERVISION Absences'!F550</f>
        <v>42216</v>
      </c>
      <c r="G552" s="150">
        <f>'HYPERVISION Absences'!G550</f>
        <v>42216</v>
      </c>
      <c r="H552" s="39">
        <f>IF(B552="","",G552-F552+1)</f>
        <v>1</v>
      </c>
      <c r="I552" s="39">
        <f>IF(B552="","",_XLL.NB.JOURS.OUVRES(F552,G552,ferie))</f>
        <v>1</v>
      </c>
      <c r="J552" s="34">
        <f>IF(D552="","",MATCH(D552,motif,0))</f>
        <v>15</v>
      </c>
      <c r="K552">
        <f>VLOOKUP($D552,param!$N$3:$P$26,3,FALSE)</f>
        <v>15</v>
      </c>
      <c r="L552">
        <f>+J552-K552</f>
        <v>0</v>
      </c>
    </row>
    <row r="553" spans="1:12" ht="15">
      <c r="A553" s="11">
        <f>'HYPERVISION Absences'!A551</f>
        <v>809645</v>
      </c>
      <c r="B553" s="11" t="str">
        <f>'HYPERVISION Absences'!B551</f>
        <v>PEYRARD</v>
      </c>
      <c r="C553" s="11" t="str">
        <f>'HYPERVISION Absences'!C551</f>
        <v>CHRISTOPHE</v>
      </c>
      <c r="D553" s="11" t="str">
        <f>'HYPERVISION Absences'!D551</f>
        <v>C5</v>
      </c>
      <c r="E553" s="150">
        <f>'HYPERVISION Absences'!E551</f>
        <v>42410</v>
      </c>
      <c r="F553" s="150">
        <f>'HYPERVISION Absences'!F551</f>
        <v>42410</v>
      </c>
      <c r="G553" s="150">
        <f>'HYPERVISION Absences'!G551</f>
        <v>42410</v>
      </c>
      <c r="H553" s="39">
        <f>IF(B553="","",G553-F553+1)</f>
        <v>1</v>
      </c>
      <c r="I553" s="39">
        <f>IF(B553="","",_XLL.NB.JOURS.OUVRES(F553,G553,ferie))</f>
        <v>1</v>
      </c>
      <c r="J553" s="34">
        <f>IF(D553="","",MATCH(D553,motif,0))</f>
        <v>3</v>
      </c>
      <c r="K553">
        <f>VLOOKUP($D553,param!$N$3:$P$26,3,FALSE)</f>
        <v>3</v>
      </c>
      <c r="L553">
        <f>+J553-K553</f>
        <v>0</v>
      </c>
    </row>
    <row r="554" spans="1:12" ht="15">
      <c r="A554" s="11">
        <f>'HYPERVISION Absences'!A552</f>
        <v>809645</v>
      </c>
      <c r="B554" s="11" t="str">
        <f>'HYPERVISION Absences'!B552</f>
        <v>PEYRARD</v>
      </c>
      <c r="C554" s="11" t="str">
        <f>'HYPERVISION Absences'!C552</f>
        <v>CHRISTOPHE</v>
      </c>
      <c r="D554" s="11" t="str">
        <f>'HYPERVISION Absences'!D552</f>
        <v>CC</v>
      </c>
      <c r="E554" s="150">
        <f>'HYPERVISION Absences'!E552</f>
        <v>42425</v>
      </c>
      <c r="F554" s="150">
        <f>'HYPERVISION Absences'!F552</f>
        <v>42425</v>
      </c>
      <c r="G554" s="150">
        <f>'HYPERVISION Absences'!G552</f>
        <v>42425</v>
      </c>
      <c r="H554" s="39">
        <f>IF(B554="","",G554-F554+1)</f>
        <v>1</v>
      </c>
      <c r="I554" s="39">
        <f>IF(B554="","",_XLL.NB.JOURS.OUVRES(F554,G554,ferie))</f>
        <v>1</v>
      </c>
      <c r="J554" s="34">
        <f>IF(D554="","",MATCH(D554,motif,0))</f>
        <v>5</v>
      </c>
      <c r="K554">
        <f>VLOOKUP($D554,param!$N$3:$P$26,3,FALSE)</f>
        <v>5</v>
      </c>
      <c r="L554">
        <f>+J554-K554</f>
        <v>0</v>
      </c>
    </row>
    <row r="555" spans="1:12" ht="15">
      <c r="A555" s="11">
        <f>'HYPERVISION Absences'!A553</f>
        <v>809645</v>
      </c>
      <c r="B555" s="11" t="str">
        <f>'HYPERVISION Absences'!B553</f>
        <v>PEYRARD</v>
      </c>
      <c r="C555" s="11" t="str">
        <f>'HYPERVISION Absences'!C553</f>
        <v>CHRISTOPHE</v>
      </c>
      <c r="D555" s="11" t="str">
        <f>'HYPERVISION Absences'!D553</f>
        <v>CP</v>
      </c>
      <c r="E555" s="150">
        <f>'HYPERVISION Absences'!E553</f>
        <v>42191</v>
      </c>
      <c r="F555" s="150">
        <f>'HYPERVISION Absences'!F553</f>
        <v>42191</v>
      </c>
      <c r="G555" s="150">
        <f>'HYPERVISION Absences'!G553</f>
        <v>42198</v>
      </c>
      <c r="H555" s="39">
        <f>IF(B555="","",G555-F555+1)</f>
        <v>8</v>
      </c>
      <c r="I555" s="39">
        <f>IF(B555="","",_XLL.NB.JOURS.OUVRES(F555,G555,ferie))</f>
        <v>6</v>
      </c>
      <c r="J555" s="34">
        <f>IF(D555="","",MATCH(D555,motif,0))</f>
        <v>1</v>
      </c>
      <c r="K555">
        <f>VLOOKUP($D555,param!$N$3:$P$26,3,FALSE)</f>
        <v>1</v>
      </c>
      <c r="L555">
        <f>+J555-K555</f>
        <v>0</v>
      </c>
    </row>
    <row r="556" spans="1:12" ht="15">
      <c r="A556" s="11">
        <f>'HYPERVISION Absences'!A554</f>
        <v>809645</v>
      </c>
      <c r="B556" s="11" t="str">
        <f>'HYPERVISION Absences'!B554</f>
        <v>PEYRARD</v>
      </c>
      <c r="C556" s="11" t="str">
        <f>'HYPERVISION Absences'!C554</f>
        <v>CHRISTOPHE</v>
      </c>
      <c r="D556" s="11" t="str">
        <f>'HYPERVISION Absences'!D554</f>
        <v>CP</v>
      </c>
      <c r="E556" s="150">
        <f>'HYPERVISION Absences'!E554</f>
        <v>42233</v>
      </c>
      <c r="F556" s="150">
        <f>'HYPERVISION Absences'!F554</f>
        <v>42233</v>
      </c>
      <c r="G556" s="150">
        <f>'HYPERVISION Absences'!G554</f>
        <v>42244</v>
      </c>
      <c r="H556" s="39">
        <f>IF(B556="","",G556-F556+1)</f>
        <v>12</v>
      </c>
      <c r="I556" s="39">
        <f>IF(B556="","",_XLL.NB.JOURS.OUVRES(F556,G556,ferie))</f>
        <v>10</v>
      </c>
      <c r="J556" s="34">
        <f>IF(D556="","",MATCH(D556,motif,0))</f>
        <v>1</v>
      </c>
      <c r="K556">
        <f>VLOOKUP($D556,param!$N$3:$P$26,3,FALSE)</f>
        <v>1</v>
      </c>
      <c r="L556">
        <f>+J556-K556</f>
        <v>0</v>
      </c>
    </row>
    <row r="557" spans="1:12" ht="15">
      <c r="A557" s="11">
        <f>'HYPERVISION Absences'!A555</f>
        <v>809645</v>
      </c>
      <c r="B557" s="11" t="str">
        <f>'HYPERVISION Absences'!B555</f>
        <v>PEYRARD</v>
      </c>
      <c r="C557" s="11" t="str">
        <f>'HYPERVISION Absences'!C555</f>
        <v>CHRISTOPHE</v>
      </c>
      <c r="D557" s="11" t="str">
        <f>'HYPERVISION Absences'!D555</f>
        <v>CP</v>
      </c>
      <c r="E557" s="150">
        <f>'HYPERVISION Absences'!E555</f>
        <v>42366</v>
      </c>
      <c r="F557" s="150">
        <f>'HYPERVISION Absences'!F555</f>
        <v>42366</v>
      </c>
      <c r="G557" s="150">
        <f>'HYPERVISION Absences'!G555</f>
        <v>42369</v>
      </c>
      <c r="H557" s="39">
        <f>IF(B557="","",G557-F557+1)</f>
        <v>4</v>
      </c>
      <c r="I557" s="39">
        <f>IF(B557="","",_XLL.NB.JOURS.OUVRES(F557,G557,ferie))</f>
        <v>4</v>
      </c>
      <c r="J557" s="34">
        <f>IF(D557="","",MATCH(D557,motif,0))</f>
        <v>1</v>
      </c>
      <c r="K557">
        <f>VLOOKUP($D557,param!$N$3:$P$26,3,FALSE)</f>
        <v>1</v>
      </c>
      <c r="L557">
        <f>+J557-K557</f>
        <v>0</v>
      </c>
    </row>
    <row r="558" spans="1:12" ht="15">
      <c r="A558" s="11">
        <f>'HYPERVISION Absences'!A556</f>
        <v>809645</v>
      </c>
      <c r="B558" s="11" t="str">
        <f>'HYPERVISION Absences'!B556</f>
        <v>PEYRARD</v>
      </c>
      <c r="C558" s="11" t="str">
        <f>'HYPERVISION Absences'!C556</f>
        <v>CHRISTOPHE</v>
      </c>
      <c r="D558" s="11" t="str">
        <f>'HYPERVISION Absences'!D556</f>
        <v>CP</v>
      </c>
      <c r="E558" s="150">
        <f>'HYPERVISION Absences'!E556</f>
        <v>42403</v>
      </c>
      <c r="F558" s="150">
        <f>'HYPERVISION Absences'!F556</f>
        <v>42403</v>
      </c>
      <c r="G558" s="150">
        <f>'HYPERVISION Absences'!G556</f>
        <v>42403</v>
      </c>
      <c r="H558" s="39">
        <f>IF(B558="","",G558-F558+1)</f>
        <v>1</v>
      </c>
      <c r="I558" s="39">
        <f>IF(B558="","",_XLL.NB.JOURS.OUVRES(F558,G558,ferie))</f>
        <v>1</v>
      </c>
      <c r="J558" s="34">
        <f>IF(D558="","",MATCH(D558,motif,0))</f>
        <v>1</v>
      </c>
      <c r="K558">
        <f>VLOOKUP($D558,param!$N$3:$P$26,3,FALSE)</f>
        <v>1</v>
      </c>
      <c r="L558">
        <f>+J558-K558</f>
        <v>0</v>
      </c>
    </row>
    <row r="559" spans="1:12" ht="15">
      <c r="A559" s="11">
        <f>'HYPERVISION Absences'!A557</f>
        <v>809645</v>
      </c>
      <c r="B559" s="11" t="str">
        <f>'HYPERVISION Absences'!B557</f>
        <v>PEYRARD</v>
      </c>
      <c r="C559" s="11" t="str">
        <f>'HYPERVISION Absences'!C557</f>
        <v>CHRISTOPHE</v>
      </c>
      <c r="D559" s="11" t="str">
        <f>'HYPERVISION Absences'!D557</f>
        <v>CP</v>
      </c>
      <c r="E559" s="150">
        <f>'HYPERVISION Absences'!E557</f>
        <v>42478</v>
      </c>
      <c r="F559" s="150">
        <f>'HYPERVISION Absences'!F557</f>
        <v>42478</v>
      </c>
      <c r="G559" s="150">
        <f>'HYPERVISION Absences'!G557</f>
        <v>42481</v>
      </c>
      <c r="H559" s="39">
        <f>IF(B559="","",G559-F559+1)</f>
        <v>4</v>
      </c>
      <c r="I559" s="39">
        <f>IF(B559="","",_XLL.NB.JOURS.OUVRES(F559,G559,ferie))</f>
        <v>4</v>
      </c>
      <c r="J559" s="34">
        <f>IF(D559="","",MATCH(D559,motif,0))</f>
        <v>1</v>
      </c>
      <c r="K559">
        <f>VLOOKUP($D559,param!$N$3:$P$26,3,FALSE)</f>
        <v>1</v>
      </c>
      <c r="L559">
        <f>+J559-K559</f>
        <v>0</v>
      </c>
    </row>
    <row r="560" spans="1:12" ht="15">
      <c r="A560" s="11">
        <f>'HYPERVISION Absences'!A558</f>
        <v>809645</v>
      </c>
      <c r="B560" s="11" t="str">
        <f>'HYPERVISION Absences'!B558</f>
        <v>PEYRARD</v>
      </c>
      <c r="C560" s="11" t="str">
        <f>'HYPERVISION Absences'!C558</f>
        <v>CHRISTOPHE</v>
      </c>
      <c r="D560" s="11" t="str">
        <f>'HYPERVISION Absences'!D558</f>
        <v>FO</v>
      </c>
      <c r="E560" s="150">
        <f>'HYPERVISION Absences'!E558</f>
        <v>42335</v>
      </c>
      <c r="F560" s="150">
        <f>'HYPERVISION Absences'!F558</f>
        <v>42335</v>
      </c>
      <c r="G560" s="150">
        <f>'HYPERVISION Absences'!G558</f>
        <v>42335</v>
      </c>
      <c r="H560" s="39">
        <f>IF(B560="","",G560-F560+1)</f>
        <v>1</v>
      </c>
      <c r="I560" s="39">
        <f>IF(B560="","",_XLL.NB.JOURS.OUVRES(F560,G560,ferie))</f>
        <v>1</v>
      </c>
      <c r="J560" s="34">
        <f>IF(D560="","",MATCH(D560,motif,0))</f>
        <v>14</v>
      </c>
      <c r="K560">
        <f>VLOOKUP($D560,param!$N$3:$P$26,3,FALSE)</f>
        <v>14</v>
      </c>
      <c r="L560">
        <f>+J560-K560</f>
        <v>0</v>
      </c>
    </row>
    <row r="561" spans="1:12" ht="15">
      <c r="A561" s="11">
        <f>'HYPERVISION Absences'!A559</f>
        <v>809645</v>
      </c>
      <c r="B561" s="11" t="str">
        <f>'HYPERVISION Absences'!B559</f>
        <v>PEYRARD</v>
      </c>
      <c r="C561" s="11" t="str">
        <f>'HYPERVISION Absences'!C559</f>
        <v>CHRISTOPHE</v>
      </c>
      <c r="D561" s="11" t="str">
        <f>'HYPERVISION Absences'!D559</f>
        <v>FO</v>
      </c>
      <c r="E561" s="150">
        <f>'HYPERVISION Absences'!E559</f>
        <v>42345</v>
      </c>
      <c r="F561" s="150">
        <f>'HYPERVISION Absences'!F559</f>
        <v>42345</v>
      </c>
      <c r="G561" s="150">
        <f>'HYPERVISION Absences'!G559</f>
        <v>42346</v>
      </c>
      <c r="H561" s="39">
        <f>IF(B561="","",G561-F561+1)</f>
        <v>2</v>
      </c>
      <c r="I561" s="39">
        <f>IF(B561="","",_XLL.NB.JOURS.OUVRES(F561,G561,ferie))</f>
        <v>2</v>
      </c>
      <c r="J561" s="34">
        <f>IF(D561="","",MATCH(D561,motif,0))</f>
        <v>14</v>
      </c>
      <c r="K561">
        <f>VLOOKUP($D561,param!$N$3:$P$26,3,FALSE)</f>
        <v>14</v>
      </c>
      <c r="L561">
        <f>+J561-K561</f>
        <v>0</v>
      </c>
    </row>
    <row r="562" spans="1:12" ht="15">
      <c r="A562" s="11">
        <f>'HYPERVISION Absences'!A560</f>
        <v>809645</v>
      </c>
      <c r="B562" s="11" t="str">
        <f>'HYPERVISION Absences'!B560</f>
        <v>PEYRARD</v>
      </c>
      <c r="C562" s="11" t="str">
        <f>'HYPERVISION Absences'!C560</f>
        <v>CHRISTOPHE</v>
      </c>
      <c r="D562" s="11" t="str">
        <f>'HYPERVISION Absences'!D560</f>
        <v>H+</v>
      </c>
      <c r="E562" s="150">
        <f>'HYPERVISION Absences'!E560</f>
        <v>42282</v>
      </c>
      <c r="F562" s="150">
        <f>'HYPERVISION Absences'!F560</f>
        <v>42282</v>
      </c>
      <c r="G562" s="150">
        <f>'HYPERVISION Absences'!G560</f>
        <v>42286</v>
      </c>
      <c r="H562" s="39">
        <f>IF(B562="","",G562-F562+1)</f>
        <v>5</v>
      </c>
      <c r="I562" s="39">
        <f>IF(B562="","",_XLL.NB.JOURS.OUVRES(F562,G562,ferie))</f>
        <v>5</v>
      </c>
      <c r="J562" s="34">
        <f>IF(D562="","",MATCH(D562,motif,0))</f>
        <v>21</v>
      </c>
      <c r="K562">
        <f>VLOOKUP($D562,param!$N$3:$P$26,3,FALSE)</f>
        <v>21</v>
      </c>
      <c r="L562">
        <f>+J562-K562</f>
        <v>0</v>
      </c>
    </row>
    <row r="563" spans="1:12" ht="15">
      <c r="A563" s="11">
        <f>'HYPERVISION Absences'!A561</f>
        <v>809645</v>
      </c>
      <c r="B563" s="11" t="str">
        <f>'HYPERVISION Absences'!B561</f>
        <v>PEYRARD</v>
      </c>
      <c r="C563" s="11" t="str">
        <f>'HYPERVISION Absences'!C561</f>
        <v>CHRISTOPHE</v>
      </c>
      <c r="D563" s="11" t="str">
        <f>'HYPERVISION Absences'!D561</f>
        <v>H+</v>
      </c>
      <c r="E563" s="150">
        <f>'HYPERVISION Absences'!E561</f>
        <v>42290</v>
      </c>
      <c r="F563" s="150">
        <f>'HYPERVISION Absences'!F561</f>
        <v>42290</v>
      </c>
      <c r="G563" s="150">
        <f>'HYPERVISION Absences'!G561</f>
        <v>42290</v>
      </c>
      <c r="H563" s="39">
        <f>IF(B563="","",G563-F563+1)</f>
        <v>1</v>
      </c>
      <c r="I563" s="39">
        <f>IF(B563="","",_XLL.NB.JOURS.OUVRES(F563,G563,ferie))</f>
        <v>1</v>
      </c>
      <c r="J563" s="34">
        <f>IF(D563="","",MATCH(D563,motif,0))</f>
        <v>21</v>
      </c>
      <c r="K563">
        <f>VLOOKUP($D563,param!$N$3:$P$26,3,FALSE)</f>
        <v>21</v>
      </c>
      <c r="L563">
        <f>+J563-K563</f>
        <v>0</v>
      </c>
    </row>
    <row r="564" spans="1:12" ht="15">
      <c r="A564" s="11">
        <f>'HYPERVISION Absences'!A562</f>
        <v>809645</v>
      </c>
      <c r="B564" s="11" t="str">
        <f>'HYPERVISION Absences'!B562</f>
        <v>PEYRARD</v>
      </c>
      <c r="C564" s="11" t="str">
        <f>'HYPERVISION Absences'!C562</f>
        <v>CHRISTOPHE</v>
      </c>
      <c r="D564" s="11" t="str">
        <f>'HYPERVISION Absences'!D562</f>
        <v>H+</v>
      </c>
      <c r="E564" s="150">
        <f>'HYPERVISION Absences'!E562</f>
        <v>42291</v>
      </c>
      <c r="F564" s="150">
        <f>'HYPERVISION Absences'!F562</f>
        <v>42291</v>
      </c>
      <c r="G564" s="150">
        <f>'HYPERVISION Absences'!G562</f>
        <v>42291</v>
      </c>
      <c r="H564" s="39">
        <f>IF(B564="","",G564-F564+1)</f>
        <v>1</v>
      </c>
      <c r="I564" s="39">
        <f>IF(B564="","",_XLL.NB.JOURS.OUVRES(F564,G564,ferie))</f>
        <v>1</v>
      </c>
      <c r="J564" s="34">
        <f>IF(D564="","",MATCH(D564,motif,0))</f>
        <v>21</v>
      </c>
      <c r="K564">
        <f>VLOOKUP($D564,param!$N$3:$P$26,3,FALSE)</f>
        <v>21</v>
      </c>
      <c r="L564">
        <f>+J564-K564</f>
        <v>0</v>
      </c>
    </row>
    <row r="565" spans="1:12" ht="15">
      <c r="A565" s="11">
        <f>'HYPERVISION Absences'!A563</f>
        <v>809645</v>
      </c>
      <c r="B565" s="11" t="str">
        <f>'HYPERVISION Absences'!B563</f>
        <v>PEYRARD</v>
      </c>
      <c r="C565" s="11" t="str">
        <f>'HYPERVISION Absences'!C563</f>
        <v>CHRISTOPHE</v>
      </c>
      <c r="D565" s="11" t="str">
        <f>'HYPERVISION Absences'!D563</f>
        <v>H+</v>
      </c>
      <c r="E565" s="150">
        <f>'HYPERVISION Absences'!E563</f>
        <v>42292</v>
      </c>
      <c r="F565" s="150">
        <f>'HYPERVISION Absences'!F563</f>
        <v>42292</v>
      </c>
      <c r="G565" s="150">
        <f>'HYPERVISION Absences'!G563</f>
        <v>42292</v>
      </c>
      <c r="H565" s="39">
        <f>IF(B565="","",G565-F565+1)</f>
        <v>1</v>
      </c>
      <c r="I565" s="39">
        <f>IF(B565="","",_XLL.NB.JOURS.OUVRES(F565,G565,ferie))</f>
        <v>1</v>
      </c>
      <c r="J565" s="34">
        <f>IF(D565="","",MATCH(D565,motif,0))</f>
        <v>21</v>
      </c>
      <c r="K565">
        <f>VLOOKUP($D565,param!$N$3:$P$26,3,FALSE)</f>
        <v>21</v>
      </c>
      <c r="L565">
        <f>+J565-K565</f>
        <v>0</v>
      </c>
    </row>
    <row r="566" spans="1:12" ht="15">
      <c r="A566" s="11">
        <f>'HYPERVISION Absences'!A564</f>
        <v>809645</v>
      </c>
      <c r="B566" s="11" t="str">
        <f>'HYPERVISION Absences'!B564</f>
        <v>PEYRARD</v>
      </c>
      <c r="C566" s="11" t="str">
        <f>'HYPERVISION Absences'!C564</f>
        <v>CHRISTOPHE</v>
      </c>
      <c r="D566" s="11" t="str">
        <f>'HYPERVISION Absences'!D564</f>
        <v>H+</v>
      </c>
      <c r="E566" s="150">
        <f>'HYPERVISION Absences'!E564</f>
        <v>42296</v>
      </c>
      <c r="F566" s="150">
        <f>'HYPERVISION Absences'!F564</f>
        <v>42296</v>
      </c>
      <c r="G566" s="150">
        <f>'HYPERVISION Absences'!G564</f>
        <v>42296</v>
      </c>
      <c r="H566" s="39">
        <f>IF(B566="","",G566-F566+1)</f>
        <v>1</v>
      </c>
      <c r="I566" s="39">
        <f>IF(B566="","",_XLL.NB.JOURS.OUVRES(F566,G566,ferie))</f>
        <v>1</v>
      </c>
      <c r="J566" s="34">
        <f>IF(D566="","",MATCH(D566,motif,0))</f>
        <v>21</v>
      </c>
      <c r="K566">
        <f>VLOOKUP($D566,param!$N$3:$P$26,3,FALSE)</f>
        <v>21</v>
      </c>
      <c r="L566">
        <f>+J566-K566</f>
        <v>0</v>
      </c>
    </row>
    <row r="567" spans="1:12" ht="15">
      <c r="A567" s="11">
        <f>'HYPERVISION Absences'!A565</f>
        <v>809645</v>
      </c>
      <c r="B567" s="11" t="str">
        <f>'HYPERVISION Absences'!B565</f>
        <v>PEYRARD</v>
      </c>
      <c r="C567" s="11" t="str">
        <f>'HYPERVISION Absences'!C565</f>
        <v>CHRISTOPHE</v>
      </c>
      <c r="D567" s="11" t="str">
        <f>'HYPERVISION Absences'!D565</f>
        <v>H+</v>
      </c>
      <c r="E567" s="150">
        <f>'HYPERVISION Absences'!E565</f>
        <v>42297</v>
      </c>
      <c r="F567" s="150">
        <f>'HYPERVISION Absences'!F565</f>
        <v>42297</v>
      </c>
      <c r="G567" s="150">
        <f>'HYPERVISION Absences'!G565</f>
        <v>42297</v>
      </c>
      <c r="H567" s="39">
        <f>IF(B567="","",G567-F567+1)</f>
        <v>1</v>
      </c>
      <c r="I567" s="39">
        <f>IF(B567="","",_XLL.NB.JOURS.OUVRES(F567,G567,ferie))</f>
        <v>1</v>
      </c>
      <c r="J567" s="34">
        <f>IF(D567="","",MATCH(D567,motif,0))</f>
        <v>21</v>
      </c>
      <c r="K567">
        <f>VLOOKUP($D567,param!$N$3:$P$26,3,FALSE)</f>
        <v>21</v>
      </c>
      <c r="L567">
        <f>+J567-K567</f>
        <v>0</v>
      </c>
    </row>
    <row r="568" spans="1:12" ht="15">
      <c r="A568" s="11">
        <f>'HYPERVISION Absences'!A566</f>
        <v>809645</v>
      </c>
      <c r="B568" s="11" t="str">
        <f>'HYPERVISION Absences'!B566</f>
        <v>PEYRARD</v>
      </c>
      <c r="C568" s="11" t="str">
        <f>'HYPERVISION Absences'!C566</f>
        <v>CHRISTOPHE</v>
      </c>
      <c r="D568" s="11" t="str">
        <f>'HYPERVISION Absences'!D566</f>
        <v>H+</v>
      </c>
      <c r="E568" s="150">
        <f>'HYPERVISION Absences'!E566</f>
        <v>42299</v>
      </c>
      <c r="F568" s="150">
        <f>'HYPERVISION Absences'!F566</f>
        <v>42299</v>
      </c>
      <c r="G568" s="150">
        <f>'HYPERVISION Absences'!G566</f>
        <v>42299</v>
      </c>
      <c r="H568" s="39">
        <f>IF(B568="","",G568-F568+1)</f>
        <v>1</v>
      </c>
      <c r="I568" s="39">
        <f>IF(B568="","",_XLL.NB.JOURS.OUVRES(F568,G568,ferie))</f>
        <v>1</v>
      </c>
      <c r="J568" s="34">
        <f>IF(D568="","",MATCH(D568,motif,0))</f>
        <v>21</v>
      </c>
      <c r="K568">
        <f>VLOOKUP($D568,param!$N$3:$P$26,3,FALSE)</f>
        <v>21</v>
      </c>
      <c r="L568">
        <f>+J568-K568</f>
        <v>0</v>
      </c>
    </row>
    <row r="569" spans="1:12" ht="15">
      <c r="A569" s="11">
        <f>'HYPERVISION Absences'!A567</f>
        <v>809645</v>
      </c>
      <c r="B569" s="11" t="str">
        <f>'HYPERVISION Absences'!B567</f>
        <v>PEYRARD</v>
      </c>
      <c r="C569" s="11" t="str">
        <f>'HYPERVISION Absences'!C567</f>
        <v>CHRISTOPHE</v>
      </c>
      <c r="D569" s="11" t="str">
        <f>'HYPERVISION Absences'!D567</f>
        <v>H+</v>
      </c>
      <c r="E569" s="150">
        <f>'HYPERVISION Absences'!E567</f>
        <v>42300</v>
      </c>
      <c r="F569" s="150">
        <f>'HYPERVISION Absences'!F567</f>
        <v>42300</v>
      </c>
      <c r="G569" s="150">
        <f>'HYPERVISION Absences'!G567</f>
        <v>42300</v>
      </c>
      <c r="H569" s="39">
        <f>IF(B569="","",G569-F569+1)</f>
        <v>1</v>
      </c>
      <c r="I569" s="39">
        <f>IF(B569="","",_XLL.NB.JOURS.OUVRES(F569,G569,ferie))</f>
        <v>1</v>
      </c>
      <c r="J569" s="34">
        <f>IF(D569="","",MATCH(D569,motif,0))</f>
        <v>21</v>
      </c>
      <c r="K569">
        <f>VLOOKUP($D569,param!$N$3:$P$26,3,FALSE)</f>
        <v>21</v>
      </c>
      <c r="L569">
        <f>+J569-K569</f>
        <v>0</v>
      </c>
    </row>
    <row r="570" spans="1:12" ht="15">
      <c r="A570" s="11">
        <f>'HYPERVISION Absences'!A568</f>
        <v>809645</v>
      </c>
      <c r="B570" s="11" t="str">
        <f>'HYPERVISION Absences'!B568</f>
        <v>PEYRARD</v>
      </c>
      <c r="C570" s="11" t="str">
        <f>'HYPERVISION Absences'!C568</f>
        <v>CHRISTOPHE</v>
      </c>
      <c r="D570" s="11" t="str">
        <f>'HYPERVISION Absences'!D568</f>
        <v>H+</v>
      </c>
      <c r="E570" s="150">
        <f>'HYPERVISION Absences'!E568</f>
        <v>42305</v>
      </c>
      <c r="F570" s="150">
        <f>'HYPERVISION Absences'!F568</f>
        <v>42305</v>
      </c>
      <c r="G570" s="150">
        <f>'HYPERVISION Absences'!G568</f>
        <v>42306</v>
      </c>
      <c r="H570" s="39">
        <f>IF(B570="","",G570-F570+1)</f>
        <v>2</v>
      </c>
      <c r="I570" s="39">
        <f>IF(B570="","",_XLL.NB.JOURS.OUVRES(F570,G570,ferie))</f>
        <v>2</v>
      </c>
      <c r="J570" s="34">
        <f>IF(D570="","",MATCH(D570,motif,0))</f>
        <v>21</v>
      </c>
      <c r="K570">
        <f>VLOOKUP($D570,param!$N$3:$P$26,3,FALSE)</f>
        <v>21</v>
      </c>
      <c r="L570">
        <f>+J570-K570</f>
        <v>0</v>
      </c>
    </row>
    <row r="571" spans="1:12" ht="15">
      <c r="A571" s="11">
        <f>'HYPERVISION Absences'!A569</f>
        <v>809645</v>
      </c>
      <c r="B571" s="11" t="str">
        <f>'HYPERVISION Absences'!B569</f>
        <v>PEYRARD</v>
      </c>
      <c r="C571" s="11" t="str">
        <f>'HYPERVISION Absences'!C569</f>
        <v>CHRISTOPHE</v>
      </c>
      <c r="D571" s="11" t="str">
        <f>'HYPERVISION Absences'!D569</f>
        <v>H+</v>
      </c>
      <c r="E571" s="150">
        <f>'HYPERVISION Absences'!E569</f>
        <v>42310</v>
      </c>
      <c r="F571" s="150">
        <f>'HYPERVISION Absences'!F569</f>
        <v>42310</v>
      </c>
      <c r="G571" s="150">
        <f>'HYPERVISION Absences'!G569</f>
        <v>42310</v>
      </c>
      <c r="H571" s="39">
        <f>IF(B571="","",G571-F571+1)</f>
        <v>1</v>
      </c>
      <c r="I571" s="39">
        <f>IF(B571="","",_XLL.NB.JOURS.OUVRES(F571,G571,ferie))</f>
        <v>1</v>
      </c>
      <c r="J571" s="34">
        <f>IF(D571="","",MATCH(D571,motif,0))</f>
        <v>21</v>
      </c>
      <c r="K571">
        <f>VLOOKUP($D571,param!$N$3:$P$26,3,FALSE)</f>
        <v>21</v>
      </c>
      <c r="L571">
        <f>+J571-K571</f>
        <v>0</v>
      </c>
    </row>
    <row r="572" spans="1:12" ht="15">
      <c r="A572" s="11">
        <f>'HYPERVISION Absences'!A570</f>
        <v>809645</v>
      </c>
      <c r="B572" s="11" t="str">
        <f>'HYPERVISION Absences'!B570</f>
        <v>PEYRARD</v>
      </c>
      <c r="C572" s="11" t="str">
        <f>'HYPERVISION Absences'!C570</f>
        <v>CHRISTOPHE</v>
      </c>
      <c r="D572" s="11" t="str">
        <f>'HYPERVISION Absences'!D570</f>
        <v>H+</v>
      </c>
      <c r="E572" s="150">
        <f>'HYPERVISION Absences'!E570</f>
        <v>42311</v>
      </c>
      <c r="F572" s="150">
        <f>'HYPERVISION Absences'!F570</f>
        <v>42311</v>
      </c>
      <c r="G572" s="150">
        <f>'HYPERVISION Absences'!G570</f>
        <v>42311</v>
      </c>
      <c r="H572" s="39">
        <f>IF(B572="","",G572-F572+1)</f>
        <v>1</v>
      </c>
      <c r="I572" s="39">
        <f>IF(B572="","",_XLL.NB.JOURS.OUVRES(F572,G572,ferie))</f>
        <v>1</v>
      </c>
      <c r="J572" s="34">
        <f>IF(D572="","",MATCH(D572,motif,0))</f>
        <v>21</v>
      </c>
      <c r="K572">
        <f>VLOOKUP($D572,param!$N$3:$P$26,3,FALSE)</f>
        <v>21</v>
      </c>
      <c r="L572">
        <f>+J572-K572</f>
        <v>0</v>
      </c>
    </row>
    <row r="573" spans="1:12" ht="15">
      <c r="A573" s="11">
        <f>'HYPERVISION Absences'!A571</f>
        <v>809645</v>
      </c>
      <c r="B573" s="11" t="str">
        <f>'HYPERVISION Absences'!B571</f>
        <v>PEYRARD</v>
      </c>
      <c r="C573" s="11" t="str">
        <f>'HYPERVISION Absences'!C571</f>
        <v>CHRISTOPHE</v>
      </c>
      <c r="D573" s="11" t="str">
        <f>'HYPERVISION Absences'!D571</f>
        <v>H+</v>
      </c>
      <c r="E573" s="150">
        <f>'HYPERVISION Absences'!E571</f>
        <v>42312</v>
      </c>
      <c r="F573" s="150">
        <f>'HYPERVISION Absences'!F571</f>
        <v>42312</v>
      </c>
      <c r="G573" s="150">
        <f>'HYPERVISION Absences'!G571</f>
        <v>42313</v>
      </c>
      <c r="H573" s="39">
        <f>IF(B573="","",G573-F573+1)</f>
        <v>2</v>
      </c>
      <c r="I573" s="39">
        <f>IF(B573="","",_XLL.NB.JOURS.OUVRES(F573,G573,ferie))</f>
        <v>2</v>
      </c>
      <c r="J573" s="34">
        <f>IF(D573="","",MATCH(D573,motif,0))</f>
        <v>21</v>
      </c>
      <c r="K573">
        <f>VLOOKUP($D573,param!$N$3:$P$26,3,FALSE)</f>
        <v>21</v>
      </c>
      <c r="L573">
        <f>+J573-K573</f>
        <v>0</v>
      </c>
    </row>
    <row r="574" spans="1:12" ht="15">
      <c r="A574" s="11">
        <f>'HYPERVISION Absences'!A572</f>
        <v>809645</v>
      </c>
      <c r="B574" s="11" t="str">
        <f>'HYPERVISION Absences'!B572</f>
        <v>PEYRARD</v>
      </c>
      <c r="C574" s="11" t="str">
        <f>'HYPERVISION Absences'!C572</f>
        <v>CHRISTOPHE</v>
      </c>
      <c r="D574" s="11" t="str">
        <f>'HYPERVISION Absences'!D572</f>
        <v>H+</v>
      </c>
      <c r="E574" s="150">
        <f>'HYPERVISION Absences'!E572</f>
        <v>42317</v>
      </c>
      <c r="F574" s="150">
        <f>'HYPERVISION Absences'!F572</f>
        <v>42317</v>
      </c>
      <c r="G574" s="150">
        <f>'HYPERVISION Absences'!G572</f>
        <v>42317</v>
      </c>
      <c r="H574" s="39">
        <f>IF(B574="","",G574-F574+1)</f>
        <v>1</v>
      </c>
      <c r="I574" s="39">
        <f>IF(B574="","",_XLL.NB.JOURS.OUVRES(F574,G574,ferie))</f>
        <v>1</v>
      </c>
      <c r="J574" s="34">
        <f>IF(D574="","",MATCH(D574,motif,0))</f>
        <v>21</v>
      </c>
      <c r="K574">
        <f>VLOOKUP($D574,param!$N$3:$P$26,3,FALSE)</f>
        <v>21</v>
      </c>
      <c r="L574">
        <f>+J574-K574</f>
        <v>0</v>
      </c>
    </row>
    <row r="575" spans="1:12" ht="15">
      <c r="A575" s="11">
        <f>'HYPERVISION Absences'!A573</f>
        <v>809645</v>
      </c>
      <c r="B575" s="11" t="str">
        <f>'HYPERVISION Absences'!B573</f>
        <v>PEYRARD</v>
      </c>
      <c r="C575" s="11" t="str">
        <f>'HYPERVISION Absences'!C573</f>
        <v>CHRISTOPHE</v>
      </c>
      <c r="D575" s="11" t="str">
        <f>'HYPERVISION Absences'!D573</f>
        <v>H+</v>
      </c>
      <c r="E575" s="150">
        <f>'HYPERVISION Absences'!E573</f>
        <v>42324</v>
      </c>
      <c r="F575" s="150">
        <f>'HYPERVISION Absences'!F573</f>
        <v>42324</v>
      </c>
      <c r="G575" s="150">
        <f>'HYPERVISION Absences'!G573</f>
        <v>42324</v>
      </c>
      <c r="H575" s="39">
        <f>IF(B575="","",G575-F575+1)</f>
        <v>1</v>
      </c>
      <c r="I575" s="39">
        <f>IF(B575="","",_XLL.NB.JOURS.OUVRES(F575,G575,ferie))</f>
        <v>1</v>
      </c>
      <c r="J575" s="34">
        <f>IF(D575="","",MATCH(D575,motif,0))</f>
        <v>21</v>
      </c>
      <c r="K575">
        <f>VLOOKUP($D575,param!$N$3:$P$26,3,FALSE)</f>
        <v>21</v>
      </c>
      <c r="L575">
        <f>+J575-K575</f>
        <v>0</v>
      </c>
    </row>
    <row r="576" spans="1:12" ht="15">
      <c r="A576" s="11">
        <f>'HYPERVISION Absences'!A574</f>
        <v>809645</v>
      </c>
      <c r="B576" s="11" t="str">
        <f>'HYPERVISION Absences'!B574</f>
        <v>PEYRARD</v>
      </c>
      <c r="C576" s="11" t="str">
        <f>'HYPERVISION Absences'!C574</f>
        <v>CHRISTOPHE</v>
      </c>
      <c r="D576" s="11" t="str">
        <f>'HYPERVISION Absences'!D574</f>
        <v>H+</v>
      </c>
      <c r="E576" s="150">
        <f>'HYPERVISION Absences'!E574</f>
        <v>42325</v>
      </c>
      <c r="F576" s="150">
        <f>'HYPERVISION Absences'!F574</f>
        <v>42325</v>
      </c>
      <c r="G576" s="150">
        <f>'HYPERVISION Absences'!G574</f>
        <v>42325</v>
      </c>
      <c r="H576" s="39">
        <f>IF(B576="","",G576-F576+1)</f>
        <v>1</v>
      </c>
      <c r="I576" s="39">
        <f>IF(B576="","",_XLL.NB.JOURS.OUVRES(F576,G576,ferie))</f>
        <v>1</v>
      </c>
      <c r="J576" s="34">
        <f>IF(D576="","",MATCH(D576,motif,0))</f>
        <v>21</v>
      </c>
      <c r="K576">
        <f>VLOOKUP($D576,param!$N$3:$P$26,3,FALSE)</f>
        <v>21</v>
      </c>
      <c r="L576">
        <f>+J576-K576</f>
        <v>0</v>
      </c>
    </row>
    <row r="577" spans="1:12" ht="15">
      <c r="A577" s="11">
        <f>'HYPERVISION Absences'!A575</f>
        <v>809645</v>
      </c>
      <c r="B577" s="11" t="str">
        <f>'HYPERVISION Absences'!B575</f>
        <v>PEYRARD</v>
      </c>
      <c r="C577" s="11" t="str">
        <f>'HYPERVISION Absences'!C575</f>
        <v>CHRISTOPHE</v>
      </c>
      <c r="D577" s="11" t="str">
        <f>'HYPERVISION Absences'!D575</f>
        <v>H+</v>
      </c>
      <c r="E577" s="150">
        <f>'HYPERVISION Absences'!E575</f>
        <v>42327</v>
      </c>
      <c r="F577" s="150">
        <f>'HYPERVISION Absences'!F575</f>
        <v>42327</v>
      </c>
      <c r="G577" s="150">
        <f>'HYPERVISION Absences'!G575</f>
        <v>42327</v>
      </c>
      <c r="H577" s="39">
        <f>IF(B577="","",G577-F577+1)</f>
        <v>1</v>
      </c>
      <c r="I577" s="39">
        <f>IF(B577="","",_XLL.NB.JOURS.OUVRES(F577,G577,ferie))</f>
        <v>1</v>
      </c>
      <c r="J577" s="34">
        <f>IF(D577="","",MATCH(D577,motif,0))</f>
        <v>21</v>
      </c>
      <c r="K577">
        <f>VLOOKUP($D577,param!$N$3:$P$26,3,FALSE)</f>
        <v>21</v>
      </c>
      <c r="L577">
        <f>+J577-K577</f>
        <v>0</v>
      </c>
    </row>
    <row r="578" spans="1:12" ht="15">
      <c r="A578" s="11">
        <f>'HYPERVISION Absences'!A576</f>
        <v>809645</v>
      </c>
      <c r="B578" s="11" t="str">
        <f>'HYPERVISION Absences'!B576</f>
        <v>PEYRARD</v>
      </c>
      <c r="C578" s="11" t="str">
        <f>'HYPERVISION Absences'!C576</f>
        <v>CHRISTOPHE</v>
      </c>
      <c r="D578" s="11" t="str">
        <f>'HYPERVISION Absences'!D576</f>
        <v>H+</v>
      </c>
      <c r="E578" s="150">
        <f>'HYPERVISION Absences'!E576</f>
        <v>42331</v>
      </c>
      <c r="F578" s="150">
        <f>'HYPERVISION Absences'!F576</f>
        <v>42331</v>
      </c>
      <c r="G578" s="150">
        <f>'HYPERVISION Absences'!G576</f>
        <v>42331</v>
      </c>
      <c r="H578" s="39">
        <f>IF(B578="","",G578-F578+1)</f>
        <v>1</v>
      </c>
      <c r="I578" s="39">
        <f>IF(B578="","",_XLL.NB.JOURS.OUVRES(F578,G578,ferie))</f>
        <v>1</v>
      </c>
      <c r="J578" s="34">
        <f>IF(D578="","",MATCH(D578,motif,0))</f>
        <v>21</v>
      </c>
      <c r="K578">
        <f>VLOOKUP($D578,param!$N$3:$P$26,3,FALSE)</f>
        <v>21</v>
      </c>
      <c r="L578">
        <f>+J578-K578</f>
        <v>0</v>
      </c>
    </row>
    <row r="579" spans="1:12" ht="15">
      <c r="A579" s="11">
        <f>'HYPERVISION Absences'!A577</f>
        <v>809645</v>
      </c>
      <c r="B579" s="11" t="str">
        <f>'HYPERVISION Absences'!B577</f>
        <v>PEYRARD</v>
      </c>
      <c r="C579" s="11" t="str">
        <f>'HYPERVISION Absences'!C577</f>
        <v>CHRISTOPHE</v>
      </c>
      <c r="D579" s="11" t="str">
        <f>'HYPERVISION Absences'!D577</f>
        <v>H+</v>
      </c>
      <c r="E579" s="150">
        <f>'HYPERVISION Absences'!E577</f>
        <v>42333</v>
      </c>
      <c r="F579" s="150">
        <f>'HYPERVISION Absences'!F577</f>
        <v>42333</v>
      </c>
      <c r="G579" s="150">
        <f>'HYPERVISION Absences'!G577</f>
        <v>42333</v>
      </c>
      <c r="H579" s="39">
        <f>IF(B579="","",G579-F579+1)</f>
        <v>1</v>
      </c>
      <c r="I579" s="39">
        <f>IF(B579="","",_XLL.NB.JOURS.OUVRES(F579,G579,ferie))</f>
        <v>1</v>
      </c>
      <c r="J579" s="34">
        <f>IF(D579="","",MATCH(D579,motif,0))</f>
        <v>21</v>
      </c>
      <c r="K579">
        <f>VLOOKUP($D579,param!$N$3:$P$26,3,FALSE)</f>
        <v>21</v>
      </c>
      <c r="L579">
        <f>+J579-K579</f>
        <v>0</v>
      </c>
    </row>
    <row r="580" spans="1:12" ht="15">
      <c r="A580" s="11">
        <f>'HYPERVISION Absences'!A578</f>
        <v>809645</v>
      </c>
      <c r="B580" s="11" t="str">
        <f>'HYPERVISION Absences'!B578</f>
        <v>PEYRARD</v>
      </c>
      <c r="C580" s="11" t="str">
        <f>'HYPERVISION Absences'!C578</f>
        <v>CHRISTOPHE</v>
      </c>
      <c r="D580" s="11" t="str">
        <f>'HYPERVISION Absences'!D578</f>
        <v>H+</v>
      </c>
      <c r="E580" s="150">
        <f>'HYPERVISION Absences'!E578</f>
        <v>42334</v>
      </c>
      <c r="F580" s="150">
        <f>'HYPERVISION Absences'!F578</f>
        <v>42334</v>
      </c>
      <c r="G580" s="150">
        <f>'HYPERVISION Absences'!G578</f>
        <v>42334</v>
      </c>
      <c r="H580" s="39">
        <f>IF(B580="","",G580-F580+1)</f>
        <v>1</v>
      </c>
      <c r="I580" s="39">
        <f>IF(B580="","",_XLL.NB.JOURS.OUVRES(F580,G580,ferie))</f>
        <v>1</v>
      </c>
      <c r="J580" s="34">
        <f>IF(D580="","",MATCH(D580,motif,0))</f>
        <v>21</v>
      </c>
      <c r="K580">
        <f>VLOOKUP($D580,param!$N$3:$P$26,3,FALSE)</f>
        <v>21</v>
      </c>
      <c r="L580">
        <f>+J580-K580</f>
        <v>0</v>
      </c>
    </row>
    <row r="581" spans="1:12" ht="15">
      <c r="A581" s="11">
        <f>'HYPERVISION Absences'!A579</f>
        <v>809645</v>
      </c>
      <c r="B581" s="11" t="str">
        <f>'HYPERVISION Absences'!B579</f>
        <v>PEYRARD</v>
      </c>
      <c r="C581" s="11" t="str">
        <f>'HYPERVISION Absences'!C579</f>
        <v>CHRISTOPHE</v>
      </c>
      <c r="D581" s="11" t="str">
        <f>'HYPERVISION Absences'!D579</f>
        <v>H+</v>
      </c>
      <c r="E581" s="150">
        <f>'HYPERVISION Absences'!E579</f>
        <v>42338</v>
      </c>
      <c r="F581" s="150">
        <f>'HYPERVISION Absences'!F579</f>
        <v>42338</v>
      </c>
      <c r="G581" s="150">
        <f>'HYPERVISION Absences'!G579</f>
        <v>42338</v>
      </c>
      <c r="H581" s="39">
        <f>IF(B581="","",G581-F581+1)</f>
        <v>1</v>
      </c>
      <c r="I581" s="39">
        <f>IF(B581="","",_XLL.NB.JOURS.OUVRES(F581,G581,ferie))</f>
        <v>1</v>
      </c>
      <c r="J581" s="34">
        <f>IF(D581="","",MATCH(D581,motif,0))</f>
        <v>21</v>
      </c>
      <c r="K581">
        <f>VLOOKUP($D581,param!$N$3:$P$26,3,FALSE)</f>
        <v>21</v>
      </c>
      <c r="L581">
        <f>+J581-K581</f>
        <v>0</v>
      </c>
    </row>
    <row r="582" spans="1:12" ht="15">
      <c r="A582" s="11">
        <f>'HYPERVISION Absences'!A580</f>
        <v>809645</v>
      </c>
      <c r="B582" s="11" t="str">
        <f>'HYPERVISION Absences'!B580</f>
        <v>PEYRARD</v>
      </c>
      <c r="C582" s="11" t="str">
        <f>'HYPERVISION Absences'!C580</f>
        <v>CHRISTOPHE</v>
      </c>
      <c r="D582" s="11" t="str">
        <f>'HYPERVISION Absences'!D580</f>
        <v>H+</v>
      </c>
      <c r="E582" s="150">
        <f>'HYPERVISION Absences'!E580</f>
        <v>42340</v>
      </c>
      <c r="F582" s="150">
        <f>'HYPERVISION Absences'!F580</f>
        <v>42340</v>
      </c>
      <c r="G582" s="150">
        <f>'HYPERVISION Absences'!G580</f>
        <v>42341</v>
      </c>
      <c r="H582" s="39">
        <f>IF(B582="","",G582-F582+1)</f>
        <v>2</v>
      </c>
      <c r="I582" s="39">
        <f>IF(B582="","",_XLL.NB.JOURS.OUVRES(F582,G582,ferie))</f>
        <v>2</v>
      </c>
      <c r="J582" s="34">
        <f>IF(D582="","",MATCH(D582,motif,0))</f>
        <v>21</v>
      </c>
      <c r="K582">
        <f>VLOOKUP($D582,param!$N$3:$P$26,3,FALSE)</f>
        <v>21</v>
      </c>
      <c r="L582">
        <f>+J582-K582</f>
        <v>0</v>
      </c>
    </row>
    <row r="583" spans="1:12" ht="15">
      <c r="A583" s="11">
        <f>'HYPERVISION Absences'!A581</f>
        <v>809645</v>
      </c>
      <c r="B583" s="11" t="str">
        <f>'HYPERVISION Absences'!B581</f>
        <v>PEYRARD</v>
      </c>
      <c r="C583" s="11" t="str">
        <f>'HYPERVISION Absences'!C581</f>
        <v>CHRISTOPHE</v>
      </c>
      <c r="D583" s="11" t="str">
        <f>'HYPERVISION Absences'!D581</f>
        <v>RP</v>
      </c>
      <c r="E583" s="150">
        <f>'HYPERVISION Absences'!E581</f>
        <v>42320</v>
      </c>
      <c r="F583" s="150">
        <f>'HYPERVISION Absences'!F581</f>
        <v>42320</v>
      </c>
      <c r="G583" s="150">
        <f>'HYPERVISION Absences'!G581</f>
        <v>42320</v>
      </c>
      <c r="H583" s="39">
        <f>IF(B583="","",G583-F583+1)</f>
        <v>1</v>
      </c>
      <c r="I583" s="39">
        <f>IF(B583="","",_XLL.NB.JOURS.OUVRES(F583,G583,ferie))</f>
        <v>1</v>
      </c>
      <c r="J583" s="34">
        <f>IF(D583="","",MATCH(D583,motif,0))</f>
        <v>6</v>
      </c>
      <c r="K583">
        <f>VLOOKUP($D583,param!$N$3:$P$26,3,FALSE)</f>
        <v>6</v>
      </c>
      <c r="L583">
        <f>+J583-K583</f>
        <v>0</v>
      </c>
    </row>
    <row r="584" spans="1:12" ht="15">
      <c r="A584" s="11">
        <f>'HYPERVISION Absences'!A582</f>
        <v>809645</v>
      </c>
      <c r="B584" s="11" t="str">
        <f>'HYPERVISION Absences'!B582</f>
        <v>PEYRARD</v>
      </c>
      <c r="C584" s="11" t="str">
        <f>'HYPERVISION Absences'!C582</f>
        <v>CHRISTOPHE</v>
      </c>
      <c r="D584" s="11" t="str">
        <f>'HYPERVISION Absences'!D582</f>
        <v>RP</v>
      </c>
      <c r="E584" s="150">
        <f>'HYPERVISION Absences'!E582</f>
        <v>42482</v>
      </c>
      <c r="F584" s="150">
        <f>'HYPERVISION Absences'!F582</f>
        <v>42482</v>
      </c>
      <c r="G584" s="150">
        <f>'HYPERVISION Absences'!G582</f>
        <v>42482</v>
      </c>
      <c r="H584" s="39">
        <f>IF(B584="","",G584-F584+1)</f>
        <v>1</v>
      </c>
      <c r="I584" s="39">
        <f>IF(B584="","",_XLL.NB.JOURS.OUVRES(F584,G584,ferie))</f>
        <v>1</v>
      </c>
      <c r="J584" s="34">
        <f>IF(D584="","",MATCH(D584,motif,0))</f>
        <v>6</v>
      </c>
      <c r="K584">
        <f>VLOOKUP($D584,param!$N$3:$P$26,3,FALSE)</f>
        <v>6</v>
      </c>
      <c r="L584">
        <f>+J584-K584</f>
        <v>0</v>
      </c>
    </row>
    <row r="585" spans="1:12" ht="15">
      <c r="A585" s="11">
        <f>'HYPERVISION Absences'!A583</f>
        <v>809645</v>
      </c>
      <c r="B585" s="11" t="str">
        <f>'HYPERVISION Absences'!B583</f>
        <v>PEYRARD</v>
      </c>
      <c r="C585" s="11" t="str">
        <f>'HYPERVISION Absences'!C583</f>
        <v>CHRISTOPHE</v>
      </c>
      <c r="D585" s="11" t="str">
        <f>'HYPERVISION Absences'!D583</f>
        <v>RW</v>
      </c>
      <c r="E585" s="150">
        <f>'HYPERVISION Absences'!E583</f>
        <v>42247</v>
      </c>
      <c r="F585" s="150">
        <f>'HYPERVISION Absences'!F583</f>
        <v>42247</v>
      </c>
      <c r="G585" s="150">
        <f>'HYPERVISION Absences'!G583</f>
        <v>42247</v>
      </c>
      <c r="H585" s="39">
        <f>IF(B585="","",G585-F585+1)</f>
        <v>1</v>
      </c>
      <c r="I585" s="39">
        <f>IF(B585="","",_XLL.NB.JOURS.OUVRES(F585,G585,ferie))</f>
        <v>1</v>
      </c>
      <c r="J585" s="34">
        <f>IF(D585="","",MATCH(D585,motif,0))</f>
        <v>15</v>
      </c>
      <c r="K585">
        <f>VLOOKUP($D585,param!$N$3:$P$26,3,FALSE)</f>
        <v>15</v>
      </c>
      <c r="L585">
        <f>+J585-K585</f>
        <v>0</v>
      </c>
    </row>
    <row r="586" spans="1:12" ht="15">
      <c r="A586" s="11">
        <f>'HYPERVISION Absences'!A584</f>
        <v>814190</v>
      </c>
      <c r="B586" s="11" t="str">
        <f>'HYPERVISION Absences'!B584</f>
        <v>TOINON</v>
      </c>
      <c r="C586" s="11" t="str">
        <f>'HYPERVISION Absences'!C584</f>
        <v>CORALIE</v>
      </c>
      <c r="D586" s="11" t="str">
        <f>'HYPERVISION Absences'!D584</f>
        <v>AM</v>
      </c>
      <c r="E586" s="150">
        <f>'HYPERVISION Absences'!E584</f>
        <v>42366</v>
      </c>
      <c r="F586" s="150">
        <f>'HYPERVISION Absences'!F584</f>
        <v>42366</v>
      </c>
      <c r="G586" s="150">
        <f>'HYPERVISION Absences'!G584</f>
        <v>42369</v>
      </c>
      <c r="H586" s="39">
        <f>IF(B586="","",G586-F586+1)</f>
        <v>4</v>
      </c>
      <c r="I586" s="39">
        <f>IF(B586="","",_XLL.NB.JOURS.OUVRES(F586,G586,ferie))</f>
        <v>4</v>
      </c>
      <c r="J586" s="34">
        <f>IF(D586="","",MATCH(D586,motif,0))</f>
        <v>13</v>
      </c>
      <c r="K586">
        <f>VLOOKUP($D586,param!$N$3:$P$26,3,FALSE)</f>
        <v>13</v>
      </c>
      <c r="L586">
        <f>+J586-K586</f>
        <v>0</v>
      </c>
    </row>
    <row r="587" spans="1:12" ht="15">
      <c r="A587" s="11">
        <f>'HYPERVISION Absences'!A585</f>
        <v>814190</v>
      </c>
      <c r="B587" s="11" t="str">
        <f>'HYPERVISION Absences'!B585</f>
        <v>TOINON</v>
      </c>
      <c r="C587" s="11" t="str">
        <f>'HYPERVISION Absences'!C585</f>
        <v>CORALIE</v>
      </c>
      <c r="D587" s="11" t="str">
        <f>'HYPERVISION Absences'!D585</f>
        <v>AM</v>
      </c>
      <c r="E587" s="150">
        <f>'HYPERVISION Absences'!E585</f>
        <v>42373</v>
      </c>
      <c r="F587" s="150">
        <f>'HYPERVISION Absences'!F585</f>
        <v>42373</v>
      </c>
      <c r="G587" s="150">
        <f>'HYPERVISION Absences'!G585</f>
        <v>42373</v>
      </c>
      <c r="H587" s="39">
        <f>IF(B587="","",G587-F587+1)</f>
        <v>1</v>
      </c>
      <c r="I587" s="39">
        <f>IF(B587="","",_XLL.NB.JOURS.OUVRES(F587,G587,ferie))</f>
        <v>1</v>
      </c>
      <c r="J587" s="34">
        <f>IF(D587="","",MATCH(D587,motif,0))</f>
        <v>13</v>
      </c>
      <c r="K587">
        <f>VLOOKUP($D587,param!$N$3:$P$26,3,FALSE)</f>
        <v>13</v>
      </c>
      <c r="L587">
        <f>+J587-K587</f>
        <v>0</v>
      </c>
    </row>
    <row r="588" spans="1:12" ht="15">
      <c r="A588" s="11">
        <f>'HYPERVISION Absences'!A586</f>
        <v>814190</v>
      </c>
      <c r="B588" s="11" t="str">
        <f>'HYPERVISION Absences'!B586</f>
        <v>TOINON</v>
      </c>
      <c r="C588" s="11" t="str">
        <f>'HYPERVISION Absences'!C586</f>
        <v>CORALIE</v>
      </c>
      <c r="D588" s="11" t="str">
        <f>'HYPERVISION Absences'!D586</f>
        <v>C5</v>
      </c>
      <c r="E588" s="150">
        <f>'HYPERVISION Absences'!E586</f>
        <v>42263</v>
      </c>
      <c r="F588" s="150">
        <f>'HYPERVISION Absences'!F586</f>
        <v>42263</v>
      </c>
      <c r="G588" s="150">
        <f>'HYPERVISION Absences'!G586</f>
        <v>42263</v>
      </c>
      <c r="H588" s="39">
        <f>IF(B588="","",G588-F588+1)</f>
        <v>1</v>
      </c>
      <c r="I588" s="39">
        <f>IF(B588="","",_XLL.NB.JOURS.OUVRES(F588,G588,ferie))</f>
        <v>1</v>
      </c>
      <c r="J588" s="34">
        <f>IF(D588="","",MATCH(D588,motif,0))</f>
        <v>3</v>
      </c>
      <c r="K588">
        <f>VLOOKUP($D588,param!$N$3:$P$26,3,FALSE)</f>
        <v>3</v>
      </c>
      <c r="L588">
        <f>+J588-K588</f>
        <v>0</v>
      </c>
    </row>
    <row r="589" spans="1:12" ht="15">
      <c r="A589" s="11">
        <f>'HYPERVISION Absences'!A587</f>
        <v>814190</v>
      </c>
      <c r="B589" s="11" t="str">
        <f>'HYPERVISION Absences'!B587</f>
        <v>TOINON</v>
      </c>
      <c r="C589" s="11" t="str">
        <f>'HYPERVISION Absences'!C587</f>
        <v>CORALIE</v>
      </c>
      <c r="D589" s="11" t="str">
        <f>'HYPERVISION Absences'!D587</f>
        <v>CP</v>
      </c>
      <c r="E589" s="150">
        <f>'HYPERVISION Absences'!E587</f>
        <v>42198</v>
      </c>
      <c r="F589" s="150">
        <f>'HYPERVISION Absences'!F587</f>
        <v>42198</v>
      </c>
      <c r="G589" s="150">
        <f>'HYPERVISION Absences'!G587</f>
        <v>42198</v>
      </c>
      <c r="H589" s="39">
        <f>IF(B589="","",G589-F589+1)</f>
        <v>1</v>
      </c>
      <c r="I589" s="39">
        <f>IF(B589="","",_XLL.NB.JOURS.OUVRES(F589,G589,ferie))</f>
        <v>1</v>
      </c>
      <c r="J589" s="34">
        <f>IF(D589="","",MATCH(D589,motif,0))</f>
        <v>1</v>
      </c>
      <c r="K589">
        <f>VLOOKUP($D589,param!$N$3:$P$26,3,FALSE)</f>
        <v>1</v>
      </c>
      <c r="L589">
        <f>+J589-K589</f>
        <v>0</v>
      </c>
    </row>
    <row r="590" spans="1:12" ht="15">
      <c r="A590" s="11">
        <f>'HYPERVISION Absences'!A588</f>
        <v>814190</v>
      </c>
      <c r="B590" s="11" t="str">
        <f>'HYPERVISION Absences'!B588</f>
        <v>TOINON</v>
      </c>
      <c r="C590" s="11" t="str">
        <f>'HYPERVISION Absences'!C588</f>
        <v>CORALIE</v>
      </c>
      <c r="D590" s="11" t="str">
        <f>'HYPERVISION Absences'!D588</f>
        <v>CP</v>
      </c>
      <c r="E590" s="150">
        <f>'HYPERVISION Absences'!E588</f>
        <v>42233</v>
      </c>
      <c r="F590" s="150">
        <f>'HYPERVISION Absences'!F588</f>
        <v>42233</v>
      </c>
      <c r="G590" s="150">
        <f>'HYPERVISION Absences'!G588</f>
        <v>42247</v>
      </c>
      <c r="H590" s="39">
        <f>IF(B590="","",G590-F590+1)</f>
        <v>15</v>
      </c>
      <c r="I590" s="39">
        <f>IF(B590="","",_XLL.NB.JOURS.OUVRES(F590,G590,ferie))</f>
        <v>11</v>
      </c>
      <c r="J590" s="34">
        <f>IF(D590="","",MATCH(D590,motif,0))</f>
        <v>1</v>
      </c>
      <c r="K590">
        <f>VLOOKUP($D590,param!$N$3:$P$26,3,FALSE)</f>
        <v>1</v>
      </c>
      <c r="L590">
        <f>+J590-K590</f>
        <v>0</v>
      </c>
    </row>
    <row r="591" spans="1:12" ht="15">
      <c r="A591" s="11">
        <f>'HYPERVISION Absences'!A589</f>
        <v>814190</v>
      </c>
      <c r="B591" s="11" t="str">
        <f>'HYPERVISION Absences'!B589</f>
        <v>TOINON</v>
      </c>
      <c r="C591" s="11" t="str">
        <f>'HYPERVISION Absences'!C589</f>
        <v>CORALIE</v>
      </c>
      <c r="D591" s="11" t="str">
        <f>'HYPERVISION Absences'!D589</f>
        <v>CP</v>
      </c>
      <c r="E591" s="150">
        <f>'HYPERVISION Absences'!E589</f>
        <v>42254</v>
      </c>
      <c r="F591" s="150">
        <f>'HYPERVISION Absences'!F589</f>
        <v>42254</v>
      </c>
      <c r="G591" s="150">
        <f>'HYPERVISION Absences'!G589</f>
        <v>42254</v>
      </c>
      <c r="H591" s="39">
        <f>IF(B591="","",G591-F591+1)</f>
        <v>1</v>
      </c>
      <c r="I591" s="39">
        <f>IF(B591="","",_XLL.NB.JOURS.OUVRES(F591,G591,ferie))</f>
        <v>1</v>
      </c>
      <c r="J591" s="34">
        <f>IF(D591="","",MATCH(D591,motif,0))</f>
        <v>1</v>
      </c>
      <c r="K591">
        <f>VLOOKUP($D591,param!$N$3:$P$26,3,FALSE)</f>
        <v>1</v>
      </c>
      <c r="L591">
        <f>+J591-K591</f>
        <v>0</v>
      </c>
    </row>
    <row r="592" spans="1:12" ht="15">
      <c r="A592" s="11">
        <f>'HYPERVISION Absences'!A590</f>
        <v>814190</v>
      </c>
      <c r="B592" s="11" t="str">
        <f>'HYPERVISION Absences'!B590</f>
        <v>TOINON</v>
      </c>
      <c r="C592" s="11" t="str">
        <f>'HYPERVISION Absences'!C590</f>
        <v>CORALIE</v>
      </c>
      <c r="D592" s="11" t="str">
        <f>'HYPERVISION Absences'!D590</f>
        <v>CP</v>
      </c>
      <c r="E592" s="150">
        <f>'HYPERVISION Absences'!E590</f>
        <v>42264</v>
      </c>
      <c r="F592" s="150">
        <f>'HYPERVISION Absences'!F590</f>
        <v>42264</v>
      </c>
      <c r="G592" s="150">
        <f>'HYPERVISION Absences'!G590</f>
        <v>42271</v>
      </c>
      <c r="H592" s="39">
        <f>IF(B592="","",G592-F592+1)</f>
        <v>8</v>
      </c>
      <c r="I592" s="39">
        <f>IF(B592="","",_XLL.NB.JOURS.OUVRES(F592,G592,ferie))</f>
        <v>6</v>
      </c>
      <c r="J592" s="34">
        <f>IF(D592="","",MATCH(D592,motif,0))</f>
        <v>1</v>
      </c>
      <c r="K592">
        <f>VLOOKUP($D592,param!$N$3:$P$26,3,FALSE)</f>
        <v>1</v>
      </c>
      <c r="L592">
        <f>+J592-K592</f>
        <v>0</v>
      </c>
    </row>
    <row r="593" spans="1:12" ht="15">
      <c r="A593" s="11">
        <f>'HYPERVISION Absences'!A591</f>
        <v>20022921</v>
      </c>
      <c r="B593" s="11" t="str">
        <f>'HYPERVISION Absences'!B591</f>
        <v>BLEIN</v>
      </c>
      <c r="C593" s="11" t="str">
        <f>'HYPERVISION Absences'!C591</f>
        <v>JULIEN</v>
      </c>
      <c r="D593" s="11" t="str">
        <f>'HYPERVISION Absences'!D591</f>
        <v>C5</v>
      </c>
      <c r="E593" s="150">
        <f>'HYPERVISION Absences'!E591</f>
        <v>42419</v>
      </c>
      <c r="F593" s="150">
        <f>'HYPERVISION Absences'!F591</f>
        <v>42419</v>
      </c>
      <c r="G593" s="150">
        <f>'HYPERVISION Absences'!G591</f>
        <v>42419</v>
      </c>
      <c r="H593" s="39">
        <f>IF(B593="","",G593-F593+1)</f>
        <v>1</v>
      </c>
      <c r="I593" s="39">
        <f>IF(B593="","",_XLL.NB.JOURS.OUVRES(F593,G593,ferie))</f>
        <v>1</v>
      </c>
      <c r="J593" s="34">
        <f>IF(D593="","",MATCH(D593,motif,0))</f>
        <v>3</v>
      </c>
      <c r="K593">
        <f>VLOOKUP($D593,param!$N$3:$P$26,3,FALSE)</f>
        <v>3</v>
      </c>
      <c r="L593">
        <f>+J593-K593</f>
        <v>0</v>
      </c>
    </row>
    <row r="594" spans="1:12" ht="15">
      <c r="A594" s="11">
        <f>'HYPERVISION Absences'!A592</f>
        <v>20022921</v>
      </c>
      <c r="B594" s="11" t="str">
        <f>'HYPERVISION Absences'!B592</f>
        <v>BLEIN</v>
      </c>
      <c r="C594" s="11" t="str">
        <f>'HYPERVISION Absences'!C592</f>
        <v>JULIEN</v>
      </c>
      <c r="D594" s="11" t="str">
        <f>'HYPERVISION Absences'!D592</f>
        <v>CP</v>
      </c>
      <c r="E594" s="150">
        <f>'HYPERVISION Absences'!E592</f>
        <v>42209</v>
      </c>
      <c r="F594" s="150">
        <f>'HYPERVISION Absences'!F592</f>
        <v>42209</v>
      </c>
      <c r="G594" s="150">
        <f>'HYPERVISION Absences'!G592</f>
        <v>42209</v>
      </c>
      <c r="H594" s="39">
        <f>IF(B594="","",G594-F594+1)</f>
        <v>1</v>
      </c>
      <c r="I594" s="39">
        <f>IF(B594="","",_XLL.NB.JOURS.OUVRES(F594,G594,ferie))</f>
        <v>1</v>
      </c>
      <c r="J594" s="34">
        <f>IF(D594="","",MATCH(D594,motif,0))</f>
        <v>1</v>
      </c>
      <c r="K594">
        <f>VLOOKUP($D594,param!$N$3:$P$26,3,FALSE)</f>
        <v>1</v>
      </c>
      <c r="L594">
        <f>+J594-K594</f>
        <v>0</v>
      </c>
    </row>
    <row r="595" spans="1:12" ht="15">
      <c r="A595" s="11">
        <f>'HYPERVISION Absences'!A593</f>
        <v>20022921</v>
      </c>
      <c r="B595" s="11" t="str">
        <f>'HYPERVISION Absences'!B593</f>
        <v>BLEIN</v>
      </c>
      <c r="C595" s="11" t="str">
        <f>'HYPERVISION Absences'!C593</f>
        <v>JULIEN</v>
      </c>
      <c r="D595" s="11" t="str">
        <f>'HYPERVISION Absences'!D593</f>
        <v>CP</v>
      </c>
      <c r="E595" s="150">
        <f>'HYPERVISION Absences'!E593</f>
        <v>42226</v>
      </c>
      <c r="F595" s="150">
        <f>'HYPERVISION Absences'!F593</f>
        <v>42226</v>
      </c>
      <c r="G595" s="150">
        <f>'HYPERVISION Absences'!G593</f>
        <v>42227</v>
      </c>
      <c r="H595" s="39">
        <f>IF(B595="","",G595-F595+1)</f>
        <v>2</v>
      </c>
      <c r="I595" s="39">
        <f>IF(B595="","",_XLL.NB.JOURS.OUVRES(F595,G595,ferie))</f>
        <v>2</v>
      </c>
      <c r="J595" s="34">
        <f>IF(D595="","",MATCH(D595,motif,0))</f>
        <v>1</v>
      </c>
      <c r="K595">
        <f>VLOOKUP($D595,param!$N$3:$P$26,3,FALSE)</f>
        <v>1</v>
      </c>
      <c r="L595">
        <f>+J595-K595</f>
        <v>0</v>
      </c>
    </row>
    <row r="596" spans="1:12" ht="15">
      <c r="A596" s="11">
        <f>'HYPERVISION Absences'!A594</f>
        <v>20022921</v>
      </c>
      <c r="B596" s="11" t="str">
        <f>'HYPERVISION Absences'!B594</f>
        <v>BLEIN</v>
      </c>
      <c r="C596" s="11" t="str">
        <f>'HYPERVISION Absences'!C594</f>
        <v>JULIEN</v>
      </c>
      <c r="D596" s="11" t="str">
        <f>'HYPERVISION Absences'!D594</f>
        <v>CP</v>
      </c>
      <c r="E596" s="150">
        <f>'HYPERVISION Absences'!E594</f>
        <v>42233</v>
      </c>
      <c r="F596" s="150">
        <f>'HYPERVISION Absences'!F594</f>
        <v>42233</v>
      </c>
      <c r="G596" s="150">
        <f>'HYPERVISION Absences'!G594</f>
        <v>42237</v>
      </c>
      <c r="H596" s="39">
        <f>IF(B596="","",G596-F596+1)</f>
        <v>5</v>
      </c>
      <c r="I596" s="39">
        <f>IF(B596="","",_XLL.NB.JOURS.OUVRES(F596,G596,ferie))</f>
        <v>5</v>
      </c>
      <c r="J596" s="34">
        <f>IF(D596="","",MATCH(D596,motif,0))</f>
        <v>1</v>
      </c>
      <c r="K596">
        <f>VLOOKUP($D596,param!$N$3:$P$26,3,FALSE)</f>
        <v>1</v>
      </c>
      <c r="L596">
        <f>+J596-K596</f>
        <v>0</v>
      </c>
    </row>
    <row r="597" spans="1:12" ht="15">
      <c r="A597" s="11">
        <f>'HYPERVISION Absences'!A595</f>
        <v>20022921</v>
      </c>
      <c r="B597" s="11" t="str">
        <f>'HYPERVISION Absences'!B595</f>
        <v>BLEIN</v>
      </c>
      <c r="C597" s="11" t="str">
        <f>'HYPERVISION Absences'!C595</f>
        <v>JULIEN</v>
      </c>
      <c r="D597" s="11" t="str">
        <f>'HYPERVISION Absences'!D595</f>
        <v>CP</v>
      </c>
      <c r="E597" s="150">
        <f>'HYPERVISION Absences'!E595</f>
        <v>42261</v>
      </c>
      <c r="F597" s="150">
        <f>'HYPERVISION Absences'!F595</f>
        <v>42261</v>
      </c>
      <c r="G597" s="150">
        <f>'HYPERVISION Absences'!G595</f>
        <v>42265</v>
      </c>
      <c r="H597" s="39">
        <f>IF(B597="","",G597-F597+1)</f>
        <v>5</v>
      </c>
      <c r="I597" s="39">
        <f>IF(B597="","",_XLL.NB.JOURS.OUVRES(F597,G597,ferie))</f>
        <v>5</v>
      </c>
      <c r="J597" s="34">
        <f>IF(D597="","",MATCH(D597,motif,0))</f>
        <v>1</v>
      </c>
      <c r="K597">
        <f>VLOOKUP($D597,param!$N$3:$P$26,3,FALSE)</f>
        <v>1</v>
      </c>
      <c r="L597">
        <f>+J597-K597</f>
        <v>0</v>
      </c>
    </row>
    <row r="598" spans="1:12" ht="15">
      <c r="A598" s="11">
        <f>'HYPERVISION Absences'!A596</f>
        <v>20022921</v>
      </c>
      <c r="B598" s="11" t="str">
        <f>'HYPERVISION Absences'!B596</f>
        <v>BLEIN</v>
      </c>
      <c r="C598" s="11" t="str">
        <f>'HYPERVISION Absences'!C596</f>
        <v>JULIEN</v>
      </c>
      <c r="D598" s="11" t="str">
        <f>'HYPERVISION Absences'!D596</f>
        <v>CP</v>
      </c>
      <c r="E598" s="150">
        <f>'HYPERVISION Absences'!E596</f>
        <v>42275</v>
      </c>
      <c r="F598" s="150">
        <f>'HYPERVISION Absences'!F596</f>
        <v>42275</v>
      </c>
      <c r="G598" s="150">
        <f>'HYPERVISION Absences'!G596</f>
        <v>42277</v>
      </c>
      <c r="H598" s="39">
        <f>IF(B598="","",G598-F598+1)</f>
        <v>3</v>
      </c>
      <c r="I598" s="39">
        <f>IF(B598="","",_XLL.NB.JOURS.OUVRES(F598,G598,ferie))</f>
        <v>3</v>
      </c>
      <c r="J598" s="34">
        <f>IF(D598="","",MATCH(D598,motif,0))</f>
        <v>1</v>
      </c>
      <c r="K598">
        <f>VLOOKUP($D598,param!$N$3:$P$26,3,FALSE)</f>
        <v>1</v>
      </c>
      <c r="L598">
        <f>+J598-K598</f>
        <v>0</v>
      </c>
    </row>
    <row r="599" spans="1:12" ht="15">
      <c r="A599" s="11">
        <f>'HYPERVISION Absences'!A597</f>
        <v>20022921</v>
      </c>
      <c r="B599" s="11" t="str">
        <f>'HYPERVISION Absences'!B597</f>
        <v>BLEIN</v>
      </c>
      <c r="C599" s="11" t="str">
        <f>'HYPERVISION Absences'!C597</f>
        <v>JULIEN</v>
      </c>
      <c r="D599" s="11" t="str">
        <f>'HYPERVISION Absences'!D597</f>
        <v>CP</v>
      </c>
      <c r="E599" s="150">
        <f>'HYPERVISION Absences'!E597</f>
        <v>42307</v>
      </c>
      <c r="F599" s="150">
        <f>'HYPERVISION Absences'!F597</f>
        <v>42307</v>
      </c>
      <c r="G599" s="150">
        <f>'HYPERVISION Absences'!G597</f>
        <v>42307</v>
      </c>
      <c r="H599" s="39">
        <f>IF(B599="","",G599-F599+1)</f>
        <v>1</v>
      </c>
      <c r="I599" s="39">
        <f>IF(B599="","",_XLL.NB.JOURS.OUVRES(F599,G599,ferie))</f>
        <v>1</v>
      </c>
      <c r="J599" s="34">
        <f>IF(D599="","",MATCH(D599,motif,0))</f>
        <v>1</v>
      </c>
      <c r="K599">
        <f>VLOOKUP($D599,param!$N$3:$P$26,3,FALSE)</f>
        <v>1</v>
      </c>
      <c r="L599">
        <f>+J599-K599</f>
        <v>0</v>
      </c>
    </row>
    <row r="600" spans="1:12" ht="15">
      <c r="A600" s="11">
        <f>'HYPERVISION Absences'!A598</f>
        <v>20022921</v>
      </c>
      <c r="B600" s="11" t="str">
        <f>'HYPERVISION Absences'!B598</f>
        <v>BLEIN</v>
      </c>
      <c r="C600" s="11" t="str">
        <f>'HYPERVISION Absences'!C598</f>
        <v>JULIEN</v>
      </c>
      <c r="D600" s="11" t="str">
        <f>'HYPERVISION Absences'!D598</f>
        <v>CP</v>
      </c>
      <c r="E600" s="150">
        <f>'HYPERVISION Absences'!E598</f>
        <v>42422</v>
      </c>
      <c r="F600" s="150">
        <f>'HYPERVISION Absences'!F598</f>
        <v>42422</v>
      </c>
      <c r="G600" s="150">
        <f>'HYPERVISION Absences'!G598</f>
        <v>42426</v>
      </c>
      <c r="H600" s="39">
        <f>IF(B600="","",G600-F600+1)</f>
        <v>5</v>
      </c>
      <c r="I600" s="39">
        <f>IF(B600="","",_XLL.NB.JOURS.OUVRES(F600,G600,ferie))</f>
        <v>5</v>
      </c>
      <c r="J600" s="34">
        <f>IF(D600="","",MATCH(D600,motif,0))</f>
        <v>1</v>
      </c>
      <c r="K600">
        <f>VLOOKUP($D600,param!$N$3:$P$26,3,FALSE)</f>
        <v>1</v>
      </c>
      <c r="L600">
        <f>+J600-K600</f>
        <v>0</v>
      </c>
    </row>
    <row r="601" spans="1:12" ht="15">
      <c r="A601" s="11">
        <f>'HYPERVISION Absences'!A599</f>
        <v>20022921</v>
      </c>
      <c r="B601" s="11" t="str">
        <f>'HYPERVISION Absences'!B599</f>
        <v>BLEIN</v>
      </c>
      <c r="C601" s="11" t="str">
        <f>'HYPERVISION Absences'!C599</f>
        <v>JULIEN</v>
      </c>
      <c r="D601" s="11" t="str">
        <f>'HYPERVISION Absences'!D599</f>
        <v>EN</v>
      </c>
      <c r="E601" s="150">
        <f>'HYPERVISION Absences'!E599</f>
        <v>42228</v>
      </c>
      <c r="F601" s="150">
        <f>'HYPERVISION Absences'!F599</f>
        <v>42228</v>
      </c>
      <c r="G601" s="150">
        <f>'HYPERVISION Absences'!G599</f>
        <v>42230</v>
      </c>
      <c r="H601" s="39">
        <f>IF(B601="","",G601-F601+1)</f>
        <v>3</v>
      </c>
      <c r="I601" s="39">
        <f>IF(B601="","",_XLL.NB.JOURS.OUVRES(F601,G601,ferie))</f>
        <v>3</v>
      </c>
      <c r="J601" s="34">
        <f>IF(D601="","",MATCH(D601,motif,0))</f>
        <v>9</v>
      </c>
      <c r="K601">
        <f>VLOOKUP($D601,param!$N$3:$P$26,3,FALSE)</f>
        <v>9</v>
      </c>
      <c r="L601">
        <f>+J601-K601</f>
        <v>0</v>
      </c>
    </row>
    <row r="602" spans="1:12" ht="15">
      <c r="A602" s="11">
        <f>'HYPERVISION Absences'!A600</f>
        <v>20022921</v>
      </c>
      <c r="B602" s="11" t="str">
        <f>'HYPERVISION Absences'!B600</f>
        <v>BLEIN</v>
      </c>
      <c r="C602" s="11" t="str">
        <f>'HYPERVISION Absences'!C600</f>
        <v>JULIEN</v>
      </c>
      <c r="D602" s="11" t="str">
        <f>'HYPERVISION Absences'!D600</f>
        <v>FO</v>
      </c>
      <c r="E602" s="150">
        <f>'HYPERVISION Absences'!E600</f>
        <v>42310</v>
      </c>
      <c r="F602" s="150">
        <f>'HYPERVISION Absences'!F600</f>
        <v>42310</v>
      </c>
      <c r="G602" s="150">
        <f>'HYPERVISION Absences'!G600</f>
        <v>42313</v>
      </c>
      <c r="H602" s="39">
        <f>IF(B602="","",G602-F602+1)</f>
        <v>4</v>
      </c>
      <c r="I602" s="39">
        <f>IF(B602="","",_XLL.NB.JOURS.OUVRES(F602,G602,ferie))</f>
        <v>4</v>
      </c>
      <c r="J602" s="34">
        <f>IF(D602="","",MATCH(D602,motif,0))</f>
        <v>14</v>
      </c>
      <c r="K602">
        <f>VLOOKUP($D602,param!$N$3:$P$26,3,FALSE)</f>
        <v>14</v>
      </c>
      <c r="L602">
        <f>+J602-K602</f>
        <v>0</v>
      </c>
    </row>
    <row r="603" spans="1:12" ht="15">
      <c r="A603" s="11">
        <f>'HYPERVISION Absences'!A601</f>
        <v>20022921</v>
      </c>
      <c r="B603" s="11" t="str">
        <f>'HYPERVISION Absences'!B601</f>
        <v>BLEIN</v>
      </c>
      <c r="C603" s="11" t="str">
        <f>'HYPERVISION Absences'!C601</f>
        <v>JULIEN</v>
      </c>
      <c r="D603" s="11" t="str">
        <f>'HYPERVISION Absences'!D601</f>
        <v>FO</v>
      </c>
      <c r="E603" s="150">
        <f>'HYPERVISION Absences'!E601</f>
        <v>42328</v>
      </c>
      <c r="F603" s="150">
        <f>'HYPERVISION Absences'!F601</f>
        <v>42328</v>
      </c>
      <c r="G603" s="150">
        <f>'HYPERVISION Absences'!G601</f>
        <v>42328</v>
      </c>
      <c r="H603" s="39">
        <f>IF(B603="","",G603-F603+1)</f>
        <v>1</v>
      </c>
      <c r="I603" s="39">
        <f>IF(B603="","",_XLL.NB.JOURS.OUVRES(F603,G603,ferie))</f>
        <v>1</v>
      </c>
      <c r="J603" s="34">
        <f>IF(D603="","",MATCH(D603,motif,0))</f>
        <v>14</v>
      </c>
      <c r="K603">
        <f>VLOOKUP($D603,param!$N$3:$P$26,3,FALSE)</f>
        <v>14</v>
      </c>
      <c r="L603">
        <f>+J603-K603</f>
        <v>0</v>
      </c>
    </row>
    <row r="604" spans="1:12" ht="15">
      <c r="A604" s="11">
        <f>'HYPERVISION Absences'!A602</f>
        <v>20022921</v>
      </c>
      <c r="B604" s="11" t="str">
        <f>'HYPERVISION Absences'!B602</f>
        <v>BLEIN</v>
      </c>
      <c r="C604" s="11" t="str">
        <f>'HYPERVISION Absences'!C602</f>
        <v>JULIEN</v>
      </c>
      <c r="D604" s="11" t="str">
        <f>'HYPERVISION Absences'!D602</f>
        <v>FO</v>
      </c>
      <c r="E604" s="150">
        <f>'HYPERVISION Absences'!E602</f>
        <v>42352</v>
      </c>
      <c r="F604" s="150">
        <f>'HYPERVISION Absences'!F602</f>
        <v>42352</v>
      </c>
      <c r="G604" s="150">
        <f>'HYPERVISION Absences'!G602</f>
        <v>42355</v>
      </c>
      <c r="H604" s="39">
        <f>IF(B604="","",G604-F604+1)</f>
        <v>4</v>
      </c>
      <c r="I604" s="39">
        <f>IF(B604="","",_XLL.NB.JOURS.OUVRES(F604,G604,ferie))</f>
        <v>4</v>
      </c>
      <c r="J604" s="34">
        <f>IF(D604="","",MATCH(D604,motif,0))</f>
        <v>14</v>
      </c>
      <c r="K604">
        <f>VLOOKUP($D604,param!$N$3:$P$26,3,FALSE)</f>
        <v>14</v>
      </c>
      <c r="L604">
        <f>+J604-K604</f>
        <v>0</v>
      </c>
    </row>
    <row r="605" spans="1:12" ht="15">
      <c r="A605" s="11">
        <f>'HYPERVISION Absences'!A603</f>
        <v>20022921</v>
      </c>
      <c r="B605" s="11" t="str">
        <f>'HYPERVISION Absences'!B603</f>
        <v>BLEIN</v>
      </c>
      <c r="C605" s="11" t="str">
        <f>'HYPERVISION Absences'!C603</f>
        <v>JULIEN</v>
      </c>
      <c r="D605" s="11" t="str">
        <f>'HYPERVISION Absences'!D603</f>
        <v>H+</v>
      </c>
      <c r="E605" s="150">
        <f>'HYPERVISION Absences'!E603</f>
        <v>42320</v>
      </c>
      <c r="F605" s="150">
        <f>'HYPERVISION Absences'!F603</f>
        <v>42320</v>
      </c>
      <c r="G605" s="150">
        <f>'HYPERVISION Absences'!G603</f>
        <v>42320</v>
      </c>
      <c r="H605" s="39">
        <f>IF(B605="","",G605-F605+1)</f>
        <v>1</v>
      </c>
      <c r="I605" s="39">
        <f>IF(B605="","",_XLL.NB.JOURS.OUVRES(F605,G605,ferie))</f>
        <v>1</v>
      </c>
      <c r="J605" s="34">
        <f>IF(D605="","",MATCH(D605,motif,0))</f>
        <v>21</v>
      </c>
      <c r="K605">
        <f>VLOOKUP($D605,param!$N$3:$P$26,3,FALSE)</f>
        <v>21</v>
      </c>
      <c r="L605">
        <f>+J605-K605</f>
        <v>0</v>
      </c>
    </row>
    <row r="606" spans="1:12" ht="15">
      <c r="A606" s="11">
        <f>'HYPERVISION Absences'!A604</f>
        <v>20022921</v>
      </c>
      <c r="B606" s="11" t="str">
        <f>'HYPERVISION Absences'!B604</f>
        <v>BLEIN</v>
      </c>
      <c r="C606" s="11" t="str">
        <f>'HYPERVISION Absences'!C604</f>
        <v>JULIEN</v>
      </c>
      <c r="D606" s="11" t="str">
        <f>'HYPERVISION Absences'!D604</f>
        <v>H+</v>
      </c>
      <c r="E606" s="150">
        <f>'HYPERVISION Absences'!E604</f>
        <v>42321</v>
      </c>
      <c r="F606" s="150">
        <f>'HYPERVISION Absences'!F604</f>
        <v>42321</v>
      </c>
      <c r="G606" s="150">
        <f>'HYPERVISION Absences'!G604</f>
        <v>42321</v>
      </c>
      <c r="H606" s="39">
        <f>IF(B606="","",G606-F606+1)</f>
        <v>1</v>
      </c>
      <c r="I606" s="39">
        <f>IF(B606="","",_XLL.NB.JOURS.OUVRES(F606,G606,ferie))</f>
        <v>1</v>
      </c>
      <c r="J606" s="34">
        <f>IF(D606="","",MATCH(D606,motif,0))</f>
        <v>21</v>
      </c>
      <c r="K606">
        <f>VLOOKUP($D606,param!$N$3:$P$26,3,FALSE)</f>
        <v>21</v>
      </c>
      <c r="L606">
        <f>+J606-K606</f>
        <v>0</v>
      </c>
    </row>
    <row r="607" spans="1:12" ht="15">
      <c r="A607" s="11">
        <f>'HYPERVISION Absences'!A605</f>
        <v>20022921</v>
      </c>
      <c r="B607" s="11" t="str">
        <f>'HYPERVISION Absences'!B605</f>
        <v>BLEIN</v>
      </c>
      <c r="C607" s="11" t="str">
        <f>'HYPERVISION Absences'!C605</f>
        <v>JULIEN</v>
      </c>
      <c r="D607" s="11" t="str">
        <f>'HYPERVISION Absences'!D605</f>
        <v>H+</v>
      </c>
      <c r="E607" s="150">
        <f>'HYPERVISION Absences'!E605</f>
        <v>42325</v>
      </c>
      <c r="F607" s="150">
        <f>'HYPERVISION Absences'!F605</f>
        <v>42325</v>
      </c>
      <c r="G607" s="150">
        <f>'HYPERVISION Absences'!G605</f>
        <v>42325</v>
      </c>
      <c r="H607" s="39">
        <f>IF(B607="","",G607-F607+1)</f>
        <v>1</v>
      </c>
      <c r="I607" s="39">
        <f>IF(B607="","",_XLL.NB.JOURS.OUVRES(F607,G607,ferie))</f>
        <v>1</v>
      </c>
      <c r="J607" s="34">
        <f>IF(D607="","",MATCH(D607,motif,0))</f>
        <v>21</v>
      </c>
      <c r="K607">
        <f>VLOOKUP($D607,param!$N$3:$P$26,3,FALSE)</f>
        <v>21</v>
      </c>
      <c r="L607">
        <f>+J607-K607</f>
        <v>0</v>
      </c>
    </row>
    <row r="608" spans="1:12" ht="15">
      <c r="A608" s="11">
        <f>'HYPERVISION Absences'!A606</f>
        <v>20022921</v>
      </c>
      <c r="B608" s="11" t="str">
        <f>'HYPERVISION Absences'!B606</f>
        <v>BLEIN</v>
      </c>
      <c r="C608" s="11" t="str">
        <f>'HYPERVISION Absences'!C606</f>
        <v>JULIEN</v>
      </c>
      <c r="D608" s="11" t="str">
        <f>'HYPERVISION Absences'!D606</f>
        <v>H+</v>
      </c>
      <c r="E608" s="150">
        <f>'HYPERVISION Absences'!E606</f>
        <v>42327</v>
      </c>
      <c r="F608" s="150">
        <f>'HYPERVISION Absences'!F606</f>
        <v>42327</v>
      </c>
      <c r="G608" s="150">
        <f>'HYPERVISION Absences'!G606</f>
        <v>42327</v>
      </c>
      <c r="H608" s="39">
        <f>IF(B608="","",G608-F608+1)</f>
        <v>1</v>
      </c>
      <c r="I608" s="39">
        <f>IF(B608="","",_XLL.NB.JOURS.OUVRES(F608,G608,ferie))</f>
        <v>1</v>
      </c>
      <c r="J608" s="34">
        <f>IF(D608="","",MATCH(D608,motif,0))</f>
        <v>21</v>
      </c>
      <c r="K608">
        <f>VLOOKUP($D608,param!$N$3:$P$26,3,FALSE)</f>
        <v>21</v>
      </c>
      <c r="L608">
        <f>+J608-K608</f>
        <v>0</v>
      </c>
    </row>
    <row r="609" spans="1:12" ht="15">
      <c r="A609" s="11">
        <f>'HYPERVISION Absences'!A607</f>
        <v>20022921</v>
      </c>
      <c r="B609" s="11" t="str">
        <f>'HYPERVISION Absences'!B607</f>
        <v>BLEIN</v>
      </c>
      <c r="C609" s="11" t="str">
        <f>'HYPERVISION Absences'!C607</f>
        <v>JULIEN</v>
      </c>
      <c r="D609" s="11" t="str">
        <f>'HYPERVISION Absences'!D607</f>
        <v>H+</v>
      </c>
      <c r="E609" s="150">
        <f>'HYPERVISION Absences'!E607</f>
        <v>42331</v>
      </c>
      <c r="F609" s="150">
        <f>'HYPERVISION Absences'!F607</f>
        <v>42331</v>
      </c>
      <c r="G609" s="150">
        <f>'HYPERVISION Absences'!G607</f>
        <v>42331</v>
      </c>
      <c r="H609" s="39">
        <f>IF(B609="","",G609-F609+1)</f>
        <v>1</v>
      </c>
      <c r="I609" s="39">
        <f>IF(B609="","",_XLL.NB.JOURS.OUVRES(F609,G609,ferie))</f>
        <v>1</v>
      </c>
      <c r="J609" s="34">
        <f>IF(D609="","",MATCH(D609,motif,0))</f>
        <v>21</v>
      </c>
      <c r="K609">
        <f>VLOOKUP($D609,param!$N$3:$P$26,3,FALSE)</f>
        <v>21</v>
      </c>
      <c r="L609">
        <f>+J609-K609</f>
        <v>0</v>
      </c>
    </row>
    <row r="610" spans="1:12" ht="15">
      <c r="A610" s="11">
        <f>'HYPERVISION Absences'!A608</f>
        <v>20022921</v>
      </c>
      <c r="B610" s="11" t="str">
        <f>'HYPERVISION Absences'!B608</f>
        <v>BLEIN</v>
      </c>
      <c r="C610" s="11" t="str">
        <f>'HYPERVISION Absences'!C608</f>
        <v>JULIEN</v>
      </c>
      <c r="D610" s="11" t="str">
        <f>'HYPERVISION Absences'!D608</f>
        <v>H+</v>
      </c>
      <c r="E610" s="150">
        <f>'HYPERVISION Absences'!E608</f>
        <v>42338</v>
      </c>
      <c r="F610" s="150">
        <f>'HYPERVISION Absences'!F608</f>
        <v>42338</v>
      </c>
      <c r="G610" s="150">
        <f>'HYPERVISION Absences'!G608</f>
        <v>42339</v>
      </c>
      <c r="H610" s="39">
        <f>IF(B610="","",G610-F610+1)</f>
        <v>2</v>
      </c>
      <c r="I610" s="39">
        <f>IF(B610="","",_XLL.NB.JOURS.OUVRES(F610,G610,ferie))</f>
        <v>2</v>
      </c>
      <c r="J610" s="34">
        <f>IF(D610="","",MATCH(D610,motif,0))</f>
        <v>21</v>
      </c>
      <c r="K610">
        <f>VLOOKUP($D610,param!$N$3:$P$26,3,FALSE)</f>
        <v>21</v>
      </c>
      <c r="L610">
        <f>+J610-K610</f>
        <v>0</v>
      </c>
    </row>
    <row r="611" spans="1:12" ht="15">
      <c r="A611" s="11">
        <f>'HYPERVISION Absences'!A609</f>
        <v>20022921</v>
      </c>
      <c r="B611" s="11" t="str">
        <f>'HYPERVISION Absences'!B609</f>
        <v>BLEIN</v>
      </c>
      <c r="C611" s="11" t="str">
        <f>'HYPERVISION Absences'!C609</f>
        <v>JULIEN</v>
      </c>
      <c r="D611" s="11" t="str">
        <f>'HYPERVISION Absences'!D609</f>
        <v>H+</v>
      </c>
      <c r="E611" s="150">
        <f>'HYPERVISION Absences'!E609</f>
        <v>42340</v>
      </c>
      <c r="F611" s="150">
        <f>'HYPERVISION Absences'!F609</f>
        <v>42340</v>
      </c>
      <c r="G611" s="150">
        <f>'HYPERVISION Absences'!G609</f>
        <v>42340</v>
      </c>
      <c r="H611" s="39">
        <f>IF(B611="","",G611-F611+1)</f>
        <v>1</v>
      </c>
      <c r="I611" s="39">
        <f>IF(B611="","",_XLL.NB.JOURS.OUVRES(F611,G611,ferie))</f>
        <v>1</v>
      </c>
      <c r="J611" s="34">
        <f>IF(D611="","",MATCH(D611,motif,0))</f>
        <v>21</v>
      </c>
      <c r="K611">
        <f>VLOOKUP($D611,param!$N$3:$P$26,3,FALSE)</f>
        <v>21</v>
      </c>
      <c r="L611">
        <f>+J611-K611</f>
        <v>0</v>
      </c>
    </row>
    <row r="612" spans="1:12" ht="15">
      <c r="A612" s="11">
        <f>'HYPERVISION Absences'!A610</f>
        <v>20022921</v>
      </c>
      <c r="B612" s="11" t="str">
        <f>'HYPERVISION Absences'!B610</f>
        <v>BLEIN</v>
      </c>
      <c r="C612" s="11" t="str">
        <f>'HYPERVISION Absences'!C610</f>
        <v>JULIEN</v>
      </c>
      <c r="D612" s="11" t="str">
        <f>'HYPERVISION Absences'!D610</f>
        <v>H+</v>
      </c>
      <c r="E612" s="150">
        <f>'HYPERVISION Absences'!E610</f>
        <v>42341</v>
      </c>
      <c r="F612" s="150">
        <f>'HYPERVISION Absences'!F610</f>
        <v>42341</v>
      </c>
      <c r="G612" s="150">
        <f>'HYPERVISION Absences'!G610</f>
        <v>42341</v>
      </c>
      <c r="H612" s="39">
        <f>IF(B612="","",G612-F612+1)</f>
        <v>1</v>
      </c>
      <c r="I612" s="39">
        <f>IF(B612="","",_XLL.NB.JOURS.OUVRES(F612,G612,ferie))</f>
        <v>1</v>
      </c>
      <c r="J612" s="34">
        <f>IF(D612="","",MATCH(D612,motif,0))</f>
        <v>21</v>
      </c>
      <c r="K612">
        <f>VLOOKUP($D612,param!$N$3:$P$26,3,FALSE)</f>
        <v>21</v>
      </c>
      <c r="L612">
        <f>+J612-K612</f>
        <v>0</v>
      </c>
    </row>
    <row r="613" spans="1:12" ht="15">
      <c r="A613" s="11">
        <f>'HYPERVISION Absences'!A611</f>
        <v>20022921</v>
      </c>
      <c r="B613" s="11" t="str">
        <f>'HYPERVISION Absences'!B611</f>
        <v>BLEIN</v>
      </c>
      <c r="C613" s="11" t="str">
        <f>'HYPERVISION Absences'!C611</f>
        <v>JULIEN</v>
      </c>
      <c r="D613" s="11" t="str">
        <f>'HYPERVISION Absences'!D611</f>
        <v>H+</v>
      </c>
      <c r="E613" s="150">
        <f>'HYPERVISION Absences'!E611</f>
        <v>42367</v>
      </c>
      <c r="F613" s="150">
        <f>'HYPERVISION Absences'!F611</f>
        <v>42367</v>
      </c>
      <c r="G613" s="150">
        <f>'HYPERVISION Absences'!G611</f>
        <v>42367</v>
      </c>
      <c r="H613" s="39">
        <f>IF(B613="","",G613-F613+1)</f>
        <v>1</v>
      </c>
      <c r="I613" s="39">
        <f>IF(B613="","",_XLL.NB.JOURS.OUVRES(F613,G613,ferie))</f>
        <v>1</v>
      </c>
      <c r="J613" s="34">
        <f>IF(D613="","",MATCH(D613,motif,0))</f>
        <v>21</v>
      </c>
      <c r="K613">
        <f>VLOOKUP($D613,param!$N$3:$P$26,3,FALSE)</f>
        <v>21</v>
      </c>
      <c r="L613">
        <f>+J613-K613</f>
        <v>0</v>
      </c>
    </row>
    <row r="614" spans="1:12" ht="15">
      <c r="A614" s="11">
        <f>'HYPERVISION Absences'!A612</f>
        <v>20022921</v>
      </c>
      <c r="B614" s="11" t="str">
        <f>'HYPERVISION Absences'!B612</f>
        <v>BLEIN</v>
      </c>
      <c r="C614" s="11" t="str">
        <f>'HYPERVISION Absences'!C612</f>
        <v>JULIEN</v>
      </c>
      <c r="D614" s="11" t="str">
        <f>'HYPERVISION Absences'!D612</f>
        <v>H+</v>
      </c>
      <c r="E614" s="150">
        <f>'HYPERVISION Absences'!E612</f>
        <v>42375</v>
      </c>
      <c r="F614" s="150">
        <f>'HYPERVISION Absences'!F612</f>
        <v>42375</v>
      </c>
      <c r="G614" s="150">
        <f>'HYPERVISION Absences'!G612</f>
        <v>42375</v>
      </c>
      <c r="H614" s="39">
        <f>IF(B614="","",G614-F614+1)</f>
        <v>1</v>
      </c>
      <c r="I614" s="39">
        <f>IF(B614="","",_XLL.NB.JOURS.OUVRES(F614,G614,ferie))</f>
        <v>1</v>
      </c>
      <c r="J614" s="34">
        <f>IF(D614="","",MATCH(D614,motif,0))</f>
        <v>21</v>
      </c>
      <c r="K614">
        <f>VLOOKUP($D614,param!$N$3:$P$26,3,FALSE)</f>
        <v>21</v>
      </c>
      <c r="L614">
        <f>+J614-K614</f>
        <v>0</v>
      </c>
    </row>
    <row r="615" spans="1:12" ht="15">
      <c r="A615" s="11">
        <f>'HYPERVISION Absences'!A613</f>
        <v>20022921</v>
      </c>
      <c r="B615" s="11" t="str">
        <f>'HYPERVISION Absences'!B613</f>
        <v>BLEIN</v>
      </c>
      <c r="C615" s="11" t="str">
        <f>'HYPERVISION Absences'!C613</f>
        <v>JULIEN</v>
      </c>
      <c r="D615" s="11" t="str">
        <f>'HYPERVISION Absences'!D613</f>
        <v>H+</v>
      </c>
      <c r="E615" s="150">
        <f>'HYPERVISION Absences'!E613</f>
        <v>42382</v>
      </c>
      <c r="F615" s="150">
        <f>'HYPERVISION Absences'!F613</f>
        <v>42382</v>
      </c>
      <c r="G615" s="150">
        <f>'HYPERVISION Absences'!G613</f>
        <v>42382</v>
      </c>
      <c r="H615" s="39">
        <f>IF(B615="","",G615-F615+1)</f>
        <v>1</v>
      </c>
      <c r="I615" s="39">
        <f>IF(B615="","",_XLL.NB.JOURS.OUVRES(F615,G615,ferie))</f>
        <v>1</v>
      </c>
      <c r="J615" s="34">
        <f>IF(D615="","",MATCH(D615,motif,0))</f>
        <v>21</v>
      </c>
      <c r="K615">
        <f>VLOOKUP($D615,param!$N$3:$P$26,3,FALSE)</f>
        <v>21</v>
      </c>
      <c r="L615">
        <f>+J615-K615</f>
        <v>0</v>
      </c>
    </row>
    <row r="616" spans="1:12" ht="15">
      <c r="A616" s="11">
        <f>'HYPERVISION Absences'!A614</f>
        <v>20022921</v>
      </c>
      <c r="B616" s="11" t="str">
        <f>'HYPERVISION Absences'!B614</f>
        <v>BLEIN</v>
      </c>
      <c r="C616" s="11" t="str">
        <f>'HYPERVISION Absences'!C614</f>
        <v>JULIEN</v>
      </c>
      <c r="D616" s="11" t="str">
        <f>'HYPERVISION Absences'!D614</f>
        <v>H+</v>
      </c>
      <c r="E616" s="150">
        <f>'HYPERVISION Absences'!E614</f>
        <v>42396</v>
      </c>
      <c r="F616" s="150">
        <f>'HYPERVISION Absences'!F614</f>
        <v>42396</v>
      </c>
      <c r="G616" s="150">
        <f>'HYPERVISION Absences'!G614</f>
        <v>42396</v>
      </c>
      <c r="H616" s="39">
        <f>IF(B616="","",G616-F616+1)</f>
        <v>1</v>
      </c>
      <c r="I616" s="39">
        <f>IF(B616="","",_XLL.NB.JOURS.OUVRES(F616,G616,ferie))</f>
        <v>1</v>
      </c>
      <c r="J616" s="34">
        <f>IF(D616="","",MATCH(D616,motif,0))</f>
        <v>21</v>
      </c>
      <c r="K616">
        <f>VLOOKUP($D616,param!$N$3:$P$26,3,FALSE)</f>
        <v>21</v>
      </c>
      <c r="L616">
        <f>+J616-K616</f>
        <v>0</v>
      </c>
    </row>
    <row r="617" spans="1:12" ht="15">
      <c r="A617" s="11">
        <f>'HYPERVISION Absences'!A615</f>
        <v>20022921</v>
      </c>
      <c r="B617" s="11" t="str">
        <f>'HYPERVISION Absences'!B615</f>
        <v>BLEIN</v>
      </c>
      <c r="C617" s="11" t="str">
        <f>'HYPERVISION Absences'!C615</f>
        <v>JULIEN</v>
      </c>
      <c r="D617" s="11" t="str">
        <f>'HYPERVISION Absences'!D615</f>
        <v>H+</v>
      </c>
      <c r="E617" s="150">
        <f>'HYPERVISION Absences'!E615</f>
        <v>42401</v>
      </c>
      <c r="F617" s="150">
        <f>'HYPERVISION Absences'!F615</f>
        <v>42401</v>
      </c>
      <c r="G617" s="150">
        <f>'HYPERVISION Absences'!G615</f>
        <v>42401</v>
      </c>
      <c r="H617" s="39">
        <f>IF(B617="","",G617-F617+1)</f>
        <v>1</v>
      </c>
      <c r="I617" s="39">
        <f>IF(B617="","",_XLL.NB.JOURS.OUVRES(F617,G617,ferie))</f>
        <v>1</v>
      </c>
      <c r="J617" s="34">
        <f>IF(D617="","",MATCH(D617,motif,0))</f>
        <v>21</v>
      </c>
      <c r="K617">
        <f>VLOOKUP($D617,param!$N$3:$P$26,3,FALSE)</f>
        <v>21</v>
      </c>
      <c r="L617">
        <f>+J617-K617</f>
        <v>0</v>
      </c>
    </row>
    <row r="618" spans="1:12" ht="15">
      <c r="A618" s="11">
        <f>'HYPERVISION Absences'!A616</f>
        <v>20022921</v>
      </c>
      <c r="B618" s="11" t="str">
        <f>'HYPERVISION Absences'!B616</f>
        <v>BLEIN</v>
      </c>
      <c r="C618" s="11" t="str">
        <f>'HYPERVISION Absences'!C616</f>
        <v>JULIEN</v>
      </c>
      <c r="D618" s="11" t="str">
        <f>'HYPERVISION Absences'!D616</f>
        <v>H+</v>
      </c>
      <c r="E618" s="150">
        <f>'HYPERVISION Absences'!E616</f>
        <v>42405</v>
      </c>
      <c r="F618" s="150">
        <f>'HYPERVISION Absences'!F616</f>
        <v>42405</v>
      </c>
      <c r="G618" s="150">
        <f>'HYPERVISION Absences'!G616</f>
        <v>42405</v>
      </c>
      <c r="H618" s="39">
        <f>IF(B618="","",G618-F618+1)</f>
        <v>1</v>
      </c>
      <c r="I618" s="39">
        <f>IF(B618="","",_XLL.NB.JOURS.OUVRES(F618,G618,ferie))</f>
        <v>1</v>
      </c>
      <c r="J618" s="34">
        <f>IF(D618="","",MATCH(D618,motif,0))</f>
        <v>21</v>
      </c>
      <c r="K618">
        <f>VLOOKUP($D618,param!$N$3:$P$26,3,FALSE)</f>
        <v>21</v>
      </c>
      <c r="L618">
        <f>+J618-K618</f>
        <v>0</v>
      </c>
    </row>
    <row r="619" spans="1:12" ht="15">
      <c r="A619" s="11">
        <f>'HYPERVISION Absences'!A617</f>
        <v>20022921</v>
      </c>
      <c r="B619" s="11" t="str">
        <f>'HYPERVISION Absences'!B617</f>
        <v>BLEIN</v>
      </c>
      <c r="C619" s="11" t="str">
        <f>'HYPERVISION Absences'!C617</f>
        <v>JULIEN</v>
      </c>
      <c r="D619" s="11" t="str">
        <f>'HYPERVISION Absences'!D617</f>
        <v>H+</v>
      </c>
      <c r="E619" s="150">
        <f>'HYPERVISION Absences'!E617</f>
        <v>42408</v>
      </c>
      <c r="F619" s="150">
        <f>'HYPERVISION Absences'!F617</f>
        <v>42408</v>
      </c>
      <c r="G619" s="150">
        <f>'HYPERVISION Absences'!G617</f>
        <v>42408</v>
      </c>
      <c r="H619" s="39">
        <f>IF(B619="","",G619-F619+1)</f>
        <v>1</v>
      </c>
      <c r="I619" s="39">
        <f>IF(B619="","",_XLL.NB.JOURS.OUVRES(F619,G619,ferie))</f>
        <v>1</v>
      </c>
      <c r="J619" s="34">
        <f>IF(D619="","",MATCH(D619,motif,0))</f>
        <v>21</v>
      </c>
      <c r="K619">
        <f>VLOOKUP($D619,param!$N$3:$P$26,3,FALSE)</f>
        <v>21</v>
      </c>
      <c r="L619">
        <f>+J619-K619</f>
        <v>0</v>
      </c>
    </row>
    <row r="620" spans="1:12" ht="15">
      <c r="A620" s="11">
        <f>'HYPERVISION Absences'!A618</f>
        <v>20022921</v>
      </c>
      <c r="B620" s="11" t="str">
        <f>'HYPERVISION Absences'!B618</f>
        <v>BLEIN</v>
      </c>
      <c r="C620" s="11" t="str">
        <f>'HYPERVISION Absences'!C618</f>
        <v>JULIEN</v>
      </c>
      <c r="D620" s="11" t="str">
        <f>'HYPERVISION Absences'!D618</f>
        <v>H+</v>
      </c>
      <c r="E620" s="150">
        <f>'HYPERVISION Absences'!E618</f>
        <v>42410</v>
      </c>
      <c r="F620" s="150">
        <f>'HYPERVISION Absences'!F618</f>
        <v>42410</v>
      </c>
      <c r="G620" s="150">
        <f>'HYPERVISION Absences'!G618</f>
        <v>42410</v>
      </c>
      <c r="H620" s="39">
        <f>IF(B620="","",G620-F620+1)</f>
        <v>1</v>
      </c>
      <c r="I620" s="39">
        <f>IF(B620="","",_XLL.NB.JOURS.OUVRES(F620,G620,ferie))</f>
        <v>1</v>
      </c>
      <c r="J620" s="34">
        <f>IF(D620="","",MATCH(D620,motif,0))</f>
        <v>21</v>
      </c>
      <c r="K620">
        <f>VLOOKUP($D620,param!$N$3:$P$26,3,FALSE)</f>
        <v>21</v>
      </c>
      <c r="L620">
        <f>+J620-K620</f>
        <v>0</v>
      </c>
    </row>
    <row r="621" spans="1:12" ht="15">
      <c r="A621" s="11">
        <f>'HYPERVISION Absences'!A619</f>
        <v>20022921</v>
      </c>
      <c r="B621" s="11" t="str">
        <f>'HYPERVISION Absences'!B619</f>
        <v>BLEIN</v>
      </c>
      <c r="C621" s="11" t="str">
        <f>'HYPERVISION Absences'!C619</f>
        <v>JULIEN</v>
      </c>
      <c r="D621" s="11" t="str">
        <f>'HYPERVISION Absences'!D619</f>
        <v>H+</v>
      </c>
      <c r="E621" s="150">
        <f>'HYPERVISION Absences'!E619</f>
        <v>42412</v>
      </c>
      <c r="F621" s="150">
        <f>'HYPERVISION Absences'!F619</f>
        <v>42412</v>
      </c>
      <c r="G621" s="150">
        <f>'HYPERVISION Absences'!G619</f>
        <v>42412</v>
      </c>
      <c r="H621" s="39">
        <f>IF(B621="","",G621-F621+1)</f>
        <v>1</v>
      </c>
      <c r="I621" s="39">
        <f>IF(B621="","",_XLL.NB.JOURS.OUVRES(F621,G621,ferie))</f>
        <v>1</v>
      </c>
      <c r="J621" s="34">
        <f>IF(D621="","",MATCH(D621,motif,0))</f>
        <v>21</v>
      </c>
      <c r="K621">
        <f>VLOOKUP($D621,param!$N$3:$P$26,3,FALSE)</f>
        <v>21</v>
      </c>
      <c r="L621">
        <f>+J621-K621</f>
        <v>0</v>
      </c>
    </row>
    <row r="622" spans="1:12" ht="15">
      <c r="A622" s="11">
        <f>'HYPERVISION Absences'!A620</f>
        <v>20022921</v>
      </c>
      <c r="B622" s="11" t="str">
        <f>'HYPERVISION Absences'!B620</f>
        <v>BLEIN</v>
      </c>
      <c r="C622" s="11" t="str">
        <f>'HYPERVISION Absences'!C620</f>
        <v>JULIEN</v>
      </c>
      <c r="D622" s="11" t="str">
        <f>'HYPERVISION Absences'!D620</f>
        <v>H+</v>
      </c>
      <c r="E622" s="150">
        <f>'HYPERVISION Absences'!E620</f>
        <v>42417</v>
      </c>
      <c r="F622" s="150">
        <f>'HYPERVISION Absences'!F620</f>
        <v>42417</v>
      </c>
      <c r="G622" s="150">
        <f>'HYPERVISION Absences'!G620</f>
        <v>42417</v>
      </c>
      <c r="H622" s="39">
        <f>IF(B622="","",G622-F622+1)</f>
        <v>1</v>
      </c>
      <c r="I622" s="39">
        <f>IF(B622="","",_XLL.NB.JOURS.OUVRES(F622,G622,ferie))</f>
        <v>1</v>
      </c>
      <c r="J622" s="34">
        <f>IF(D622="","",MATCH(D622,motif,0))</f>
        <v>21</v>
      </c>
      <c r="K622">
        <f>VLOOKUP($D622,param!$N$3:$P$26,3,FALSE)</f>
        <v>21</v>
      </c>
      <c r="L622">
        <f>+J622-K622</f>
        <v>0</v>
      </c>
    </row>
    <row r="623" spans="1:12" ht="15">
      <c r="A623" s="11">
        <f>'HYPERVISION Absences'!A621</f>
        <v>20022921</v>
      </c>
      <c r="B623" s="11" t="str">
        <f>'HYPERVISION Absences'!B621</f>
        <v>BLEIN</v>
      </c>
      <c r="C623" s="11" t="str">
        <f>'HYPERVISION Absences'!C621</f>
        <v>JULIEN</v>
      </c>
      <c r="D623" s="11" t="str">
        <f>'HYPERVISION Absences'!D621</f>
        <v>MA</v>
      </c>
      <c r="E623" s="150">
        <f>'HYPERVISION Absences'!E621</f>
        <v>42388</v>
      </c>
      <c r="F623" s="150">
        <f>'HYPERVISION Absences'!F621</f>
        <v>42388</v>
      </c>
      <c r="G623" s="150">
        <f>'HYPERVISION Absences'!G621</f>
        <v>42391</v>
      </c>
      <c r="H623" s="39">
        <f>IF(B623="","",G623-F623+1)</f>
        <v>4</v>
      </c>
      <c r="I623" s="39">
        <f>IF(B623="","",_XLL.NB.JOURS.OUVRES(F623,G623,ferie))</f>
        <v>4</v>
      </c>
      <c r="J623" s="34">
        <f>IF(D623="","",MATCH(D623,motif,0))</f>
        <v>7</v>
      </c>
      <c r="K623">
        <f>VLOOKUP($D623,param!$N$3:$P$26,3,FALSE)</f>
        <v>7</v>
      </c>
      <c r="L623">
        <f>+J623-K623</f>
        <v>0</v>
      </c>
    </row>
    <row r="624" spans="1:12" ht="15">
      <c r="A624" s="11">
        <f>'HYPERVISION Absences'!A622</f>
        <v>20022921</v>
      </c>
      <c r="B624" s="11" t="str">
        <f>'HYPERVISION Absences'!B622</f>
        <v>BLEIN</v>
      </c>
      <c r="C624" s="11" t="str">
        <f>'HYPERVISION Absences'!C622</f>
        <v>JULIEN</v>
      </c>
      <c r="D624" s="11" t="str">
        <f>'HYPERVISION Absences'!D622</f>
        <v>PA</v>
      </c>
      <c r="E624" s="150">
        <f>'HYPERVISION Absences'!E622</f>
        <v>42296</v>
      </c>
      <c r="F624" s="150">
        <f>'HYPERVISION Absences'!F622</f>
        <v>42296</v>
      </c>
      <c r="G624" s="150">
        <f>'HYPERVISION Absences'!G622</f>
        <v>42300</v>
      </c>
      <c r="H624" s="39">
        <f>IF(B624="","",G624-F624+1)</f>
        <v>5</v>
      </c>
      <c r="I624" s="39">
        <f>IF(B624="","",_XLL.NB.JOURS.OUVRES(F624,G624,ferie))</f>
        <v>5</v>
      </c>
      <c r="J624" s="34">
        <f>IF(D624="","",MATCH(D624,motif,0))</f>
        <v>10</v>
      </c>
      <c r="K624">
        <f>VLOOKUP($D624,param!$N$3:$P$26,3,FALSE)</f>
        <v>10</v>
      </c>
      <c r="L624">
        <f>+J624-K624</f>
        <v>0</v>
      </c>
    </row>
    <row r="625" spans="1:12" ht="15">
      <c r="A625" s="11">
        <f>'HYPERVISION Absences'!A623</f>
        <v>20022921</v>
      </c>
      <c r="B625" s="11" t="str">
        <f>'HYPERVISION Absences'!B623</f>
        <v>BLEIN</v>
      </c>
      <c r="C625" s="11" t="str">
        <f>'HYPERVISION Absences'!C623</f>
        <v>JULIEN</v>
      </c>
      <c r="D625" s="11" t="str">
        <f>'HYPERVISION Absences'!D623</f>
        <v>PA</v>
      </c>
      <c r="E625" s="150">
        <f>'HYPERVISION Absences'!E623</f>
        <v>42303</v>
      </c>
      <c r="F625" s="150">
        <f>'HYPERVISION Absences'!F623</f>
        <v>42303</v>
      </c>
      <c r="G625" s="150">
        <f>'HYPERVISION Absences'!G623</f>
        <v>42306</v>
      </c>
      <c r="H625" s="39">
        <f>IF(B625="","",G625-F625+1)</f>
        <v>4</v>
      </c>
      <c r="I625" s="39">
        <f>IF(B625="","",_XLL.NB.JOURS.OUVRES(F625,G625,ferie))</f>
        <v>4</v>
      </c>
      <c r="J625" s="34">
        <f>IF(D625="","",MATCH(D625,motif,0))</f>
        <v>10</v>
      </c>
      <c r="K625">
        <f>VLOOKUP($D625,param!$N$3:$P$26,3,FALSE)</f>
        <v>10</v>
      </c>
      <c r="L625">
        <f>+J625-K625</f>
        <v>0</v>
      </c>
    </row>
    <row r="626" spans="1:12" ht="15">
      <c r="A626" s="11">
        <f>'HYPERVISION Absences'!A624</f>
        <v>20022921</v>
      </c>
      <c r="B626" s="11" t="str">
        <f>'HYPERVISION Absences'!B624</f>
        <v>BLEIN</v>
      </c>
      <c r="C626" s="11" t="str">
        <f>'HYPERVISION Absences'!C624</f>
        <v>JULIEN</v>
      </c>
      <c r="D626" s="11" t="str">
        <f>'HYPERVISION Absences'!D624</f>
        <v>RP</v>
      </c>
      <c r="E626" s="150">
        <f>'HYPERVISION Absences'!E624</f>
        <v>42170</v>
      </c>
      <c r="F626" s="150">
        <f>'HYPERVISION Absences'!F624</f>
        <v>42170</v>
      </c>
      <c r="G626" s="150">
        <f>'HYPERVISION Absences'!G624</f>
        <v>42170</v>
      </c>
      <c r="H626" s="39">
        <f>IF(B626="","",G626-F626+1)</f>
        <v>1</v>
      </c>
      <c r="I626" s="39">
        <f>IF(B626="","",_XLL.NB.JOURS.OUVRES(F626,G626,ferie))</f>
        <v>1</v>
      </c>
      <c r="J626" s="34">
        <f>IF(D626="","",MATCH(D626,motif,0))</f>
        <v>6</v>
      </c>
      <c r="K626">
        <f>VLOOKUP($D626,param!$N$3:$P$26,3,FALSE)</f>
        <v>6</v>
      </c>
      <c r="L626">
        <f>+J626-K626</f>
        <v>0</v>
      </c>
    </row>
    <row r="627" spans="1:12" ht="15">
      <c r="A627" s="11">
        <f>'HYPERVISION Absences'!A625</f>
        <v>20022921</v>
      </c>
      <c r="B627" s="11" t="str">
        <f>'HYPERVISION Absences'!B625</f>
        <v>BLEIN</v>
      </c>
      <c r="C627" s="11" t="str">
        <f>'HYPERVISION Absences'!C625</f>
        <v>JULIEN</v>
      </c>
      <c r="D627" s="11" t="str">
        <f>'HYPERVISION Absences'!D625</f>
        <v>RP</v>
      </c>
      <c r="E627" s="150">
        <f>'HYPERVISION Absences'!E625</f>
        <v>42361</v>
      </c>
      <c r="F627" s="150">
        <f>'HYPERVISION Absences'!F625</f>
        <v>42361</v>
      </c>
      <c r="G627" s="150">
        <f>'HYPERVISION Absences'!G625</f>
        <v>42362</v>
      </c>
      <c r="H627" s="39">
        <f>IF(B627="","",G627-F627+1)</f>
        <v>2</v>
      </c>
      <c r="I627" s="39">
        <f>IF(B627="","",_XLL.NB.JOURS.OUVRES(F627,G627,ferie))</f>
        <v>2</v>
      </c>
      <c r="J627" s="34">
        <f>IF(D627="","",MATCH(D627,motif,0))</f>
        <v>6</v>
      </c>
      <c r="K627">
        <f>VLOOKUP($D627,param!$N$3:$P$26,3,FALSE)</f>
        <v>6</v>
      </c>
      <c r="L627">
        <f>+J627-K627</f>
        <v>0</v>
      </c>
    </row>
    <row r="628" spans="1:12" ht="15">
      <c r="A628" s="11">
        <f>'HYPERVISION Absences'!A626</f>
        <v>20022921</v>
      </c>
      <c r="B628" s="11" t="str">
        <f>'HYPERVISION Absences'!B626</f>
        <v>BLEIN</v>
      </c>
      <c r="C628" s="11" t="str">
        <f>'HYPERVISION Absences'!C626</f>
        <v>JULIEN</v>
      </c>
      <c r="D628" s="11" t="str">
        <f>'HYPERVISION Absences'!D626</f>
        <v>RP</v>
      </c>
      <c r="E628" s="150">
        <f>'HYPERVISION Absences'!E626</f>
        <v>42450</v>
      </c>
      <c r="F628" s="150">
        <f>'HYPERVISION Absences'!F626</f>
        <v>42450</v>
      </c>
      <c r="G628" s="150">
        <f>'HYPERVISION Absences'!G626</f>
        <v>42450</v>
      </c>
      <c r="H628" s="39">
        <f>IF(B628="","",G628-F628+1)</f>
        <v>1</v>
      </c>
      <c r="I628" s="39">
        <f>IF(B628="","",_XLL.NB.JOURS.OUVRES(F628,G628,ferie))</f>
        <v>1</v>
      </c>
      <c r="J628" s="34">
        <f>IF(D628="","",MATCH(D628,motif,0))</f>
        <v>6</v>
      </c>
      <c r="K628">
        <f>VLOOKUP($D628,param!$N$3:$P$26,3,FALSE)</f>
        <v>6</v>
      </c>
      <c r="L628">
        <f>+J628-K628</f>
        <v>0</v>
      </c>
    </row>
    <row r="629" spans="1:12" ht="15">
      <c r="A629" s="11">
        <f>'HYPERVISION Absences'!A627</f>
        <v>20022921</v>
      </c>
      <c r="B629" s="11" t="str">
        <f>'HYPERVISION Absences'!B627</f>
        <v>BLEIN</v>
      </c>
      <c r="C629" s="11" t="str">
        <f>'HYPERVISION Absences'!C627</f>
        <v>JULIEN</v>
      </c>
      <c r="D629" s="11" t="str">
        <f>'HYPERVISION Absences'!D627</f>
        <v>RP</v>
      </c>
      <c r="E629" s="150">
        <f>'HYPERVISION Absences'!E627</f>
        <v>42473</v>
      </c>
      <c r="F629" s="150">
        <f>'HYPERVISION Absences'!F627</f>
        <v>42473</v>
      </c>
      <c r="G629" s="150">
        <f>'HYPERVISION Absences'!G627</f>
        <v>42475</v>
      </c>
      <c r="H629" s="39">
        <f>IF(B629="","",G629-F629+1)</f>
        <v>3</v>
      </c>
      <c r="I629" s="39">
        <f>IF(B629="","",_XLL.NB.JOURS.OUVRES(F629,G629,ferie))</f>
        <v>3</v>
      </c>
      <c r="J629" s="34">
        <f>IF(D629="","",MATCH(D629,motif,0))</f>
        <v>6</v>
      </c>
      <c r="K629">
        <f>VLOOKUP($D629,param!$N$3:$P$26,3,FALSE)</f>
        <v>6</v>
      </c>
      <c r="L629">
        <f>+J629-K629</f>
        <v>0</v>
      </c>
    </row>
    <row r="630" spans="1:12" ht="15">
      <c r="A630" s="11">
        <f>'HYPERVISION Absences'!A628</f>
        <v>20022921</v>
      </c>
      <c r="B630" s="11" t="str">
        <f>'HYPERVISION Absences'!B628</f>
        <v>BLEIN</v>
      </c>
      <c r="C630" s="11" t="str">
        <f>'HYPERVISION Absences'!C628</f>
        <v>JULIEN</v>
      </c>
      <c r="D630" s="11" t="str">
        <f>'HYPERVISION Absences'!D628</f>
        <v>RW</v>
      </c>
      <c r="E630" s="150">
        <f>'HYPERVISION Absences'!E628</f>
        <v>42240</v>
      </c>
      <c r="F630" s="150">
        <f>'HYPERVISION Absences'!F628</f>
        <v>42240</v>
      </c>
      <c r="G630" s="150">
        <f>'HYPERVISION Absences'!G628</f>
        <v>42240</v>
      </c>
      <c r="H630" s="39">
        <f>IF(B630="","",G630-F630+1)</f>
        <v>1</v>
      </c>
      <c r="I630" s="39">
        <f>IF(B630="","",_XLL.NB.JOURS.OUVRES(F630,G630,ferie))</f>
        <v>1</v>
      </c>
      <c r="J630" s="34">
        <f>IF(D630="","",MATCH(D630,motif,0))</f>
        <v>15</v>
      </c>
      <c r="K630">
        <f>VLOOKUP($D630,param!$N$3:$P$26,3,FALSE)</f>
        <v>15</v>
      </c>
      <c r="L630">
        <f>+J630-K630</f>
        <v>0</v>
      </c>
    </row>
    <row r="631" spans="1:12" ht="15">
      <c r="A631" s="11">
        <f>'HYPERVISION Absences'!A629</f>
        <v>20016150</v>
      </c>
      <c r="B631" s="11" t="str">
        <f>'HYPERVISION Absences'!B629</f>
        <v>CHERPI</v>
      </c>
      <c r="C631" s="11" t="str">
        <f>'HYPERVISION Absences'!C629</f>
        <v>MATHIAS</v>
      </c>
      <c r="D631" s="11" t="str">
        <f>'HYPERVISION Absences'!D629</f>
        <v>C5</v>
      </c>
      <c r="E631" s="150">
        <f>'HYPERVISION Absences'!E629</f>
        <v>42478</v>
      </c>
      <c r="F631" s="150">
        <f>'HYPERVISION Absences'!F629</f>
        <v>42478</v>
      </c>
      <c r="G631" s="150">
        <f>'HYPERVISION Absences'!G629</f>
        <v>42478</v>
      </c>
      <c r="H631" s="39">
        <f>IF(B631="","",G631-F631+1)</f>
        <v>1</v>
      </c>
      <c r="I631" s="39">
        <f>IF(B631="","",_XLL.NB.JOURS.OUVRES(F631,G631,ferie))</f>
        <v>1</v>
      </c>
      <c r="J631" s="34">
        <f>IF(D631="","",MATCH(D631,motif,0))</f>
        <v>3</v>
      </c>
      <c r="K631">
        <f>VLOOKUP($D631,param!$N$3:$P$26,3,FALSE)</f>
        <v>3</v>
      </c>
      <c r="L631">
        <f>+J631-K631</f>
        <v>0</v>
      </c>
    </row>
    <row r="632" spans="1:12" ht="15">
      <c r="A632" s="11">
        <f>'HYPERVISION Absences'!A630</f>
        <v>20016150</v>
      </c>
      <c r="B632" s="11" t="str">
        <f>'HYPERVISION Absences'!B630</f>
        <v>CHERPI</v>
      </c>
      <c r="C632" s="11" t="str">
        <f>'HYPERVISION Absences'!C630</f>
        <v>MATHIAS</v>
      </c>
      <c r="D632" s="11" t="str">
        <f>'HYPERVISION Absences'!D630</f>
        <v>C5</v>
      </c>
      <c r="E632" s="150">
        <f>'HYPERVISION Absences'!E630</f>
        <v>42496</v>
      </c>
      <c r="F632" s="150">
        <f>'HYPERVISION Absences'!F630</f>
        <v>42496</v>
      </c>
      <c r="G632" s="150">
        <f>'HYPERVISION Absences'!G630</f>
        <v>42496</v>
      </c>
      <c r="H632" s="39">
        <f>IF(B632="","",G632-F632+1)</f>
        <v>1</v>
      </c>
      <c r="I632" s="39">
        <f>IF(B632="","",_XLL.NB.JOURS.OUVRES(F632,G632,ferie))</f>
        <v>1</v>
      </c>
      <c r="J632" s="34">
        <f>IF(D632="","",MATCH(D632,motif,0))</f>
        <v>3</v>
      </c>
      <c r="K632">
        <f>VLOOKUP($D632,param!$N$3:$P$26,3,FALSE)</f>
        <v>3</v>
      </c>
      <c r="L632">
        <f>+J632-K632</f>
        <v>0</v>
      </c>
    </row>
    <row r="633" spans="1:12" ht="15">
      <c r="A633" s="11">
        <f>'HYPERVISION Absences'!A631</f>
        <v>20016150</v>
      </c>
      <c r="B633" s="11" t="str">
        <f>'HYPERVISION Absences'!B631</f>
        <v>CHERPI</v>
      </c>
      <c r="C633" s="11" t="str">
        <f>'HYPERVISION Absences'!C631</f>
        <v>MATHIAS</v>
      </c>
      <c r="D633" s="11" t="str">
        <f>'HYPERVISION Absences'!D631</f>
        <v>CP</v>
      </c>
      <c r="E633" s="150">
        <f>'HYPERVISION Absences'!E631</f>
        <v>42198</v>
      </c>
      <c r="F633" s="150">
        <f>'HYPERVISION Absences'!F631</f>
        <v>42198</v>
      </c>
      <c r="G633" s="150">
        <f>'HYPERVISION Absences'!G631</f>
        <v>42198</v>
      </c>
      <c r="H633" s="39">
        <f>IF(B633="","",G633-F633+1)</f>
        <v>1</v>
      </c>
      <c r="I633" s="39">
        <f>IF(B633="","",_XLL.NB.JOURS.OUVRES(F633,G633,ferie))</f>
        <v>1</v>
      </c>
      <c r="J633" s="34">
        <f>IF(D633="","",MATCH(D633,motif,0))</f>
        <v>1</v>
      </c>
      <c r="K633">
        <f>VLOOKUP($D633,param!$N$3:$P$26,3,FALSE)</f>
        <v>1</v>
      </c>
      <c r="L633">
        <f>+J633-K633</f>
        <v>0</v>
      </c>
    </row>
    <row r="634" spans="1:12" ht="15">
      <c r="A634" s="11">
        <f>'HYPERVISION Absences'!A632</f>
        <v>20016150</v>
      </c>
      <c r="B634" s="11" t="str">
        <f>'HYPERVISION Absences'!B632</f>
        <v>CHERPI</v>
      </c>
      <c r="C634" s="11" t="str">
        <f>'HYPERVISION Absences'!C632</f>
        <v>MATHIAS</v>
      </c>
      <c r="D634" s="11" t="str">
        <f>'HYPERVISION Absences'!D632</f>
        <v>CP</v>
      </c>
      <c r="E634" s="150">
        <f>'HYPERVISION Absences'!E632</f>
        <v>42209</v>
      </c>
      <c r="F634" s="150">
        <f>'HYPERVISION Absences'!F632</f>
        <v>42209</v>
      </c>
      <c r="G634" s="150">
        <f>'HYPERVISION Absences'!G632</f>
        <v>42237</v>
      </c>
      <c r="H634" s="39">
        <f>IF(B634="","",G634-F634+1)</f>
        <v>29</v>
      </c>
      <c r="I634" s="39">
        <f>IF(B634="","",_XLL.NB.JOURS.OUVRES(F634,G634,ferie))</f>
        <v>21</v>
      </c>
      <c r="J634" s="34">
        <f>IF(D634="","",MATCH(D634,motif,0))</f>
        <v>1</v>
      </c>
      <c r="K634">
        <f>VLOOKUP($D634,param!$N$3:$P$26,3,FALSE)</f>
        <v>1</v>
      </c>
      <c r="L634">
        <f>+J634-K634</f>
        <v>0</v>
      </c>
    </row>
    <row r="635" spans="1:12" ht="15">
      <c r="A635" s="11">
        <f>'HYPERVISION Absences'!A633</f>
        <v>20016150</v>
      </c>
      <c r="B635" s="11" t="str">
        <f>'HYPERVISION Absences'!B633</f>
        <v>CHERPI</v>
      </c>
      <c r="C635" s="11" t="str">
        <f>'HYPERVISION Absences'!C633</f>
        <v>MATHIAS</v>
      </c>
      <c r="D635" s="11" t="str">
        <f>'HYPERVISION Absences'!D633</f>
        <v>RF</v>
      </c>
      <c r="E635" s="150">
        <f>'HYPERVISION Absences'!E633</f>
        <v>42405</v>
      </c>
      <c r="F635" s="150">
        <f>'HYPERVISION Absences'!F633</f>
        <v>42405</v>
      </c>
      <c r="G635" s="150">
        <f>'HYPERVISION Absences'!G633</f>
        <v>42405</v>
      </c>
      <c r="H635" s="39">
        <f>IF(B635="","",G635-F635+1)</f>
        <v>1</v>
      </c>
      <c r="I635" s="39">
        <f>IF(B635="","",_XLL.NB.JOURS.OUVRES(F635,G635,ferie))</f>
        <v>1</v>
      </c>
      <c r="J635" s="34">
        <f>IF(D635="","",MATCH(D635,motif,0))</f>
        <v>2</v>
      </c>
      <c r="K635">
        <f>VLOOKUP($D635,param!$N$3:$P$26,3,FALSE)</f>
        <v>2</v>
      </c>
      <c r="L635">
        <f>+J635-K635</f>
        <v>0</v>
      </c>
    </row>
    <row r="636" spans="1:12" ht="15">
      <c r="A636" s="11">
        <f>'HYPERVISION Absences'!A634</f>
        <v>20016150</v>
      </c>
      <c r="B636" s="11" t="str">
        <f>'HYPERVISION Absences'!B634</f>
        <v>CHERPI</v>
      </c>
      <c r="C636" s="11" t="str">
        <f>'HYPERVISION Absences'!C634</f>
        <v>MATHIAS</v>
      </c>
      <c r="D636" s="11" t="str">
        <f>'HYPERVISION Absences'!D634</f>
        <v>RT</v>
      </c>
      <c r="E636" s="150">
        <f>'HYPERVISION Absences'!E634</f>
        <v>42342</v>
      </c>
      <c r="F636" s="150">
        <f>'HYPERVISION Absences'!F634</f>
        <v>42342</v>
      </c>
      <c r="G636" s="150">
        <f>'HYPERVISION Absences'!G634</f>
        <v>42342</v>
      </c>
      <c r="H636" s="39">
        <f>IF(B636="","",G636-F636+1)</f>
        <v>1</v>
      </c>
      <c r="I636" s="39">
        <f>IF(B636="","",_XLL.NB.JOURS.OUVRES(F636,G636,ferie))</f>
        <v>1</v>
      </c>
      <c r="J636" s="34">
        <f>IF(D636="","",MATCH(D636,motif,0))</f>
        <v>4</v>
      </c>
      <c r="K636">
        <f>VLOOKUP($D636,param!$N$3:$P$26,3,FALSE)</f>
        <v>4</v>
      </c>
      <c r="L636">
        <f>+J636-K636</f>
        <v>0</v>
      </c>
    </row>
    <row r="637" spans="1:12" ht="15">
      <c r="A637" s="11">
        <f>'HYPERVISION Absences'!A635</f>
        <v>20016150</v>
      </c>
      <c r="B637" s="11" t="str">
        <f>'HYPERVISION Absences'!B635</f>
        <v>CHERPI</v>
      </c>
      <c r="C637" s="11" t="str">
        <f>'HYPERVISION Absences'!C635</f>
        <v>MATHIAS</v>
      </c>
      <c r="D637" s="11" t="str">
        <f>'HYPERVISION Absences'!D635</f>
        <v>RT</v>
      </c>
      <c r="E637" s="150">
        <f>'HYPERVISION Absences'!E635</f>
        <v>42362</v>
      </c>
      <c r="F637" s="150">
        <f>'HYPERVISION Absences'!F635</f>
        <v>42362</v>
      </c>
      <c r="G637" s="150">
        <f>'HYPERVISION Absences'!G635</f>
        <v>42362</v>
      </c>
      <c r="H637" s="39">
        <f>IF(B637="","",G637-F637+1)</f>
        <v>1</v>
      </c>
      <c r="I637" s="39">
        <f>IF(B637="","",_XLL.NB.JOURS.OUVRES(F637,G637,ferie))</f>
        <v>1</v>
      </c>
      <c r="J637" s="34">
        <f>IF(D637="","",MATCH(D637,motif,0))</f>
        <v>4</v>
      </c>
      <c r="K637">
        <f>VLOOKUP($D637,param!$N$3:$P$26,3,FALSE)</f>
        <v>4</v>
      </c>
      <c r="L637">
        <f>+J637-K637</f>
        <v>0</v>
      </c>
    </row>
    <row r="638" spans="1:12" ht="15">
      <c r="A638" s="11">
        <f>'HYPERVISION Absences'!A636</f>
        <v>20016150</v>
      </c>
      <c r="B638" s="11" t="str">
        <f>'HYPERVISION Absences'!B636</f>
        <v>CHERPI</v>
      </c>
      <c r="C638" s="11" t="str">
        <f>'HYPERVISION Absences'!C636</f>
        <v>MATHIAS</v>
      </c>
      <c r="D638" s="11" t="str">
        <f>'HYPERVISION Absences'!D636</f>
        <v>RT</v>
      </c>
      <c r="E638" s="150">
        <f>'HYPERVISION Absences'!E636</f>
        <v>42366</v>
      </c>
      <c r="F638" s="150">
        <f>'HYPERVISION Absences'!F636</f>
        <v>42366</v>
      </c>
      <c r="G638" s="150">
        <f>'HYPERVISION Absences'!G636</f>
        <v>42369</v>
      </c>
      <c r="H638" s="39">
        <f>IF(B638="","",G638-F638+1)</f>
        <v>4</v>
      </c>
      <c r="I638" s="39">
        <f>IF(B638="","",_XLL.NB.JOURS.OUVRES(F638,G638,ferie))</f>
        <v>4</v>
      </c>
      <c r="J638" s="34">
        <f>IF(D638="","",MATCH(D638,motif,0))</f>
        <v>4</v>
      </c>
      <c r="K638">
        <f>VLOOKUP($D638,param!$N$3:$P$26,3,FALSE)</f>
        <v>4</v>
      </c>
      <c r="L638">
        <f>+J638-K638</f>
        <v>0</v>
      </c>
    </row>
    <row r="639" spans="1:12" ht="15">
      <c r="A639" s="11">
        <f>'HYPERVISION Absences'!A637</f>
        <v>20016150</v>
      </c>
      <c r="B639" s="11" t="str">
        <f>'HYPERVISION Absences'!B637</f>
        <v>CHERPI</v>
      </c>
      <c r="C639" s="11" t="str">
        <f>'HYPERVISION Absences'!C637</f>
        <v>MATHIAS</v>
      </c>
      <c r="D639" s="11" t="str">
        <f>'HYPERVISION Absences'!D637</f>
        <v>RT</v>
      </c>
      <c r="E639" s="150">
        <f>'HYPERVISION Absences'!E637</f>
        <v>42384</v>
      </c>
      <c r="F639" s="150">
        <f>'HYPERVISION Absences'!F637</f>
        <v>42384</v>
      </c>
      <c r="G639" s="150">
        <f>'HYPERVISION Absences'!G637</f>
        <v>42384</v>
      </c>
      <c r="H639" s="39">
        <f>IF(B639="","",G639-F639+1)</f>
        <v>1</v>
      </c>
      <c r="I639" s="39">
        <f>IF(B639="","",_XLL.NB.JOURS.OUVRES(F639,G639,ferie))</f>
        <v>1</v>
      </c>
      <c r="J639" s="34">
        <f>IF(D639="","",MATCH(D639,motif,0))</f>
        <v>4</v>
      </c>
      <c r="K639">
        <f>VLOOKUP($D639,param!$N$3:$P$26,3,FALSE)</f>
        <v>4</v>
      </c>
      <c r="L639">
        <f>+J639-K639</f>
        <v>0</v>
      </c>
    </row>
    <row r="640" spans="1:12" ht="15">
      <c r="A640" s="11">
        <f>'HYPERVISION Absences'!A638</f>
        <v>20016150</v>
      </c>
      <c r="B640" s="11" t="str">
        <f>'HYPERVISION Absences'!B638</f>
        <v>CHERPI</v>
      </c>
      <c r="C640" s="11" t="str">
        <f>'HYPERVISION Absences'!C638</f>
        <v>MATHIAS</v>
      </c>
      <c r="D640" s="11" t="str">
        <f>'HYPERVISION Absences'!D638</f>
        <v>RT</v>
      </c>
      <c r="E640" s="150">
        <f>'HYPERVISION Absences'!E638</f>
        <v>42419</v>
      </c>
      <c r="F640" s="150">
        <f>'HYPERVISION Absences'!F638</f>
        <v>42419</v>
      </c>
      <c r="G640" s="150">
        <f>'HYPERVISION Absences'!G638</f>
        <v>42419</v>
      </c>
      <c r="H640" s="39">
        <f>IF(B640="","",G640-F640+1)</f>
        <v>1</v>
      </c>
      <c r="I640" s="39">
        <f>IF(B640="","",_XLL.NB.JOURS.OUVRES(F640,G640,ferie))</f>
        <v>1</v>
      </c>
      <c r="J640" s="34">
        <f>IF(D640="","",MATCH(D640,motif,0))</f>
        <v>4</v>
      </c>
      <c r="K640">
        <f>VLOOKUP($D640,param!$N$3:$P$26,3,FALSE)</f>
        <v>4</v>
      </c>
      <c r="L640">
        <f>+J640-K640</f>
        <v>0</v>
      </c>
    </row>
    <row r="641" spans="1:12" ht="15">
      <c r="A641" s="11">
        <f>'HYPERVISION Absences'!A639</f>
        <v>20024739</v>
      </c>
      <c r="B641" s="11" t="str">
        <f>'HYPERVISION Absences'!B639</f>
        <v>LAPORTE</v>
      </c>
      <c r="C641" s="11" t="str">
        <f>'HYPERVISION Absences'!C639</f>
        <v>GAETAN</v>
      </c>
      <c r="D641" s="11" t="str">
        <f>'HYPERVISION Absences'!D639</f>
        <v>AH</v>
      </c>
      <c r="E641" s="150">
        <f>'HYPERVISION Absences'!E639</f>
        <v>42202</v>
      </c>
      <c r="F641" s="150">
        <f>'HYPERVISION Absences'!F639</f>
        <v>42202</v>
      </c>
      <c r="G641" s="150">
        <f>'HYPERVISION Absences'!G639</f>
        <v>42202</v>
      </c>
      <c r="H641" s="39">
        <f>IF(B641="","",G641-F641+1)</f>
        <v>1</v>
      </c>
      <c r="I641" s="39">
        <f>IF(B641="","",_XLL.NB.JOURS.OUVRES(F641,G641,ferie))</f>
        <v>1</v>
      </c>
      <c r="J641" s="34" t="e">
        <f>IF(D641="","",MATCH(D641,motif,0))</f>
        <v>#N/A</v>
      </c>
      <c r="K641" t="e">
        <f>VLOOKUP($D641,param!$N$3:$P$26,3,FALSE)</f>
        <v>#N/A</v>
      </c>
      <c r="L641" t="e">
        <f>+J641-K641</f>
        <v>#N/A</v>
      </c>
    </row>
    <row r="642" spans="1:12" ht="15">
      <c r="A642" s="11">
        <f>'HYPERVISION Absences'!A640</f>
        <v>20024739</v>
      </c>
      <c r="B642" s="11" t="str">
        <f>'HYPERVISION Absences'!B640</f>
        <v>LAPORTE</v>
      </c>
      <c r="C642" s="11" t="str">
        <f>'HYPERVISION Absences'!C640</f>
        <v>GAETAN</v>
      </c>
      <c r="D642" s="11" t="str">
        <f>'HYPERVISION Absences'!D640</f>
        <v>AT</v>
      </c>
      <c r="E642" s="150">
        <f>'HYPERVISION Absences'!E640</f>
        <v>42203</v>
      </c>
      <c r="F642" s="150">
        <f>'HYPERVISION Absences'!F640</f>
        <v>42203</v>
      </c>
      <c r="G642" s="150">
        <f>'HYPERVISION Absences'!G640</f>
        <v>42244</v>
      </c>
      <c r="H642" s="39">
        <f>IF(B642="","",G642-F642+1)</f>
        <v>42</v>
      </c>
      <c r="I642" s="39">
        <f>IF(B642="","",_XLL.NB.JOURS.OUVRES(F642,G642,ferie))</f>
        <v>30</v>
      </c>
      <c r="J642" s="34">
        <f>IF(D642="","",MATCH(D642,motif,0))</f>
        <v>8</v>
      </c>
      <c r="K642">
        <f>VLOOKUP($D642,param!$N$3:$P$26,3,FALSE)</f>
        <v>8</v>
      </c>
      <c r="L642">
        <f>+J642-K642</f>
        <v>0</v>
      </c>
    </row>
    <row r="643" spans="1:12" ht="15">
      <c r="A643" s="11">
        <f>'HYPERVISION Absences'!A641</f>
        <v>20024739</v>
      </c>
      <c r="B643" s="11" t="str">
        <f>'HYPERVISION Absences'!B641</f>
        <v>LAPORTE</v>
      </c>
      <c r="C643" s="11" t="str">
        <f>'HYPERVISION Absences'!C641</f>
        <v>GAETAN</v>
      </c>
      <c r="D643" s="11" t="str">
        <f>'HYPERVISION Absences'!D641</f>
        <v>C5</v>
      </c>
      <c r="E643" s="150">
        <f>'HYPERVISION Absences'!E641</f>
        <v>42426</v>
      </c>
      <c r="F643" s="150">
        <f>'HYPERVISION Absences'!F641</f>
        <v>42426</v>
      </c>
      <c r="G643" s="150">
        <f>'HYPERVISION Absences'!G641</f>
        <v>42426</v>
      </c>
      <c r="H643" s="39">
        <f>IF(B643="","",G643-F643+1)</f>
        <v>1</v>
      </c>
      <c r="I643" s="39">
        <f>IF(B643="","",_XLL.NB.JOURS.OUVRES(F643,G643,ferie))</f>
        <v>1</v>
      </c>
      <c r="J643" s="34">
        <f>IF(D643="","",MATCH(D643,motif,0))</f>
        <v>3</v>
      </c>
      <c r="K643">
        <f>VLOOKUP($D643,param!$N$3:$P$26,3,FALSE)</f>
        <v>3</v>
      </c>
      <c r="L643">
        <f>+J643-K643</f>
        <v>0</v>
      </c>
    </row>
    <row r="644" spans="1:12" ht="15">
      <c r="A644" s="11">
        <f>'HYPERVISION Absences'!A642</f>
        <v>20024739</v>
      </c>
      <c r="B644" s="11" t="str">
        <f>'HYPERVISION Absences'!B642</f>
        <v>LAPORTE</v>
      </c>
      <c r="C644" s="11" t="str">
        <f>'HYPERVISION Absences'!C642</f>
        <v>GAETAN</v>
      </c>
      <c r="D644" s="11" t="str">
        <f>'HYPERVISION Absences'!D642</f>
        <v>CP</v>
      </c>
      <c r="E644" s="150">
        <f>'HYPERVISION Absences'!E642</f>
        <v>42191</v>
      </c>
      <c r="F644" s="150">
        <f>'HYPERVISION Absences'!F642</f>
        <v>42191</v>
      </c>
      <c r="G644" s="150">
        <f>'HYPERVISION Absences'!G642</f>
        <v>42195</v>
      </c>
      <c r="H644" s="39">
        <f>IF(B644="","",G644-F644+1)</f>
        <v>5</v>
      </c>
      <c r="I644" s="39">
        <f>IF(B644="","",_XLL.NB.JOURS.OUVRES(F644,G644,ferie))</f>
        <v>5</v>
      </c>
      <c r="J644" s="34">
        <f>IF(D644="","",MATCH(D644,motif,0))</f>
        <v>1</v>
      </c>
      <c r="K644">
        <f>VLOOKUP($D644,param!$N$3:$P$26,3,FALSE)</f>
        <v>1</v>
      </c>
      <c r="L644">
        <f>+J644-K644</f>
        <v>0</v>
      </c>
    </row>
    <row r="645" spans="1:12" ht="15">
      <c r="A645" s="11">
        <f>'HYPERVISION Absences'!A643</f>
        <v>20024739</v>
      </c>
      <c r="B645" s="11" t="str">
        <f>'HYPERVISION Absences'!B643</f>
        <v>LAPORTE</v>
      </c>
      <c r="C645" s="11" t="str">
        <f>'HYPERVISION Absences'!C643</f>
        <v>GAETAN</v>
      </c>
      <c r="D645" s="11" t="str">
        <f>'HYPERVISION Absences'!D643</f>
        <v>CP</v>
      </c>
      <c r="E645" s="150">
        <f>'HYPERVISION Absences'!E643</f>
        <v>42247</v>
      </c>
      <c r="F645" s="150">
        <f>'HYPERVISION Absences'!F643</f>
        <v>42247</v>
      </c>
      <c r="G645" s="150">
        <f>'HYPERVISION Absences'!G643</f>
        <v>42251</v>
      </c>
      <c r="H645" s="39">
        <f>IF(B645="","",G645-F645+1)</f>
        <v>5</v>
      </c>
      <c r="I645" s="39">
        <f>IF(B645="","",_XLL.NB.JOURS.OUVRES(F645,G645,ferie))</f>
        <v>5</v>
      </c>
      <c r="J645" s="34">
        <f>IF(D645="","",MATCH(D645,motif,0))</f>
        <v>1</v>
      </c>
      <c r="K645">
        <f>VLOOKUP($D645,param!$N$3:$P$26,3,FALSE)</f>
        <v>1</v>
      </c>
      <c r="L645">
        <f>+J645-K645</f>
        <v>0</v>
      </c>
    </row>
    <row r="646" spans="1:12" ht="15">
      <c r="A646" s="11">
        <f>'HYPERVISION Absences'!A644</f>
        <v>20024739</v>
      </c>
      <c r="B646" s="11" t="str">
        <f>'HYPERVISION Absences'!B644</f>
        <v>LAPORTE</v>
      </c>
      <c r="C646" s="11" t="str">
        <f>'HYPERVISION Absences'!C644</f>
        <v>GAETAN</v>
      </c>
      <c r="D646" s="11" t="str">
        <f>'HYPERVISION Absences'!D644</f>
        <v>CP</v>
      </c>
      <c r="E646" s="150">
        <f>'HYPERVISION Absences'!E644</f>
        <v>42254</v>
      </c>
      <c r="F646" s="150">
        <f>'HYPERVISION Absences'!F644</f>
        <v>42254</v>
      </c>
      <c r="G646" s="150">
        <f>'HYPERVISION Absences'!G644</f>
        <v>42258</v>
      </c>
      <c r="H646" s="39">
        <f>IF(B646="","",G646-F646+1)</f>
        <v>5</v>
      </c>
      <c r="I646" s="39">
        <f>IF(B646="","",_XLL.NB.JOURS.OUVRES(F646,G646,ferie))</f>
        <v>5</v>
      </c>
      <c r="J646" s="34">
        <f>IF(D646="","",MATCH(D646,motif,0))</f>
        <v>1</v>
      </c>
      <c r="K646">
        <f>VLOOKUP($D646,param!$N$3:$P$26,3,FALSE)</f>
        <v>1</v>
      </c>
      <c r="L646">
        <f>+J646-K646</f>
        <v>0</v>
      </c>
    </row>
    <row r="647" spans="1:12" ht="15">
      <c r="A647" s="11">
        <f>'HYPERVISION Absences'!A645</f>
        <v>20024739</v>
      </c>
      <c r="B647" s="11" t="str">
        <f>'HYPERVISION Absences'!B645</f>
        <v>LAPORTE</v>
      </c>
      <c r="C647" s="11" t="str">
        <f>'HYPERVISION Absences'!C645</f>
        <v>GAETAN</v>
      </c>
      <c r="D647" s="11" t="str">
        <f>'HYPERVISION Absences'!D645</f>
        <v>CP</v>
      </c>
      <c r="E647" s="150">
        <f>'HYPERVISION Absences'!E645</f>
        <v>42366</v>
      </c>
      <c r="F647" s="150">
        <f>'HYPERVISION Absences'!F645</f>
        <v>42366</v>
      </c>
      <c r="G647" s="150">
        <f>'HYPERVISION Absences'!G645</f>
        <v>42369</v>
      </c>
      <c r="H647" s="39">
        <f>IF(B647="","",G647-F647+1)</f>
        <v>4</v>
      </c>
      <c r="I647" s="39">
        <f>IF(B647="","",_XLL.NB.JOURS.OUVRES(F647,G647,ferie))</f>
        <v>4</v>
      </c>
      <c r="J647" s="34">
        <f>IF(D647="","",MATCH(D647,motif,0))</f>
        <v>1</v>
      </c>
      <c r="K647">
        <f>VLOOKUP($D647,param!$N$3:$P$26,3,FALSE)</f>
        <v>1</v>
      </c>
      <c r="L647">
        <f>+J647-K647</f>
        <v>0</v>
      </c>
    </row>
    <row r="648" spans="1:12" ht="15">
      <c r="A648" s="11">
        <f>'HYPERVISION Absences'!A646</f>
        <v>20024739</v>
      </c>
      <c r="B648" s="11" t="str">
        <f>'HYPERVISION Absences'!B646</f>
        <v>LAPORTE</v>
      </c>
      <c r="C648" s="11" t="str">
        <f>'HYPERVISION Absences'!C646</f>
        <v>GAETAN</v>
      </c>
      <c r="D648" s="11" t="str">
        <f>'HYPERVISION Absences'!D646</f>
        <v>CP</v>
      </c>
      <c r="E648" s="150">
        <f>'HYPERVISION Absences'!E646</f>
        <v>42447</v>
      </c>
      <c r="F648" s="150">
        <f>'HYPERVISION Absences'!F646</f>
        <v>42447</v>
      </c>
      <c r="G648" s="150">
        <f>'HYPERVISION Absences'!G646</f>
        <v>42447</v>
      </c>
      <c r="H648" s="39">
        <f>IF(B648="","",G648-F648+1)</f>
        <v>1</v>
      </c>
      <c r="I648" s="39">
        <f>IF(B648="","",_XLL.NB.JOURS.OUVRES(F648,G648,ferie))</f>
        <v>1</v>
      </c>
      <c r="J648" s="34">
        <f>IF(D648="","",MATCH(D648,motif,0))</f>
        <v>1</v>
      </c>
      <c r="K648">
        <f>VLOOKUP($D648,param!$N$3:$P$26,3,FALSE)</f>
        <v>1</v>
      </c>
      <c r="L648">
        <f>+J648-K648</f>
        <v>0</v>
      </c>
    </row>
    <row r="649" spans="1:12" ht="15">
      <c r="A649" s="11">
        <f>'HYPERVISION Absences'!A647</f>
        <v>20024739</v>
      </c>
      <c r="B649" s="11" t="str">
        <f>'HYPERVISION Absences'!B647</f>
        <v>LAPORTE</v>
      </c>
      <c r="C649" s="11" t="str">
        <f>'HYPERVISION Absences'!C647</f>
        <v>GAETAN</v>
      </c>
      <c r="D649" s="11" t="str">
        <f>'HYPERVISION Absences'!D647</f>
        <v>CP</v>
      </c>
      <c r="E649" s="150">
        <f>'HYPERVISION Absences'!E647</f>
        <v>42471</v>
      </c>
      <c r="F649" s="150">
        <f>'HYPERVISION Absences'!F647</f>
        <v>42471</v>
      </c>
      <c r="G649" s="150">
        <f>'HYPERVISION Absences'!G647</f>
        <v>42475</v>
      </c>
      <c r="H649" s="39">
        <f>IF(B649="","",G649-F649+1)</f>
        <v>5</v>
      </c>
      <c r="I649" s="39">
        <f>IF(B649="","",_XLL.NB.JOURS.OUVRES(F649,G649,ferie))</f>
        <v>5</v>
      </c>
      <c r="J649" s="34">
        <f>IF(D649="","",MATCH(D649,motif,0))</f>
        <v>1</v>
      </c>
      <c r="K649">
        <f>VLOOKUP($D649,param!$N$3:$P$26,3,FALSE)</f>
        <v>1</v>
      </c>
      <c r="L649">
        <f>+J649-K649</f>
        <v>0</v>
      </c>
    </row>
    <row r="650" spans="1:12" ht="15">
      <c r="A650" s="11">
        <f>'HYPERVISION Absences'!A648</f>
        <v>20012918</v>
      </c>
      <c r="B650" s="11" t="str">
        <f>'HYPERVISION Absences'!B648</f>
        <v>PARDON</v>
      </c>
      <c r="C650" s="11" t="str">
        <f>'HYPERVISION Absences'!C648</f>
        <v>MARIE-LAURE</v>
      </c>
      <c r="D650" s="11" t="str">
        <f>'HYPERVISION Absences'!D648</f>
        <v>AP</v>
      </c>
      <c r="E650" s="150">
        <f>'HYPERVISION Absences'!E648</f>
        <v>42422</v>
      </c>
      <c r="F650" s="150">
        <f>'HYPERVISION Absences'!F648</f>
        <v>42422</v>
      </c>
      <c r="G650" s="150">
        <f>'HYPERVISION Absences'!G648</f>
        <v>42422</v>
      </c>
      <c r="H650" s="39">
        <f>IF(B650="","",G650-F650+1)</f>
        <v>1</v>
      </c>
      <c r="I650" s="39">
        <f>IF(B650="","",_XLL.NB.JOURS.OUVRES(F650,G650,ferie))</f>
        <v>1</v>
      </c>
      <c r="J650" s="34">
        <f>IF(D650="","",MATCH(D650,motif,0))</f>
        <v>18</v>
      </c>
      <c r="K650">
        <f>VLOOKUP($D650,param!$N$3:$P$26,3,FALSE)</f>
        <v>18</v>
      </c>
      <c r="L650">
        <f>+J650-K650</f>
        <v>0</v>
      </c>
    </row>
    <row r="651" spans="1:12" ht="15">
      <c r="A651" s="11">
        <f>'HYPERVISION Absences'!A649</f>
        <v>20012918</v>
      </c>
      <c r="B651" s="11" t="str">
        <f>'HYPERVISION Absences'!B649</f>
        <v>PARDON</v>
      </c>
      <c r="C651" s="11" t="str">
        <f>'HYPERVISION Absences'!C649</f>
        <v>MARIE-LAURE</v>
      </c>
      <c r="D651" s="11" t="str">
        <f>'HYPERVISION Absences'!D649</f>
        <v>C5</v>
      </c>
      <c r="E651" s="150">
        <f>'HYPERVISION Absences'!E649</f>
        <v>42411</v>
      </c>
      <c r="F651" s="150">
        <f>'HYPERVISION Absences'!F649</f>
        <v>42411</v>
      </c>
      <c r="G651" s="150">
        <f>'HYPERVISION Absences'!G649</f>
        <v>42411</v>
      </c>
      <c r="H651" s="39">
        <f>IF(B651="","",G651-F651+1)</f>
        <v>1</v>
      </c>
      <c r="I651" s="39">
        <f>IF(B651="","",_XLL.NB.JOURS.OUVRES(F651,G651,ferie))</f>
        <v>1</v>
      </c>
      <c r="J651" s="34">
        <f>IF(D651="","",MATCH(D651,motif,0))</f>
        <v>3</v>
      </c>
      <c r="K651">
        <f>VLOOKUP($D651,param!$N$3:$P$26,3,FALSE)</f>
        <v>3</v>
      </c>
      <c r="L651">
        <f>+J651-K651</f>
        <v>0</v>
      </c>
    </row>
    <row r="652" spans="1:12" ht="15">
      <c r="A652" s="11">
        <f>'HYPERVISION Absences'!A650</f>
        <v>20012918</v>
      </c>
      <c r="B652" s="11" t="str">
        <f>'HYPERVISION Absences'!B650</f>
        <v>PARDON</v>
      </c>
      <c r="C652" s="11" t="str">
        <f>'HYPERVISION Absences'!C650</f>
        <v>MARIE-LAURE</v>
      </c>
      <c r="D652" s="11" t="str">
        <f>'HYPERVISION Absences'!D650</f>
        <v>C5</v>
      </c>
      <c r="E652" s="150">
        <f>'HYPERVISION Absences'!E650</f>
        <v>42472</v>
      </c>
      <c r="F652" s="150">
        <f>'HYPERVISION Absences'!F650</f>
        <v>42472</v>
      </c>
      <c r="G652" s="150">
        <f>'HYPERVISION Absences'!G650</f>
        <v>42472</v>
      </c>
      <c r="H652" s="39">
        <f>IF(B652="","",G652-F652+1)</f>
        <v>1</v>
      </c>
      <c r="I652" s="39">
        <f>IF(B652="","",_XLL.NB.JOURS.OUVRES(F652,G652,ferie))</f>
        <v>1</v>
      </c>
      <c r="J652" s="34">
        <f>IF(D652="","",MATCH(D652,motif,0))</f>
        <v>3</v>
      </c>
      <c r="K652">
        <f>VLOOKUP($D652,param!$N$3:$P$26,3,FALSE)</f>
        <v>3</v>
      </c>
      <c r="L652">
        <f>+J652-K652</f>
        <v>0</v>
      </c>
    </row>
    <row r="653" spans="1:12" ht="15">
      <c r="A653" s="11">
        <f>'HYPERVISION Absences'!A651</f>
        <v>20012918</v>
      </c>
      <c r="B653" s="11" t="str">
        <f>'HYPERVISION Absences'!B651</f>
        <v>PARDON</v>
      </c>
      <c r="C653" s="11" t="str">
        <f>'HYPERVISION Absences'!C651</f>
        <v>MARIE-LAURE</v>
      </c>
      <c r="D653" s="11" t="str">
        <f>'HYPERVISION Absences'!D651</f>
        <v>CP</v>
      </c>
      <c r="E653" s="150">
        <f>'HYPERVISION Absences'!E651</f>
        <v>42212</v>
      </c>
      <c r="F653" s="150">
        <f>'HYPERVISION Absences'!F651</f>
        <v>42212</v>
      </c>
      <c r="G653" s="150">
        <f>'HYPERVISION Absences'!G651</f>
        <v>42230</v>
      </c>
      <c r="H653" s="39">
        <f>IF(B653="","",G653-F653+1)</f>
        <v>19</v>
      </c>
      <c r="I653" s="39">
        <f>IF(B653="","",_XLL.NB.JOURS.OUVRES(F653,G653,ferie))</f>
        <v>15</v>
      </c>
      <c r="J653" s="34">
        <f>IF(D653="","",MATCH(D653,motif,0))</f>
        <v>1</v>
      </c>
      <c r="K653">
        <f>VLOOKUP($D653,param!$N$3:$P$26,3,FALSE)</f>
        <v>1</v>
      </c>
      <c r="L653">
        <f>+J653-K653</f>
        <v>0</v>
      </c>
    </row>
    <row r="654" spans="1:12" ht="15">
      <c r="A654" s="11">
        <f>'HYPERVISION Absences'!A652</f>
        <v>20012918</v>
      </c>
      <c r="B654" s="11" t="str">
        <f>'HYPERVISION Absences'!B652</f>
        <v>PARDON</v>
      </c>
      <c r="C654" s="11" t="str">
        <f>'HYPERVISION Absences'!C652</f>
        <v>MARIE-LAURE</v>
      </c>
      <c r="D654" s="11" t="str">
        <f>'HYPERVISION Absences'!D652</f>
        <v>CP</v>
      </c>
      <c r="E654" s="150">
        <f>'HYPERVISION Absences'!E652</f>
        <v>42423</v>
      </c>
      <c r="F654" s="150">
        <f>'HYPERVISION Absences'!F652</f>
        <v>42423</v>
      </c>
      <c r="G654" s="150">
        <f>'HYPERVISION Absences'!G652</f>
        <v>42426</v>
      </c>
      <c r="H654" s="39">
        <f>IF(B654="","",G654-F654+1)</f>
        <v>4</v>
      </c>
      <c r="I654" s="39">
        <f>IF(B654="","",_XLL.NB.JOURS.OUVRES(F654,G654,ferie))</f>
        <v>4</v>
      </c>
      <c r="J654" s="34">
        <f>IF(D654="","",MATCH(D654,motif,0))</f>
        <v>1</v>
      </c>
      <c r="K654">
        <f>VLOOKUP($D654,param!$N$3:$P$26,3,FALSE)</f>
        <v>1</v>
      </c>
      <c r="L654">
        <f>+J654-K654</f>
        <v>0</v>
      </c>
    </row>
    <row r="655" spans="1:12" ht="15">
      <c r="A655" s="11">
        <f>'HYPERVISION Absences'!A653</f>
        <v>20012918</v>
      </c>
      <c r="B655" s="11" t="str">
        <f>'HYPERVISION Absences'!B653</f>
        <v>PARDON</v>
      </c>
      <c r="C655" s="11" t="str">
        <f>'HYPERVISION Absences'!C653</f>
        <v>MARIE-LAURE</v>
      </c>
      <c r="D655" s="11" t="str">
        <f>'HYPERVISION Absences'!D653</f>
        <v>CP</v>
      </c>
      <c r="E655" s="150">
        <f>'HYPERVISION Absences'!E653</f>
        <v>42474</v>
      </c>
      <c r="F655" s="150">
        <f>'HYPERVISION Absences'!F653</f>
        <v>42474</v>
      </c>
      <c r="G655" s="150">
        <f>'HYPERVISION Absences'!G653</f>
        <v>42474</v>
      </c>
      <c r="H655" s="39">
        <f>IF(B655="","",G655-F655+1)</f>
        <v>1</v>
      </c>
      <c r="I655" s="39">
        <f>IF(B655="","",_XLL.NB.JOURS.OUVRES(F655,G655,ferie))</f>
        <v>1</v>
      </c>
      <c r="J655" s="34">
        <f>IF(D655="","",MATCH(D655,motif,0))</f>
        <v>1</v>
      </c>
      <c r="K655">
        <f>VLOOKUP($D655,param!$N$3:$P$26,3,FALSE)</f>
        <v>1</v>
      </c>
      <c r="L655">
        <f>+J655-K655</f>
        <v>0</v>
      </c>
    </row>
    <row r="656" spans="1:12" ht="15">
      <c r="A656" s="11">
        <f>'HYPERVISION Absences'!A654</f>
        <v>20012918</v>
      </c>
      <c r="B656" s="11" t="str">
        <f>'HYPERVISION Absences'!B654</f>
        <v>PARDON</v>
      </c>
      <c r="C656" s="11" t="str">
        <f>'HYPERVISION Absences'!C654</f>
        <v>MARIE-LAURE</v>
      </c>
      <c r="D656" s="11" t="str">
        <f>'HYPERVISION Absences'!D654</f>
        <v>FO</v>
      </c>
      <c r="E656" s="150">
        <f>'HYPERVISION Absences'!E654</f>
        <v>42331</v>
      </c>
      <c r="F656" s="150">
        <f>'HYPERVISION Absences'!F654</f>
        <v>42331</v>
      </c>
      <c r="G656" s="150">
        <f>'HYPERVISION Absences'!G654</f>
        <v>42333</v>
      </c>
      <c r="H656" s="39">
        <f>IF(B656="","",G656-F656+1)</f>
        <v>3</v>
      </c>
      <c r="I656" s="39">
        <f>IF(B656="","",_XLL.NB.JOURS.OUVRES(F656,G656,ferie))</f>
        <v>3</v>
      </c>
      <c r="J656" s="34">
        <f>IF(D656="","",MATCH(D656,motif,0))</f>
        <v>14</v>
      </c>
      <c r="K656">
        <f>VLOOKUP($D656,param!$N$3:$P$26,3,FALSE)</f>
        <v>14</v>
      </c>
      <c r="L656">
        <f>+J656-K656</f>
        <v>0</v>
      </c>
    </row>
    <row r="657" spans="1:12" ht="15">
      <c r="A657" s="11">
        <f>'HYPERVISION Absences'!A655</f>
        <v>20012918</v>
      </c>
      <c r="B657" s="11" t="str">
        <f>'HYPERVISION Absences'!B655</f>
        <v>PARDON</v>
      </c>
      <c r="C657" s="11" t="str">
        <f>'HYPERVISION Absences'!C655</f>
        <v>MARIE-LAURE</v>
      </c>
      <c r="D657" s="11" t="str">
        <f>'HYPERVISION Absences'!D655</f>
        <v>RF</v>
      </c>
      <c r="E657" s="150">
        <f>'HYPERVISION Absences'!E655</f>
        <v>42296</v>
      </c>
      <c r="F657" s="150">
        <f>'HYPERVISION Absences'!F655</f>
        <v>42296</v>
      </c>
      <c r="G657" s="150">
        <f>'HYPERVISION Absences'!G655</f>
        <v>42296</v>
      </c>
      <c r="H657" s="39">
        <f>IF(B657="","",G657-F657+1)</f>
        <v>1</v>
      </c>
      <c r="I657" s="39">
        <f>IF(B657="","",_XLL.NB.JOURS.OUVRES(F657,G657,ferie))</f>
        <v>1</v>
      </c>
      <c r="J657" s="34">
        <f>IF(D657="","",MATCH(D657,motif,0))</f>
        <v>2</v>
      </c>
      <c r="K657">
        <f>VLOOKUP($D657,param!$N$3:$P$26,3,FALSE)</f>
        <v>2</v>
      </c>
      <c r="L657">
        <f>+J657-K657</f>
        <v>0</v>
      </c>
    </row>
    <row r="658" spans="1:12" ht="15">
      <c r="A658" s="11">
        <f>'HYPERVISION Absences'!A656</f>
        <v>20012918</v>
      </c>
      <c r="B658" s="11" t="str">
        <f>'HYPERVISION Absences'!B656</f>
        <v>PARDON</v>
      </c>
      <c r="C658" s="11" t="str">
        <f>'HYPERVISION Absences'!C656</f>
        <v>MARIE-LAURE</v>
      </c>
      <c r="D658" s="11" t="str">
        <f>'HYPERVISION Absences'!D656</f>
        <v>RT</v>
      </c>
      <c r="E658" s="150">
        <f>'HYPERVISION Absences'!E656</f>
        <v>42180</v>
      </c>
      <c r="F658" s="150">
        <f>'HYPERVISION Absences'!F656</f>
        <v>42180</v>
      </c>
      <c r="G658" s="150">
        <f>'HYPERVISION Absences'!G656</f>
        <v>42180</v>
      </c>
      <c r="H658" s="39">
        <f>IF(B658="","",G658-F658+1)</f>
        <v>1</v>
      </c>
      <c r="I658" s="39">
        <f>IF(B658="","",_XLL.NB.JOURS.OUVRES(F658,G658,ferie))</f>
        <v>1</v>
      </c>
      <c r="J658" s="34">
        <f>IF(D658="","",MATCH(D658,motif,0))</f>
        <v>4</v>
      </c>
      <c r="K658">
        <f>VLOOKUP($D658,param!$N$3:$P$26,3,FALSE)</f>
        <v>4</v>
      </c>
      <c r="L658">
        <f>+J658-K658</f>
        <v>0</v>
      </c>
    </row>
    <row r="659" spans="1:12" ht="15">
      <c r="A659" s="11">
        <f>'HYPERVISION Absences'!A657</f>
        <v>20012918</v>
      </c>
      <c r="B659" s="11" t="str">
        <f>'HYPERVISION Absences'!B657</f>
        <v>PARDON</v>
      </c>
      <c r="C659" s="11" t="str">
        <f>'HYPERVISION Absences'!C657</f>
        <v>MARIE-LAURE</v>
      </c>
      <c r="D659" s="11" t="str">
        <f>'HYPERVISION Absences'!D657</f>
        <v>RT</v>
      </c>
      <c r="E659" s="150">
        <f>'HYPERVISION Absences'!E657</f>
        <v>42303</v>
      </c>
      <c r="F659" s="150">
        <f>'HYPERVISION Absences'!F657</f>
        <v>42303</v>
      </c>
      <c r="G659" s="150">
        <f>'HYPERVISION Absences'!G657</f>
        <v>42304</v>
      </c>
      <c r="H659" s="39">
        <f>IF(B659="","",G659-F659+1)</f>
        <v>2</v>
      </c>
      <c r="I659" s="39">
        <f>IF(B659="","",_XLL.NB.JOURS.OUVRES(F659,G659,ferie))</f>
        <v>2</v>
      </c>
      <c r="J659" s="34">
        <f>IF(D659="","",MATCH(D659,motif,0))</f>
        <v>4</v>
      </c>
      <c r="K659">
        <f>VLOOKUP($D659,param!$N$3:$P$26,3,FALSE)</f>
        <v>4</v>
      </c>
      <c r="L659">
        <f>+J659-K659</f>
        <v>0</v>
      </c>
    </row>
    <row r="660" spans="1:12" ht="15">
      <c r="A660" s="11">
        <f>'HYPERVISION Absences'!A658</f>
        <v>20012918</v>
      </c>
      <c r="B660" s="11" t="str">
        <f>'HYPERVISION Absences'!B658</f>
        <v>PARDON</v>
      </c>
      <c r="C660" s="11" t="str">
        <f>'HYPERVISION Absences'!C658</f>
        <v>MARIE-LAURE</v>
      </c>
      <c r="D660" s="11" t="str">
        <f>'HYPERVISION Absences'!D658</f>
        <v>RT</v>
      </c>
      <c r="E660" s="150">
        <f>'HYPERVISION Absences'!E658</f>
        <v>42342</v>
      </c>
      <c r="F660" s="150">
        <f>'HYPERVISION Absences'!F658</f>
        <v>42342</v>
      </c>
      <c r="G660" s="150">
        <f>'HYPERVISION Absences'!G658</f>
        <v>42342</v>
      </c>
      <c r="H660" s="39">
        <f>IF(B660="","",G660-F660+1)</f>
        <v>1</v>
      </c>
      <c r="I660" s="39">
        <f>IF(B660="","",_XLL.NB.JOURS.OUVRES(F660,G660,ferie))</f>
        <v>1</v>
      </c>
      <c r="J660" s="34">
        <f>IF(D660="","",MATCH(D660,motif,0))</f>
        <v>4</v>
      </c>
      <c r="K660">
        <f>VLOOKUP($D660,param!$N$3:$P$26,3,FALSE)</f>
        <v>4</v>
      </c>
      <c r="L660">
        <f>+J660-K660</f>
        <v>0</v>
      </c>
    </row>
    <row r="661" spans="1:12" ht="15">
      <c r="A661" s="11">
        <f>'HYPERVISION Absences'!A659</f>
        <v>20012918</v>
      </c>
      <c r="B661" s="11" t="str">
        <f>'HYPERVISION Absences'!B659</f>
        <v>PARDON</v>
      </c>
      <c r="C661" s="11" t="str">
        <f>'HYPERVISION Absences'!C659</f>
        <v>MARIE-LAURE</v>
      </c>
      <c r="D661" s="11" t="str">
        <f>'HYPERVISION Absences'!D659</f>
        <v>RT</v>
      </c>
      <c r="E661" s="150">
        <f>'HYPERVISION Absences'!E659</f>
        <v>42348</v>
      </c>
      <c r="F661" s="150">
        <f>'HYPERVISION Absences'!F659</f>
        <v>42348</v>
      </c>
      <c r="G661" s="150">
        <f>'HYPERVISION Absences'!G659</f>
        <v>42348</v>
      </c>
      <c r="H661" s="39">
        <f>IF(B661="","",G661-F661+1)</f>
        <v>1</v>
      </c>
      <c r="I661" s="39">
        <f>IF(B661="","",_XLL.NB.JOURS.OUVRES(F661,G661,ferie))</f>
        <v>1</v>
      </c>
      <c r="J661" s="34">
        <f>IF(D661="","",MATCH(D661,motif,0))</f>
        <v>4</v>
      </c>
      <c r="K661">
        <f>VLOOKUP($D661,param!$N$3:$P$26,3,FALSE)</f>
        <v>4</v>
      </c>
      <c r="L661">
        <f>+J661-K661</f>
        <v>0</v>
      </c>
    </row>
    <row r="662" spans="1:12" ht="15">
      <c r="A662" s="11">
        <f>'HYPERVISION Absences'!A660</f>
        <v>20012918</v>
      </c>
      <c r="B662" s="11" t="str">
        <f>'HYPERVISION Absences'!B660</f>
        <v>PARDON</v>
      </c>
      <c r="C662" s="11" t="str">
        <f>'HYPERVISION Absences'!C660</f>
        <v>MARIE-LAURE</v>
      </c>
      <c r="D662" s="11" t="str">
        <f>'HYPERVISION Absences'!D660</f>
        <v>RT</v>
      </c>
      <c r="E662" s="150">
        <f>'HYPERVISION Absences'!E660</f>
        <v>42359</v>
      </c>
      <c r="F662" s="150">
        <f>'HYPERVISION Absences'!F660</f>
        <v>42359</v>
      </c>
      <c r="G662" s="150">
        <f>'HYPERVISION Absences'!G660</f>
        <v>42362</v>
      </c>
      <c r="H662" s="39">
        <f>IF(B662="","",G662-F662+1)</f>
        <v>4</v>
      </c>
      <c r="I662" s="39">
        <f>IF(B662="","",_XLL.NB.JOURS.OUVRES(F662,G662,ferie))</f>
        <v>4</v>
      </c>
      <c r="J662" s="34">
        <f>IF(D662="","",MATCH(D662,motif,0))</f>
        <v>4</v>
      </c>
      <c r="K662">
        <f>VLOOKUP($D662,param!$N$3:$P$26,3,FALSE)</f>
        <v>4</v>
      </c>
      <c r="L662">
        <f>+J662-K662</f>
        <v>0</v>
      </c>
    </row>
    <row r="663" spans="1:12" ht="15">
      <c r="A663" s="11">
        <f>'HYPERVISION Absences'!A661</f>
        <v>20012918</v>
      </c>
      <c r="B663" s="11" t="str">
        <f>'HYPERVISION Absences'!B661</f>
        <v>PARDON</v>
      </c>
      <c r="C663" s="11" t="str">
        <f>'HYPERVISION Absences'!C661</f>
        <v>MARIE-LAURE</v>
      </c>
      <c r="D663" s="11" t="str">
        <f>'HYPERVISION Absences'!D661</f>
        <v>RT</v>
      </c>
      <c r="E663" s="150">
        <f>'HYPERVISION Absences'!E661</f>
        <v>42447</v>
      </c>
      <c r="F663" s="150">
        <f>'HYPERVISION Absences'!F661</f>
        <v>42447</v>
      </c>
      <c r="G663" s="150">
        <f>'HYPERVISION Absences'!G661</f>
        <v>42447</v>
      </c>
      <c r="H663" s="39">
        <f>IF(B663="","",G663-F663+1)</f>
        <v>1</v>
      </c>
      <c r="I663" s="39">
        <f>IF(B663="","",_XLL.NB.JOURS.OUVRES(F663,G663,ferie))</f>
        <v>1</v>
      </c>
      <c r="J663" s="34">
        <f>IF(D663="","",MATCH(D663,motif,0))</f>
        <v>4</v>
      </c>
      <c r="K663">
        <f>VLOOKUP($D663,param!$N$3:$P$26,3,FALSE)</f>
        <v>4</v>
      </c>
      <c r="L663">
        <f>+J663-K663</f>
        <v>0</v>
      </c>
    </row>
    <row r="664" spans="1:12" ht="15">
      <c r="A664" s="11">
        <f>'HYPERVISION Absences'!A662</f>
        <v>20012918</v>
      </c>
      <c r="B664" s="11" t="str">
        <f>'HYPERVISION Absences'!B662</f>
        <v>PARDON</v>
      </c>
      <c r="C664" s="11" t="str">
        <f>'HYPERVISION Absences'!C662</f>
        <v>MARIE-LAURE</v>
      </c>
      <c r="D664" s="11" t="str">
        <f>'HYPERVISION Absences'!D662</f>
        <v>RT</v>
      </c>
      <c r="E664" s="150">
        <f>'HYPERVISION Absences'!E662</f>
        <v>42473</v>
      </c>
      <c r="F664" s="150">
        <f>'HYPERVISION Absences'!F662</f>
        <v>42473</v>
      </c>
      <c r="G664" s="150">
        <f>'HYPERVISION Absences'!G662</f>
        <v>42473</v>
      </c>
      <c r="H664" s="39">
        <f>IF(B664="","",G664-F664+1)</f>
        <v>1</v>
      </c>
      <c r="I664" s="39">
        <f>IF(B664="","",_XLL.NB.JOURS.OUVRES(F664,G664,ferie))</f>
        <v>1</v>
      </c>
      <c r="J664" s="34">
        <f>IF(D664="","",MATCH(D664,motif,0))</f>
        <v>4</v>
      </c>
      <c r="K664">
        <f>VLOOKUP($D664,param!$N$3:$P$26,3,FALSE)</f>
        <v>4</v>
      </c>
      <c r="L664">
        <f>+J664-K664</f>
        <v>0</v>
      </c>
    </row>
    <row r="665" spans="1:12" ht="15">
      <c r="A665" s="11">
        <f>'HYPERVISION Absences'!A663</f>
        <v>20012918</v>
      </c>
      <c r="B665" s="11" t="str">
        <f>'HYPERVISION Absences'!B663</f>
        <v>PARDON</v>
      </c>
      <c r="C665" s="11" t="str">
        <f>'HYPERVISION Absences'!C663</f>
        <v>MARIE-LAURE</v>
      </c>
      <c r="D665" s="11" t="str">
        <f>'HYPERVISION Absences'!D663</f>
        <v>RW</v>
      </c>
      <c r="E665" s="150">
        <f>'HYPERVISION Absences'!E663</f>
        <v>42233</v>
      </c>
      <c r="F665" s="150">
        <f>'HYPERVISION Absences'!F663</f>
        <v>42233</v>
      </c>
      <c r="G665" s="150">
        <f>'HYPERVISION Absences'!G663</f>
        <v>42233</v>
      </c>
      <c r="H665" s="39">
        <f>IF(B665="","",G665-F665+1)</f>
        <v>1</v>
      </c>
      <c r="I665" s="39">
        <f>IF(B665="","",_XLL.NB.JOURS.OUVRES(F665,G665,ferie))</f>
        <v>1</v>
      </c>
      <c r="J665" s="34">
        <f>IF(D665="","",MATCH(D665,motif,0))</f>
        <v>15</v>
      </c>
      <c r="K665">
        <f>VLOOKUP($D665,param!$N$3:$P$26,3,FALSE)</f>
        <v>15</v>
      </c>
      <c r="L665">
        <f>+J665-K665</f>
        <v>0</v>
      </c>
    </row>
    <row r="666" spans="1:12" ht="15">
      <c r="A666" s="11">
        <f>'HYPERVISION Absences'!A664</f>
        <v>20036156</v>
      </c>
      <c r="B666" s="11" t="str">
        <f>'HYPERVISION Absences'!B664</f>
        <v>NIGON</v>
      </c>
      <c r="C666" s="11" t="str">
        <f>'HYPERVISION Absences'!C664</f>
        <v>LAURENT</v>
      </c>
      <c r="D666" s="11" t="str">
        <f>'HYPERVISION Absences'!D664</f>
        <v>CP</v>
      </c>
      <c r="E666" s="150">
        <f>'HYPERVISION Absences'!E664</f>
        <v>42243</v>
      </c>
      <c r="F666" s="150">
        <f>'HYPERVISION Absences'!F664</f>
        <v>42243</v>
      </c>
      <c r="G666" s="150">
        <f>'HYPERVISION Absences'!G664</f>
        <v>42247</v>
      </c>
      <c r="H666" s="39">
        <f>IF(B666="","",G666-F666+1)</f>
        <v>5</v>
      </c>
      <c r="I666" s="39">
        <f>IF(B666="","",_XLL.NB.JOURS.OUVRES(F666,G666,ferie))</f>
        <v>3</v>
      </c>
      <c r="J666" s="34">
        <f>IF(D666="","",MATCH(D666,motif,0))</f>
        <v>1</v>
      </c>
      <c r="K666">
        <f>VLOOKUP($D666,param!$N$3:$P$26,3,FALSE)</f>
        <v>1</v>
      </c>
      <c r="L666">
        <f>+J666-K666</f>
        <v>0</v>
      </c>
    </row>
    <row r="667" spans="1:12" ht="15">
      <c r="A667" s="11">
        <f>'HYPERVISION Absences'!A665</f>
        <v>20036156</v>
      </c>
      <c r="B667" s="11" t="str">
        <f>'HYPERVISION Absences'!B665</f>
        <v>NIGON</v>
      </c>
      <c r="C667" s="11" t="str">
        <f>'HYPERVISION Absences'!C665</f>
        <v>LAURENT</v>
      </c>
      <c r="D667" s="11" t="str">
        <f>'HYPERVISION Absences'!D665</f>
        <v>RT</v>
      </c>
      <c r="E667" s="150">
        <f>'HYPERVISION Absences'!E665</f>
        <v>42248</v>
      </c>
      <c r="F667" s="150">
        <f>'HYPERVISION Absences'!F665</f>
        <v>42248</v>
      </c>
      <c r="G667" s="150">
        <f>'HYPERVISION Absences'!G665</f>
        <v>42248</v>
      </c>
      <c r="H667" s="39">
        <f>IF(B667="","",G667-F667+1)</f>
        <v>1</v>
      </c>
      <c r="I667" s="39">
        <f>IF(B667="","",_XLL.NB.JOURS.OUVRES(F667,G667,ferie))</f>
        <v>1</v>
      </c>
      <c r="J667" s="34">
        <f>IF(D667="","",MATCH(D667,motif,0))</f>
        <v>4</v>
      </c>
      <c r="K667">
        <f>VLOOKUP($D667,param!$N$3:$P$26,3,FALSE)</f>
        <v>4</v>
      </c>
      <c r="L667">
        <f>+J667-K667</f>
        <v>0</v>
      </c>
    </row>
    <row r="668" spans="1:12" ht="15">
      <c r="A668" s="11">
        <f>'HYPERVISION Absences'!A666</f>
        <v>20036156</v>
      </c>
      <c r="B668" s="11" t="str">
        <f>'HYPERVISION Absences'!B666</f>
        <v>NIGON</v>
      </c>
      <c r="C668" s="11" t="str">
        <f>'HYPERVISION Absences'!C666</f>
        <v>LAURENT</v>
      </c>
      <c r="D668" s="11" t="str">
        <f>'HYPERVISION Absences'!D666</f>
        <v>RT</v>
      </c>
      <c r="E668" s="150">
        <f>'HYPERVISION Absences'!E666</f>
        <v>42264</v>
      </c>
      <c r="F668" s="150">
        <f>'HYPERVISION Absences'!F666</f>
        <v>42264</v>
      </c>
      <c r="G668" s="150">
        <f>'HYPERVISION Absences'!G666</f>
        <v>42264</v>
      </c>
      <c r="H668" s="39">
        <f>IF(B668="","",G668-F668+1)</f>
        <v>1</v>
      </c>
      <c r="I668" s="39">
        <f>IF(B668="","",_XLL.NB.JOURS.OUVRES(F668,G668,ferie))</f>
        <v>1</v>
      </c>
      <c r="J668" s="34">
        <f>IF(D668="","",MATCH(D668,motif,0))</f>
        <v>4</v>
      </c>
      <c r="K668">
        <f>VLOOKUP($D668,param!$N$3:$P$26,3,FALSE)</f>
        <v>4</v>
      </c>
      <c r="L668">
        <f>+J668-K668</f>
        <v>0</v>
      </c>
    </row>
    <row r="669" spans="1:12" ht="15">
      <c r="A669" s="11">
        <f>'HYPERVISION Absences'!A667</f>
        <v>20036156</v>
      </c>
      <c r="B669" s="11" t="str">
        <f>'HYPERVISION Absences'!B667</f>
        <v>NIGON</v>
      </c>
      <c r="C669" s="11" t="str">
        <f>'HYPERVISION Absences'!C667</f>
        <v>LAURENT</v>
      </c>
      <c r="D669" s="11" t="str">
        <f>'HYPERVISION Absences'!D667</f>
        <v>RT</v>
      </c>
      <c r="E669" s="150">
        <f>'HYPERVISION Absences'!E667</f>
        <v>42289</v>
      </c>
      <c r="F669" s="150">
        <f>'HYPERVISION Absences'!F667</f>
        <v>42289</v>
      </c>
      <c r="G669" s="150">
        <f>'HYPERVISION Absences'!G667</f>
        <v>42289</v>
      </c>
      <c r="H669" s="39">
        <f>IF(B669="","",G669-F669+1)</f>
        <v>1</v>
      </c>
      <c r="I669" s="39">
        <f>IF(B669="","",_XLL.NB.JOURS.OUVRES(F669,G669,ferie))</f>
        <v>1</v>
      </c>
      <c r="J669" s="34">
        <f>IF(D669="","",MATCH(D669,motif,0))</f>
        <v>4</v>
      </c>
      <c r="K669">
        <f>VLOOKUP($D669,param!$N$3:$P$26,3,FALSE)</f>
        <v>4</v>
      </c>
      <c r="L669">
        <f>+J669-K669</f>
        <v>0</v>
      </c>
    </row>
    <row r="670" spans="1:12" ht="15">
      <c r="A670" s="11">
        <f>'HYPERVISION Absences'!A668</f>
        <v>20036156</v>
      </c>
      <c r="B670" s="11" t="str">
        <f>'HYPERVISION Absences'!B668</f>
        <v>NIGON</v>
      </c>
      <c r="C670" s="11" t="str">
        <f>'HYPERVISION Absences'!C668</f>
        <v>LAURENT</v>
      </c>
      <c r="D670" s="11" t="str">
        <f>'HYPERVISION Absences'!D668</f>
        <v>RT</v>
      </c>
      <c r="E670" s="150">
        <f>'HYPERVISION Absences'!E668</f>
        <v>42366</v>
      </c>
      <c r="F670" s="150">
        <f>'HYPERVISION Absences'!F668</f>
        <v>42366</v>
      </c>
      <c r="G670" s="150">
        <f>'HYPERVISION Absences'!G668</f>
        <v>42369</v>
      </c>
      <c r="H670" s="39">
        <f>IF(B670="","",G670-F670+1)</f>
        <v>4</v>
      </c>
      <c r="I670" s="39">
        <f>IF(B670="","",_XLL.NB.JOURS.OUVRES(F670,G670,ferie))</f>
        <v>4</v>
      </c>
      <c r="J670" s="34">
        <f>IF(D670="","",MATCH(D670,motif,0))</f>
        <v>4</v>
      </c>
      <c r="K670">
        <f>VLOOKUP($D670,param!$N$3:$P$26,3,FALSE)</f>
        <v>4</v>
      </c>
      <c r="L670">
        <f>+J670-K670</f>
        <v>0</v>
      </c>
    </row>
    <row r="671" spans="1:12" ht="15">
      <c r="A671" s="11">
        <f>'HYPERVISION Absences'!A669</f>
        <v>20036156</v>
      </c>
      <c r="B671" s="11" t="str">
        <f>'HYPERVISION Absences'!B669</f>
        <v>NIGON</v>
      </c>
      <c r="C671" s="11" t="str">
        <f>'HYPERVISION Absences'!C669</f>
        <v>LAURENT</v>
      </c>
      <c r="D671" s="11" t="str">
        <f>'HYPERVISION Absences'!D669</f>
        <v>RT</v>
      </c>
      <c r="E671" s="150">
        <f>'HYPERVISION Absences'!E669</f>
        <v>42426</v>
      </c>
      <c r="F671" s="150">
        <f>'HYPERVISION Absences'!F669</f>
        <v>42426</v>
      </c>
      <c r="G671" s="150">
        <f>'HYPERVISION Absences'!G669</f>
        <v>42426</v>
      </c>
      <c r="H671" s="39">
        <f>IF(B671="","",G671-F671+1)</f>
        <v>1</v>
      </c>
      <c r="I671" s="39">
        <f>IF(B671="","",_XLL.NB.JOURS.OUVRES(F671,G671,ferie))</f>
        <v>1</v>
      </c>
      <c r="J671" s="34">
        <f>IF(D671="","",MATCH(D671,motif,0))</f>
        <v>4</v>
      </c>
      <c r="K671">
        <f>VLOOKUP($D671,param!$N$3:$P$26,3,FALSE)</f>
        <v>4</v>
      </c>
      <c r="L671">
        <f>+J671-K671</f>
        <v>0</v>
      </c>
    </row>
    <row r="672" spans="1:7" ht="15">
      <c r="A672" s="137"/>
      <c r="B672" s="11"/>
      <c r="C672" s="11"/>
      <c r="D672" s="11"/>
      <c r="E672" s="43"/>
      <c r="F672" s="43"/>
      <c r="G672" s="43"/>
    </row>
    <row r="673" spans="1:7" ht="15">
      <c r="A673" s="137"/>
      <c r="B673" s="11"/>
      <c r="C673" s="11"/>
      <c r="D673" s="11"/>
      <c r="E673" s="43"/>
      <c r="F673" s="43"/>
      <c r="G673" s="43"/>
    </row>
    <row r="674" spans="1:7" ht="15">
      <c r="A674" s="137"/>
      <c r="B674" s="11"/>
      <c r="C674" s="11"/>
      <c r="D674" s="11"/>
      <c r="E674" s="43"/>
      <c r="F674" s="43"/>
      <c r="G674" s="43"/>
    </row>
    <row r="675" spans="1:7" ht="15">
      <c r="A675" s="137"/>
      <c r="B675" s="11"/>
      <c r="C675" s="11"/>
      <c r="D675" s="11"/>
      <c r="E675" s="43"/>
      <c r="F675" s="43"/>
      <c r="G675" s="43"/>
    </row>
    <row r="676" spans="1:7" ht="15">
      <c r="A676" s="137"/>
      <c r="B676" s="11"/>
      <c r="C676" s="11"/>
      <c r="D676" s="11"/>
      <c r="E676" s="43"/>
      <c r="F676" s="43"/>
      <c r="G676" s="43"/>
    </row>
    <row r="677" spans="1:7" ht="15">
      <c r="A677" s="137"/>
      <c r="B677" s="11"/>
      <c r="C677" s="11"/>
      <c r="D677" s="11"/>
      <c r="E677" s="43"/>
      <c r="F677" s="43"/>
      <c r="G677" s="43"/>
    </row>
    <row r="678" spans="1:7" ht="15">
      <c r="A678" s="137"/>
      <c r="B678" s="11"/>
      <c r="C678" s="11"/>
      <c r="D678" s="11"/>
      <c r="E678" s="43"/>
      <c r="F678" s="43"/>
      <c r="G678" s="43"/>
    </row>
    <row r="679" spans="1:7" ht="15">
      <c r="A679" s="137"/>
      <c r="B679" s="11"/>
      <c r="C679" s="11"/>
      <c r="D679" s="11"/>
      <c r="E679" s="43"/>
      <c r="F679" s="43"/>
      <c r="G679" s="43"/>
    </row>
    <row r="680" spans="1:7" ht="15">
      <c r="A680" s="137"/>
      <c r="B680" s="11"/>
      <c r="C680" s="11"/>
      <c r="D680" s="11"/>
      <c r="E680" s="43"/>
      <c r="F680" s="43"/>
      <c r="G680" s="43"/>
    </row>
    <row r="681" spans="1:7" ht="15">
      <c r="A681" s="137"/>
      <c r="B681" s="11"/>
      <c r="C681" s="11"/>
      <c r="D681" s="11"/>
      <c r="E681" s="43"/>
      <c r="F681" s="43"/>
      <c r="G681" s="43"/>
    </row>
    <row r="682" spans="1:7" ht="15">
      <c r="A682" s="137"/>
      <c r="B682" s="11"/>
      <c r="C682" s="11"/>
      <c r="D682" s="11"/>
      <c r="E682" s="43"/>
      <c r="F682" s="43"/>
      <c r="G682" s="43"/>
    </row>
    <row r="683" spans="1:7" ht="15">
      <c r="A683" s="137"/>
      <c r="B683" s="11"/>
      <c r="C683" s="11"/>
      <c r="D683" s="11"/>
      <c r="E683" s="43"/>
      <c r="F683" s="43"/>
      <c r="G683" s="43"/>
    </row>
    <row r="684" spans="1:7" ht="15">
      <c r="A684" s="137"/>
      <c r="B684" s="11"/>
      <c r="C684" s="11"/>
      <c r="D684" s="11"/>
      <c r="E684" s="43"/>
      <c r="F684" s="43"/>
      <c r="G684" s="43"/>
    </row>
    <row r="685" spans="1:7" ht="15">
      <c r="A685" s="137"/>
      <c r="B685" s="11"/>
      <c r="C685" s="11"/>
      <c r="D685" s="11"/>
      <c r="E685" s="43"/>
      <c r="F685" s="43"/>
      <c r="G685" s="43"/>
    </row>
    <row r="686" spans="1:7" ht="15">
      <c r="A686" s="137"/>
      <c r="B686" s="11"/>
      <c r="C686" s="11"/>
      <c r="D686" s="11"/>
      <c r="E686" s="43"/>
      <c r="F686" s="43"/>
      <c r="G686" s="43"/>
    </row>
    <row r="687" spans="1:7" ht="15">
      <c r="A687" s="137"/>
      <c r="B687" s="11"/>
      <c r="C687" s="11"/>
      <c r="D687" s="11"/>
      <c r="E687" s="43"/>
      <c r="F687" s="43"/>
      <c r="G687" s="43"/>
    </row>
    <row r="688" spans="1:7" ht="15">
      <c r="A688" s="137"/>
      <c r="B688" s="11"/>
      <c r="C688" s="11"/>
      <c r="D688" s="11"/>
      <c r="E688" s="43"/>
      <c r="F688" s="43"/>
      <c r="G688" s="43"/>
    </row>
    <row r="689" spans="1:7" ht="15">
      <c r="A689" s="137"/>
      <c r="B689" s="11"/>
      <c r="C689" s="11"/>
      <c r="D689" s="11"/>
      <c r="E689" s="43"/>
      <c r="F689" s="43"/>
      <c r="G689" s="43"/>
    </row>
    <row r="690" spans="1:7" ht="15">
      <c r="A690" s="137"/>
      <c r="B690" s="11"/>
      <c r="C690" s="11"/>
      <c r="D690" s="11"/>
      <c r="E690" s="43"/>
      <c r="F690" s="43"/>
      <c r="G690" s="43"/>
    </row>
    <row r="691" spans="1:7" ht="15">
      <c r="A691" s="137"/>
      <c r="B691" s="11"/>
      <c r="C691" s="11"/>
      <c r="D691" s="11"/>
      <c r="E691" s="43"/>
      <c r="F691" s="43"/>
      <c r="G691" s="43"/>
    </row>
    <row r="692" spans="1:7" ht="15">
      <c r="A692" s="137"/>
      <c r="B692" s="11"/>
      <c r="C692" s="11"/>
      <c r="D692" s="11"/>
      <c r="E692" s="43"/>
      <c r="F692" s="43"/>
      <c r="G692" s="43"/>
    </row>
    <row r="693" spans="1:7" ht="15">
      <c r="A693" s="137"/>
      <c r="B693" s="11"/>
      <c r="C693" s="11"/>
      <c r="D693" s="11"/>
      <c r="E693" s="43"/>
      <c r="F693" s="43"/>
      <c r="G693" s="43"/>
    </row>
    <row r="694" spans="1:7" ht="15">
      <c r="A694" s="137"/>
      <c r="B694" s="11"/>
      <c r="C694" s="11"/>
      <c r="D694" s="11"/>
      <c r="E694" s="43"/>
      <c r="F694" s="43"/>
      <c r="G694" s="43"/>
    </row>
    <row r="695" spans="1:7" ht="15">
      <c r="A695" s="137"/>
      <c r="B695" s="11"/>
      <c r="C695" s="11"/>
      <c r="D695" s="11"/>
      <c r="E695" s="43"/>
      <c r="F695" s="43"/>
      <c r="G695" s="43"/>
    </row>
    <row r="696" spans="1:7" ht="15">
      <c r="A696" s="137"/>
      <c r="B696" s="11"/>
      <c r="C696" s="11"/>
      <c r="D696" s="11"/>
      <c r="E696" s="43"/>
      <c r="F696" s="43"/>
      <c r="G696" s="43"/>
    </row>
    <row r="697" spans="1:7" ht="15">
      <c r="A697" s="137"/>
      <c r="B697" s="11"/>
      <c r="C697" s="11"/>
      <c r="D697" s="11"/>
      <c r="E697" s="43"/>
      <c r="F697" s="43"/>
      <c r="G697" s="43"/>
    </row>
    <row r="698" spans="1:7" ht="15">
      <c r="A698" s="137"/>
      <c r="B698" s="11"/>
      <c r="C698" s="11"/>
      <c r="D698" s="11"/>
      <c r="E698" s="43"/>
      <c r="F698" s="43"/>
      <c r="G698" s="43"/>
    </row>
    <row r="699" spans="1:7" ht="15">
      <c r="A699" s="137"/>
      <c r="B699" s="11"/>
      <c r="C699" s="11"/>
      <c r="D699" s="11"/>
      <c r="E699" s="43"/>
      <c r="F699" s="43"/>
      <c r="G699" s="43"/>
    </row>
    <row r="700" spans="1:7" ht="15">
      <c r="A700" s="137"/>
      <c r="B700" s="11"/>
      <c r="C700" s="11"/>
      <c r="D700" s="11"/>
      <c r="E700" s="43"/>
      <c r="F700" s="43"/>
      <c r="G700" s="43"/>
    </row>
    <row r="701" spans="1:7" ht="15">
      <c r="A701" s="137"/>
      <c r="B701" s="11"/>
      <c r="C701" s="11"/>
      <c r="D701" s="11"/>
      <c r="E701" s="43"/>
      <c r="F701" s="43"/>
      <c r="G701" s="43"/>
    </row>
    <row r="702" spans="1:7" ht="15">
      <c r="A702" s="137"/>
      <c r="B702" s="11"/>
      <c r="C702" s="11"/>
      <c r="D702" s="11"/>
      <c r="E702" s="43"/>
      <c r="F702" s="43"/>
      <c r="G702" s="43"/>
    </row>
    <row r="703" spans="1:7" ht="15">
      <c r="A703" s="137"/>
      <c r="B703" s="11"/>
      <c r="C703" s="11"/>
      <c r="D703" s="11"/>
      <c r="E703" s="43"/>
      <c r="F703" s="43"/>
      <c r="G703" s="43"/>
    </row>
    <row r="704" spans="1:7" ht="15">
      <c r="A704" s="137"/>
      <c r="B704" s="11"/>
      <c r="C704" s="11"/>
      <c r="D704" s="11"/>
      <c r="E704" s="43"/>
      <c r="F704" s="43"/>
      <c r="G704" s="43"/>
    </row>
    <row r="705" spans="1:7" ht="15">
      <c r="A705" s="137"/>
      <c r="B705" s="11"/>
      <c r="C705" s="11"/>
      <c r="D705" s="11"/>
      <c r="E705" s="43"/>
      <c r="F705" s="43"/>
      <c r="G705" s="43"/>
    </row>
    <row r="706" spans="1:7" ht="15">
      <c r="A706" s="137"/>
      <c r="B706" s="11"/>
      <c r="C706" s="11"/>
      <c r="D706" s="11"/>
      <c r="E706" s="43"/>
      <c r="F706" s="43"/>
      <c r="G706" s="43"/>
    </row>
    <row r="707" spans="1:7" ht="15">
      <c r="A707" s="137"/>
      <c r="B707" s="11"/>
      <c r="C707" s="11"/>
      <c r="D707" s="11"/>
      <c r="E707" s="43"/>
      <c r="F707" s="43"/>
      <c r="G707" s="43"/>
    </row>
    <row r="708" spans="1:7" ht="15">
      <c r="A708" s="137"/>
      <c r="B708" s="11"/>
      <c r="C708" s="11"/>
      <c r="D708" s="11"/>
      <c r="E708" s="43"/>
      <c r="F708" s="43"/>
      <c r="G708" s="43"/>
    </row>
    <row r="709" spans="1:7" ht="15">
      <c r="A709" s="137"/>
      <c r="B709" s="11"/>
      <c r="C709" s="11"/>
      <c r="D709" s="11"/>
      <c r="E709" s="43"/>
      <c r="F709" s="43"/>
      <c r="G709" s="43"/>
    </row>
    <row r="710" spans="1:7" ht="15">
      <c r="A710" s="137"/>
      <c r="B710" s="11"/>
      <c r="C710" s="11"/>
      <c r="D710" s="11"/>
      <c r="E710" s="43"/>
      <c r="F710" s="43"/>
      <c r="G710" s="43"/>
    </row>
    <row r="711" spans="1:7" ht="15">
      <c r="A711" s="137"/>
      <c r="B711" s="11"/>
      <c r="C711" s="11"/>
      <c r="D711" s="11"/>
      <c r="E711" s="43"/>
      <c r="F711" s="43"/>
      <c r="G711" s="43"/>
    </row>
    <row r="712" spans="1:7" ht="15">
      <c r="A712" s="137"/>
      <c r="B712" s="11"/>
      <c r="C712" s="11"/>
      <c r="D712" s="11"/>
      <c r="E712" s="43"/>
      <c r="F712" s="43"/>
      <c r="G712" s="43"/>
    </row>
    <row r="713" spans="1:7" ht="15">
      <c r="A713" s="137"/>
      <c r="B713" s="11"/>
      <c r="C713" s="11"/>
      <c r="D713" s="11"/>
      <c r="E713" s="43"/>
      <c r="F713" s="43"/>
      <c r="G713" s="43"/>
    </row>
    <row r="714" spans="1:7" ht="15">
      <c r="A714" s="137"/>
      <c r="B714" s="11"/>
      <c r="C714" s="11"/>
      <c r="D714" s="11"/>
      <c r="E714" s="43"/>
      <c r="F714" s="43"/>
      <c r="G714" s="43"/>
    </row>
    <row r="715" spans="1:7" ht="15">
      <c r="A715" s="137"/>
      <c r="B715" s="11"/>
      <c r="C715" s="11"/>
      <c r="D715" s="11"/>
      <c r="E715" s="43"/>
      <c r="F715" s="43"/>
      <c r="G715" s="43"/>
    </row>
    <row r="716" spans="1:7" ht="15">
      <c r="A716" s="137"/>
      <c r="B716" s="11"/>
      <c r="C716" s="11"/>
      <c r="D716" s="11"/>
      <c r="E716" s="43"/>
      <c r="F716" s="43"/>
      <c r="G716" s="43"/>
    </row>
    <row r="717" spans="1:7" ht="15">
      <c r="A717" s="137"/>
      <c r="B717" s="11"/>
      <c r="C717" s="11"/>
      <c r="D717" s="11"/>
      <c r="E717" s="43"/>
      <c r="F717" s="43"/>
      <c r="G717" s="43"/>
    </row>
    <row r="718" spans="1:7" ht="15">
      <c r="A718" s="137"/>
      <c r="B718" s="11"/>
      <c r="C718" s="11"/>
      <c r="D718" s="11"/>
      <c r="E718" s="43"/>
      <c r="F718" s="43"/>
      <c r="G718" s="43"/>
    </row>
    <row r="719" spans="1:7" ht="15">
      <c r="A719" s="137"/>
      <c r="B719" s="11"/>
      <c r="C719" s="11"/>
      <c r="D719" s="11"/>
      <c r="E719" s="43"/>
      <c r="F719" s="43"/>
      <c r="G719" s="43"/>
    </row>
    <row r="720" spans="1:7" ht="15">
      <c r="A720" s="137"/>
      <c r="B720" s="11"/>
      <c r="C720" s="11"/>
      <c r="D720" s="11"/>
      <c r="E720" s="43"/>
      <c r="F720" s="43"/>
      <c r="G720" s="43"/>
    </row>
    <row r="721" spans="1:7" ht="15">
      <c r="A721" s="137"/>
      <c r="B721" s="11"/>
      <c r="C721" s="11"/>
      <c r="D721" s="11"/>
      <c r="E721" s="43"/>
      <c r="F721" s="43"/>
      <c r="G721" s="43"/>
    </row>
    <row r="722" spans="1:7" ht="15">
      <c r="A722" s="137"/>
      <c r="B722" s="11"/>
      <c r="C722" s="11"/>
      <c r="D722" s="11"/>
      <c r="E722" s="43"/>
      <c r="F722" s="43"/>
      <c r="G722" s="43"/>
    </row>
    <row r="723" spans="1:7" ht="15">
      <c r="A723" s="137"/>
      <c r="B723" s="11"/>
      <c r="C723" s="11"/>
      <c r="D723" s="11"/>
      <c r="E723" s="43"/>
      <c r="F723" s="43"/>
      <c r="G723" s="43"/>
    </row>
    <row r="724" spans="1:7" ht="15">
      <c r="A724" s="137"/>
      <c r="B724" s="11"/>
      <c r="C724" s="11"/>
      <c r="D724" s="11"/>
      <c r="E724" s="43"/>
      <c r="F724" s="43"/>
      <c r="G724" s="43"/>
    </row>
    <row r="725" spans="1:7" ht="15">
      <c r="A725" s="137"/>
      <c r="B725" s="11"/>
      <c r="C725" s="11"/>
      <c r="D725" s="11"/>
      <c r="E725" s="43"/>
      <c r="F725" s="43"/>
      <c r="G725" s="43"/>
    </row>
    <row r="726" spans="1:7" ht="15">
      <c r="A726" s="137"/>
      <c r="B726" s="11"/>
      <c r="C726" s="11"/>
      <c r="D726" s="11"/>
      <c r="E726" s="43"/>
      <c r="F726" s="43"/>
      <c r="G726" s="43"/>
    </row>
    <row r="727" spans="1:7" ht="15">
      <c r="A727" s="137"/>
      <c r="B727" s="11"/>
      <c r="C727" s="11"/>
      <c r="D727" s="11"/>
      <c r="E727" s="43"/>
      <c r="F727" s="43"/>
      <c r="G727" s="43"/>
    </row>
    <row r="728" spans="1:7" ht="15">
      <c r="A728" s="137"/>
      <c r="B728" s="11"/>
      <c r="C728" s="11"/>
      <c r="D728" s="11"/>
      <c r="E728" s="43"/>
      <c r="F728" s="43"/>
      <c r="G728" s="43"/>
    </row>
    <row r="729" spans="1:7" ht="15">
      <c r="A729" s="137"/>
      <c r="B729" s="11"/>
      <c r="C729" s="11"/>
      <c r="D729" s="11"/>
      <c r="E729" s="43"/>
      <c r="F729" s="43"/>
      <c r="G729" s="43"/>
    </row>
    <row r="730" spans="1:7" ht="15">
      <c r="A730" s="137"/>
      <c r="B730" s="11"/>
      <c r="C730" s="11"/>
      <c r="D730" s="11"/>
      <c r="E730" s="43"/>
      <c r="F730" s="43"/>
      <c r="G730" s="43"/>
    </row>
    <row r="731" spans="1:7" ht="15">
      <c r="A731" s="137"/>
      <c r="B731" s="11"/>
      <c r="C731" s="11"/>
      <c r="D731" s="11"/>
      <c r="E731" s="43"/>
      <c r="F731" s="43"/>
      <c r="G731" s="43"/>
    </row>
    <row r="732" spans="1:7" ht="15">
      <c r="A732" s="137"/>
      <c r="B732" s="11"/>
      <c r="C732" s="11"/>
      <c r="D732" s="11"/>
      <c r="E732" s="43"/>
      <c r="F732" s="43"/>
      <c r="G732" s="43"/>
    </row>
    <row r="733" spans="1:7" ht="15">
      <c r="A733" s="137"/>
      <c r="B733" s="11"/>
      <c r="C733" s="11"/>
      <c r="D733" s="11"/>
      <c r="E733" s="43"/>
      <c r="F733" s="43"/>
      <c r="G733" s="43"/>
    </row>
    <row r="734" spans="1:7" ht="15">
      <c r="A734" s="137"/>
      <c r="B734" s="11"/>
      <c r="C734" s="11"/>
      <c r="D734" s="11"/>
      <c r="E734" s="43"/>
      <c r="F734" s="43"/>
      <c r="G734" s="43"/>
    </row>
    <row r="735" spans="1:7" ht="15">
      <c r="A735" s="137"/>
      <c r="B735" s="11"/>
      <c r="C735" s="11"/>
      <c r="D735" s="11"/>
      <c r="E735" s="43"/>
      <c r="F735" s="43"/>
      <c r="G735" s="43"/>
    </row>
    <row r="736" spans="1:7" ht="15">
      <c r="A736" s="137"/>
      <c r="B736" s="11"/>
      <c r="C736" s="11"/>
      <c r="D736" s="11"/>
      <c r="E736" s="43"/>
      <c r="F736" s="43"/>
      <c r="G736" s="43"/>
    </row>
    <row r="737" spans="1:7" ht="15">
      <c r="A737" s="137"/>
      <c r="B737" s="11"/>
      <c r="C737" s="11"/>
      <c r="D737" s="11"/>
      <c r="E737" s="43"/>
      <c r="F737" s="43"/>
      <c r="G737" s="43"/>
    </row>
    <row r="738" spans="1:7" ht="15">
      <c r="A738" s="137"/>
      <c r="B738" s="11"/>
      <c r="C738" s="11"/>
      <c r="D738" s="11"/>
      <c r="E738" s="43"/>
      <c r="F738" s="43"/>
      <c r="G738" s="43"/>
    </row>
    <row r="739" spans="1:7" ht="15">
      <c r="A739" s="137"/>
      <c r="B739" s="11"/>
      <c r="C739" s="11"/>
      <c r="D739" s="11"/>
      <c r="E739" s="43"/>
      <c r="F739" s="43"/>
      <c r="G739" s="43"/>
    </row>
    <row r="740" spans="1:7" ht="15">
      <c r="A740" s="137"/>
      <c r="B740" s="11"/>
      <c r="C740" s="11"/>
      <c r="D740" s="11"/>
      <c r="E740" s="43"/>
      <c r="F740" s="43"/>
      <c r="G740" s="43"/>
    </row>
    <row r="741" spans="1:7" ht="15">
      <c r="A741" s="137"/>
      <c r="B741" s="11"/>
      <c r="C741" s="11"/>
      <c r="D741" s="11"/>
      <c r="E741" s="43"/>
      <c r="F741" s="43"/>
      <c r="G741" s="43"/>
    </row>
    <row r="742" spans="1:7" ht="15">
      <c r="A742" s="137"/>
      <c r="B742" s="11"/>
      <c r="C742" s="11"/>
      <c r="D742" s="11"/>
      <c r="E742" s="43"/>
      <c r="F742" s="43"/>
      <c r="G742" s="43"/>
    </row>
    <row r="743" spans="1:7" ht="15">
      <c r="A743" s="137"/>
      <c r="B743" s="11"/>
      <c r="C743" s="11"/>
      <c r="D743" s="11"/>
      <c r="E743" s="43"/>
      <c r="F743" s="43"/>
      <c r="G743" s="43"/>
    </row>
    <row r="744" spans="1:7" ht="15">
      <c r="A744" s="137"/>
      <c r="B744" s="11"/>
      <c r="C744" s="11"/>
      <c r="D744" s="11"/>
      <c r="E744" s="43"/>
      <c r="F744" s="43"/>
      <c r="G744" s="43"/>
    </row>
    <row r="745" spans="1:7" ht="15">
      <c r="A745" s="137"/>
      <c r="B745" s="11"/>
      <c r="C745" s="11"/>
      <c r="D745" s="11"/>
      <c r="E745" s="43"/>
      <c r="F745" s="43"/>
      <c r="G745" s="43"/>
    </row>
    <row r="746" spans="1:7" ht="15">
      <c r="A746" s="137"/>
      <c r="B746" s="11"/>
      <c r="C746" s="11"/>
      <c r="D746" s="11"/>
      <c r="E746" s="43"/>
      <c r="F746" s="43"/>
      <c r="G746" s="43"/>
    </row>
    <row r="747" spans="1:7" ht="15">
      <c r="A747" s="137"/>
      <c r="B747" s="11"/>
      <c r="C747" s="11"/>
      <c r="D747" s="11"/>
      <c r="E747" s="43"/>
      <c r="F747" s="43"/>
      <c r="G747" s="43"/>
    </row>
    <row r="748" spans="1:7" ht="15">
      <c r="A748" s="137"/>
      <c r="B748" s="11"/>
      <c r="C748" s="11"/>
      <c r="D748" s="11"/>
      <c r="E748" s="43"/>
      <c r="F748" s="43"/>
      <c r="G748" s="43"/>
    </row>
    <row r="749" spans="1:7" ht="15">
      <c r="A749" s="137"/>
      <c r="B749" s="11"/>
      <c r="C749" s="11"/>
      <c r="D749" s="11"/>
      <c r="E749" s="43"/>
      <c r="F749" s="43"/>
      <c r="G749" s="43"/>
    </row>
    <row r="750" spans="1:7" ht="15">
      <c r="A750" s="137"/>
      <c r="B750" s="11"/>
      <c r="C750" s="11"/>
      <c r="D750" s="11"/>
      <c r="E750" s="43"/>
      <c r="F750" s="43"/>
      <c r="G750" s="43"/>
    </row>
    <row r="751" spans="1:7" ht="15">
      <c r="A751" s="137"/>
      <c r="B751" s="11"/>
      <c r="C751" s="11"/>
      <c r="D751" s="11"/>
      <c r="E751" s="43"/>
      <c r="F751" s="43"/>
      <c r="G751" s="43"/>
    </row>
    <row r="752" spans="1:7" ht="15">
      <c r="A752" s="137"/>
      <c r="B752" s="11"/>
      <c r="C752" s="11"/>
      <c r="D752" s="11"/>
      <c r="E752" s="43"/>
      <c r="F752" s="43"/>
      <c r="G752" s="43"/>
    </row>
    <row r="753" spans="1:7" ht="15">
      <c r="A753" s="137"/>
      <c r="B753" s="11"/>
      <c r="C753" s="11"/>
      <c r="D753" s="11"/>
      <c r="E753" s="43"/>
      <c r="F753" s="43"/>
      <c r="G753" s="43"/>
    </row>
    <row r="754" spans="1:7" ht="15">
      <c r="A754" s="137"/>
      <c r="B754" s="11"/>
      <c r="C754" s="11"/>
      <c r="D754" s="11"/>
      <c r="E754" s="43"/>
      <c r="F754" s="43"/>
      <c r="G754" s="43"/>
    </row>
    <row r="755" spans="1:7" ht="15">
      <c r="A755" s="137"/>
      <c r="B755" s="11"/>
      <c r="C755" s="11"/>
      <c r="D755" s="11"/>
      <c r="E755" s="43"/>
      <c r="F755" s="43"/>
      <c r="G755" s="43"/>
    </row>
    <row r="756" spans="1:7" ht="15">
      <c r="A756" s="137"/>
      <c r="B756" s="11"/>
      <c r="C756" s="11"/>
      <c r="D756" s="11"/>
      <c r="E756" s="43"/>
      <c r="F756" s="43"/>
      <c r="G756" s="43"/>
    </row>
    <row r="757" spans="1:7" ht="15">
      <c r="A757" s="137"/>
      <c r="B757" s="11"/>
      <c r="C757" s="11"/>
      <c r="D757" s="11"/>
      <c r="E757" s="43"/>
      <c r="F757" s="43"/>
      <c r="G757" s="43"/>
    </row>
    <row r="758" spans="1:7" ht="15">
      <c r="A758" s="137"/>
      <c r="B758" s="11"/>
      <c r="C758" s="11"/>
      <c r="D758" s="11"/>
      <c r="E758" s="43"/>
      <c r="F758" s="43"/>
      <c r="G758" s="43"/>
    </row>
    <row r="759" spans="1:7" ht="15">
      <c r="A759" s="137"/>
      <c r="B759" s="11"/>
      <c r="C759" s="11"/>
      <c r="D759" s="11"/>
      <c r="E759" s="43"/>
      <c r="F759" s="43"/>
      <c r="G759" s="43"/>
    </row>
    <row r="760" spans="1:7" ht="15">
      <c r="A760" s="137"/>
      <c r="B760" s="11"/>
      <c r="C760" s="11"/>
      <c r="D760" s="11"/>
      <c r="E760" s="43"/>
      <c r="F760" s="43"/>
      <c r="G760" s="43"/>
    </row>
    <row r="761" spans="1:7" ht="15">
      <c r="A761" s="137"/>
      <c r="B761" s="11"/>
      <c r="C761" s="11"/>
      <c r="D761" s="11"/>
      <c r="E761" s="43"/>
      <c r="F761" s="43"/>
      <c r="G761" s="43"/>
    </row>
    <row r="762" spans="1:7" ht="15">
      <c r="A762" s="137"/>
      <c r="B762" s="11"/>
      <c r="C762" s="11"/>
      <c r="D762" s="11"/>
      <c r="E762" s="43"/>
      <c r="F762" s="43"/>
      <c r="G762" s="43"/>
    </row>
    <row r="763" spans="1:7" ht="15">
      <c r="A763" s="137"/>
      <c r="B763" s="11"/>
      <c r="C763" s="11"/>
      <c r="D763" s="11"/>
      <c r="E763" s="43"/>
      <c r="F763" s="43"/>
      <c r="G763" s="43"/>
    </row>
    <row r="764" spans="1:7" ht="15">
      <c r="A764" s="137"/>
      <c r="B764" s="11"/>
      <c r="C764" s="11"/>
      <c r="D764" s="11"/>
      <c r="E764" s="43"/>
      <c r="F764" s="43"/>
      <c r="G764" s="43"/>
    </row>
    <row r="765" spans="1:7" ht="15">
      <c r="A765" s="137"/>
      <c r="B765" s="11"/>
      <c r="C765" s="11"/>
      <c r="D765" s="11"/>
      <c r="E765" s="43"/>
      <c r="F765" s="43"/>
      <c r="G765" s="43"/>
    </row>
    <row r="766" spans="1:7" ht="15">
      <c r="A766" s="137"/>
      <c r="B766" s="11"/>
      <c r="C766" s="11"/>
      <c r="D766" s="11"/>
      <c r="E766" s="43"/>
      <c r="F766" s="43"/>
      <c r="G766" s="43"/>
    </row>
    <row r="767" spans="1:7" ht="15">
      <c r="A767" s="137"/>
      <c r="B767" s="11"/>
      <c r="C767" s="11"/>
      <c r="D767" s="11"/>
      <c r="E767" s="43"/>
      <c r="F767" s="43"/>
      <c r="G767" s="43"/>
    </row>
    <row r="768" spans="1:7" ht="15">
      <c r="A768" s="137"/>
      <c r="B768" s="11"/>
      <c r="C768" s="11"/>
      <c r="D768" s="11"/>
      <c r="E768" s="43"/>
      <c r="F768" s="43"/>
      <c r="G768" s="43"/>
    </row>
    <row r="769" spans="1:7" ht="15">
      <c r="A769" s="137"/>
      <c r="B769" s="11"/>
      <c r="C769" s="11"/>
      <c r="D769" s="11"/>
      <c r="E769" s="43"/>
      <c r="F769" s="43"/>
      <c r="G769" s="43"/>
    </row>
    <row r="770" spans="1:7" ht="15">
      <c r="A770" s="137"/>
      <c r="B770" s="11"/>
      <c r="C770" s="11"/>
      <c r="D770" s="11"/>
      <c r="E770" s="43"/>
      <c r="F770" s="43"/>
      <c r="G770" s="43"/>
    </row>
    <row r="771" spans="1:7" ht="15">
      <c r="A771" s="137"/>
      <c r="B771" s="11"/>
      <c r="C771" s="11"/>
      <c r="D771" s="11"/>
      <c r="E771" s="43"/>
      <c r="F771" s="43"/>
      <c r="G771" s="43"/>
    </row>
    <row r="772" spans="1:7" ht="15">
      <c r="A772" s="137"/>
      <c r="B772" s="11"/>
      <c r="C772" s="11"/>
      <c r="D772" s="11"/>
      <c r="E772" s="43"/>
      <c r="F772" s="43"/>
      <c r="G772" s="43"/>
    </row>
    <row r="773" spans="1:7" ht="15">
      <c r="A773" s="137"/>
      <c r="B773" s="11"/>
      <c r="C773" s="11"/>
      <c r="D773" s="11"/>
      <c r="E773" s="43"/>
      <c r="F773" s="43"/>
      <c r="G773" s="43"/>
    </row>
    <row r="774" spans="1:7" ht="15">
      <c r="A774" s="137"/>
      <c r="B774" s="11"/>
      <c r="C774" s="11"/>
      <c r="D774" s="11"/>
      <c r="E774" s="43"/>
      <c r="F774" s="43"/>
      <c r="G774" s="43"/>
    </row>
    <row r="775" spans="1:7" ht="15">
      <c r="A775" s="137"/>
      <c r="B775" s="11"/>
      <c r="C775" s="11"/>
      <c r="D775" s="11"/>
      <c r="E775" s="43"/>
      <c r="F775" s="43"/>
      <c r="G775" s="43"/>
    </row>
    <row r="776" spans="1:7" ht="15">
      <c r="A776" s="137"/>
      <c r="B776" s="11"/>
      <c r="C776" s="11"/>
      <c r="D776" s="11"/>
      <c r="E776" s="43"/>
      <c r="F776" s="43"/>
      <c r="G776" s="43"/>
    </row>
    <row r="777" spans="1:7" ht="15">
      <c r="A777" s="137"/>
      <c r="B777" s="11"/>
      <c r="C777" s="11"/>
      <c r="D777" s="11"/>
      <c r="E777" s="43"/>
      <c r="F777" s="43"/>
      <c r="G777" s="43"/>
    </row>
    <row r="778" spans="1:7" ht="15">
      <c r="A778" s="137"/>
      <c r="B778" s="11"/>
      <c r="C778" s="11"/>
      <c r="D778" s="11"/>
      <c r="E778" s="43"/>
      <c r="F778" s="43"/>
      <c r="G778" s="43"/>
    </row>
    <row r="779" spans="1:7" ht="15">
      <c r="A779" s="137"/>
      <c r="B779" s="11"/>
      <c r="C779" s="11"/>
      <c r="D779" s="11"/>
      <c r="E779" s="43"/>
      <c r="F779" s="43"/>
      <c r="G779" s="43"/>
    </row>
    <row r="780" spans="1:7" ht="15">
      <c r="A780" s="137"/>
      <c r="B780" s="11"/>
      <c r="C780" s="11"/>
      <c r="D780" s="11"/>
      <c r="E780" s="43"/>
      <c r="F780" s="43"/>
      <c r="G780" s="43"/>
    </row>
    <row r="781" spans="1:7" ht="15">
      <c r="A781" s="137"/>
      <c r="B781" s="11"/>
      <c r="C781" s="11"/>
      <c r="D781" s="11"/>
      <c r="E781" s="43"/>
      <c r="F781" s="43"/>
      <c r="G781" s="43"/>
    </row>
    <row r="782" spans="1:7" ht="15">
      <c r="A782" s="137"/>
      <c r="B782" s="11"/>
      <c r="C782" s="11"/>
      <c r="D782" s="11"/>
      <c r="E782" s="43"/>
      <c r="F782" s="43"/>
      <c r="G782" s="43"/>
    </row>
    <row r="783" spans="1:7" ht="15">
      <c r="A783" s="137"/>
      <c r="B783" s="11"/>
      <c r="C783" s="11"/>
      <c r="D783" s="11"/>
      <c r="E783" s="43"/>
      <c r="F783" s="43"/>
      <c r="G783" s="43"/>
    </row>
    <row r="784" spans="1:7" ht="15">
      <c r="A784" s="137"/>
      <c r="B784" s="11"/>
      <c r="C784" s="11"/>
      <c r="D784" s="11"/>
      <c r="E784" s="43"/>
      <c r="F784" s="43"/>
      <c r="G784" s="43"/>
    </row>
    <row r="785" spans="1:7" ht="15">
      <c r="A785" s="137"/>
      <c r="B785" s="11"/>
      <c r="C785" s="11"/>
      <c r="D785" s="11"/>
      <c r="E785" s="43"/>
      <c r="F785" s="43"/>
      <c r="G785" s="43"/>
    </row>
    <row r="786" spans="1:7" ht="15">
      <c r="A786" s="137"/>
      <c r="B786" s="11"/>
      <c r="C786" s="11"/>
      <c r="D786" s="11"/>
      <c r="E786" s="43"/>
      <c r="F786" s="43"/>
      <c r="G786" s="43"/>
    </row>
    <row r="787" spans="1:7" ht="15">
      <c r="A787" s="137"/>
      <c r="B787" s="11"/>
      <c r="C787" s="11"/>
      <c r="D787" s="11"/>
      <c r="E787" s="43"/>
      <c r="F787" s="43"/>
      <c r="G787" s="43"/>
    </row>
    <row r="788" spans="1:7" ht="15">
      <c r="A788" s="137"/>
      <c r="B788" s="11"/>
      <c r="C788" s="11"/>
      <c r="D788" s="11"/>
      <c r="E788" s="43"/>
      <c r="F788" s="43"/>
      <c r="G788" s="43"/>
    </row>
    <row r="789" spans="1:7" ht="15">
      <c r="A789" s="137"/>
      <c r="B789" s="11"/>
      <c r="C789" s="11"/>
      <c r="D789" s="11"/>
      <c r="E789" s="43"/>
      <c r="F789" s="43"/>
      <c r="G789" s="43"/>
    </row>
    <row r="790" spans="1:7" ht="15">
      <c r="A790" s="137"/>
      <c r="B790" s="11"/>
      <c r="C790" s="11"/>
      <c r="D790" s="11"/>
      <c r="E790" s="43"/>
      <c r="F790" s="43"/>
      <c r="G790" s="43"/>
    </row>
    <row r="791" spans="1:7" ht="15">
      <c r="A791" s="137"/>
      <c r="B791" s="11"/>
      <c r="C791" s="11"/>
      <c r="D791" s="11"/>
      <c r="E791" s="43"/>
      <c r="F791" s="43"/>
      <c r="G791" s="43"/>
    </row>
    <row r="792" spans="1:7" ht="15">
      <c r="A792" s="137"/>
      <c r="B792" s="11"/>
      <c r="C792" s="11"/>
      <c r="D792" s="11"/>
      <c r="E792" s="43"/>
      <c r="F792" s="43"/>
      <c r="G792" s="43"/>
    </row>
    <row r="793" spans="1:7" ht="15">
      <c r="A793" s="137"/>
      <c r="B793" s="11"/>
      <c r="C793" s="11"/>
      <c r="D793" s="11"/>
      <c r="E793" s="43"/>
      <c r="F793" s="43"/>
      <c r="G793" s="43"/>
    </row>
    <row r="794" spans="1:7" ht="15">
      <c r="A794" s="137"/>
      <c r="B794" s="11"/>
      <c r="C794" s="11"/>
      <c r="D794" s="11"/>
      <c r="E794" s="43"/>
      <c r="F794" s="43"/>
      <c r="G794" s="43"/>
    </row>
    <row r="795" spans="1:7" ht="15">
      <c r="A795" s="137"/>
      <c r="B795" s="11"/>
      <c r="C795" s="11"/>
      <c r="D795" s="11"/>
      <c r="E795" s="43"/>
      <c r="F795" s="43"/>
      <c r="G795" s="43"/>
    </row>
    <row r="796" spans="1:7" ht="15">
      <c r="A796" s="137"/>
      <c r="B796" s="11"/>
      <c r="C796" s="11"/>
      <c r="D796" s="11"/>
      <c r="E796" s="43"/>
      <c r="F796" s="43"/>
      <c r="G796" s="43"/>
    </row>
    <row r="797" spans="1:7" ht="15">
      <c r="A797" s="137"/>
      <c r="B797" s="11"/>
      <c r="C797" s="11"/>
      <c r="D797" s="11"/>
      <c r="E797" s="43"/>
      <c r="F797" s="43"/>
      <c r="G797" s="43"/>
    </row>
    <row r="798" spans="1:7" ht="15">
      <c r="A798" s="137"/>
      <c r="B798" s="11"/>
      <c r="C798" s="11"/>
      <c r="D798" s="11"/>
      <c r="E798" s="43"/>
      <c r="F798" s="43"/>
      <c r="G798" s="43"/>
    </row>
    <row r="799" spans="1:7" ht="15">
      <c r="A799" s="137"/>
      <c r="B799" s="11"/>
      <c r="C799" s="11"/>
      <c r="D799" s="11"/>
      <c r="E799" s="43"/>
      <c r="F799" s="43"/>
      <c r="G799" s="43"/>
    </row>
    <row r="800" spans="1:7" ht="15">
      <c r="A800" s="137"/>
      <c r="B800" s="11"/>
      <c r="C800" s="11"/>
      <c r="D800" s="11"/>
      <c r="E800" s="43"/>
      <c r="F800" s="43"/>
      <c r="G800" s="43"/>
    </row>
    <row r="801" spans="1:7" ht="15">
      <c r="A801" s="137"/>
      <c r="B801" s="11"/>
      <c r="C801" s="11"/>
      <c r="D801" s="11"/>
      <c r="E801" s="43"/>
      <c r="F801" s="43"/>
      <c r="G801" s="43"/>
    </row>
    <row r="802" spans="1:7" ht="15">
      <c r="A802" s="137"/>
      <c r="B802" s="11"/>
      <c r="C802" s="11"/>
      <c r="D802" s="11"/>
      <c r="E802" s="43"/>
      <c r="F802" s="43"/>
      <c r="G802" s="43"/>
    </row>
    <row r="803" spans="1:7" ht="15">
      <c r="A803" s="137"/>
      <c r="B803" s="11"/>
      <c r="C803" s="11"/>
      <c r="D803" s="11"/>
      <c r="E803" s="43"/>
      <c r="F803" s="43"/>
      <c r="G803" s="43"/>
    </row>
    <row r="804" spans="1:7" ht="15">
      <c r="A804" s="137"/>
      <c r="B804" s="11"/>
      <c r="C804" s="11"/>
      <c r="D804" s="11"/>
      <c r="E804" s="43"/>
      <c r="F804" s="43"/>
      <c r="G804" s="43"/>
    </row>
    <row r="805" spans="1:7" ht="15">
      <c r="A805" s="137"/>
      <c r="B805" s="11"/>
      <c r="C805" s="11"/>
      <c r="D805" s="11"/>
      <c r="E805" s="43"/>
      <c r="F805" s="43"/>
      <c r="G805" s="43"/>
    </row>
    <row r="806" spans="1:7" ht="15">
      <c r="A806" s="137"/>
      <c r="B806" s="11"/>
      <c r="C806" s="11"/>
      <c r="D806" s="11"/>
      <c r="E806" s="43"/>
      <c r="F806" s="43"/>
      <c r="G806" s="43"/>
    </row>
    <row r="807" spans="1:7" ht="15">
      <c r="A807" s="137"/>
      <c r="B807" s="11"/>
      <c r="C807" s="11"/>
      <c r="D807" s="11"/>
      <c r="E807" s="43"/>
      <c r="F807" s="43"/>
      <c r="G807" s="43"/>
    </row>
    <row r="808" spans="1:7" ht="15">
      <c r="A808" s="137"/>
      <c r="B808" s="11"/>
      <c r="C808" s="11"/>
      <c r="D808" s="11"/>
      <c r="E808" s="43"/>
      <c r="F808" s="43"/>
      <c r="G808" s="43"/>
    </row>
    <row r="809" spans="1:7" ht="15">
      <c r="A809" s="137"/>
      <c r="B809" s="11"/>
      <c r="C809" s="11"/>
      <c r="D809" s="11"/>
      <c r="E809" s="43"/>
      <c r="F809" s="43"/>
      <c r="G809" s="43"/>
    </row>
    <row r="810" spans="1:7" ht="15">
      <c r="A810" s="137"/>
      <c r="B810" s="11"/>
      <c r="C810" s="11"/>
      <c r="D810" s="11"/>
      <c r="E810" s="43"/>
      <c r="F810" s="43"/>
      <c r="G810" s="43"/>
    </row>
    <row r="811" spans="1:7" ht="15">
      <c r="A811" s="137"/>
      <c r="B811" s="11"/>
      <c r="C811" s="11"/>
      <c r="D811" s="11"/>
      <c r="E811" s="43"/>
      <c r="F811" s="43"/>
      <c r="G811" s="43"/>
    </row>
    <row r="812" spans="1:7" ht="15">
      <c r="A812" s="137"/>
      <c r="B812" s="11"/>
      <c r="C812" s="11"/>
      <c r="D812" s="11"/>
      <c r="E812" s="43"/>
      <c r="F812" s="43"/>
      <c r="G812" s="43"/>
    </row>
    <row r="813" spans="1:7" ht="15">
      <c r="A813" s="137"/>
      <c r="B813" s="11"/>
      <c r="C813" s="11"/>
      <c r="D813" s="11"/>
      <c r="E813" s="43"/>
      <c r="F813" s="43"/>
      <c r="G813" s="43"/>
    </row>
    <row r="814" spans="1:7" ht="15">
      <c r="A814" s="137"/>
      <c r="B814" s="11"/>
      <c r="C814" s="11"/>
      <c r="D814" s="11"/>
      <c r="E814" s="43"/>
      <c r="F814" s="43"/>
      <c r="G814" s="43"/>
    </row>
    <row r="815" spans="1:7" ht="15">
      <c r="A815" s="137"/>
      <c r="B815" s="11"/>
      <c r="C815" s="11"/>
      <c r="D815" s="11"/>
      <c r="E815" s="43"/>
      <c r="F815" s="43"/>
      <c r="G815" s="43"/>
    </row>
    <row r="816" spans="1:7" ht="15">
      <c r="A816" s="137"/>
      <c r="B816" s="11"/>
      <c r="C816" s="11"/>
      <c r="D816" s="11"/>
      <c r="E816" s="43"/>
      <c r="F816" s="43"/>
      <c r="G816" s="43"/>
    </row>
    <row r="817" spans="1:7" ht="15">
      <c r="A817" s="137"/>
      <c r="B817" s="11"/>
      <c r="C817" s="11"/>
      <c r="D817" s="11"/>
      <c r="E817" s="43"/>
      <c r="F817" s="43"/>
      <c r="G817" s="43"/>
    </row>
    <row r="818" spans="1:7" ht="15">
      <c r="A818" s="137"/>
      <c r="B818" s="11"/>
      <c r="C818" s="11"/>
      <c r="D818" s="11"/>
      <c r="E818" s="43"/>
      <c r="F818" s="43"/>
      <c r="G818" s="43"/>
    </row>
    <row r="819" spans="1:7" ht="15">
      <c r="A819" s="137"/>
      <c r="B819" s="11"/>
      <c r="C819" s="11"/>
      <c r="D819" s="11"/>
      <c r="E819" s="43"/>
      <c r="F819" s="43"/>
      <c r="G819" s="43"/>
    </row>
    <row r="820" spans="1:7" ht="15">
      <c r="A820" s="137"/>
      <c r="B820" s="11"/>
      <c r="C820" s="11"/>
      <c r="D820" s="11"/>
      <c r="E820" s="43"/>
      <c r="F820" s="43"/>
      <c r="G820" s="43"/>
    </row>
    <row r="821" spans="1:7" ht="15">
      <c r="A821" s="137"/>
      <c r="B821" s="11"/>
      <c r="C821" s="11"/>
      <c r="D821" s="11"/>
      <c r="E821" s="43"/>
      <c r="F821" s="43"/>
      <c r="G821" s="43"/>
    </row>
    <row r="822" spans="1:7" ht="15">
      <c r="A822" s="137"/>
      <c r="B822" s="11"/>
      <c r="C822" s="11"/>
      <c r="D822" s="11"/>
      <c r="E822" s="43"/>
      <c r="F822" s="43"/>
      <c r="G822" s="43"/>
    </row>
    <row r="823" spans="1:7" ht="15">
      <c r="A823" s="137"/>
      <c r="B823" s="11"/>
      <c r="C823" s="11"/>
      <c r="D823" s="11"/>
      <c r="E823" s="43"/>
      <c r="F823" s="43"/>
      <c r="G823" s="43"/>
    </row>
    <row r="824" spans="1:7" ht="15">
      <c r="A824" s="137"/>
      <c r="B824" s="11"/>
      <c r="C824" s="11"/>
      <c r="D824" s="11"/>
      <c r="E824" s="43"/>
      <c r="F824" s="43"/>
      <c r="G824" s="43"/>
    </row>
    <row r="825" spans="1:7" ht="15">
      <c r="A825" s="137"/>
      <c r="B825" s="11"/>
      <c r="C825" s="11"/>
      <c r="D825" s="11"/>
      <c r="E825" s="43"/>
      <c r="F825" s="43"/>
      <c r="G825" s="43"/>
    </row>
    <row r="826" spans="1:7" ht="15">
      <c r="A826" s="137"/>
      <c r="B826" s="11"/>
      <c r="C826" s="11"/>
      <c r="D826" s="11"/>
      <c r="E826" s="43"/>
      <c r="F826" s="43"/>
      <c r="G826" s="43"/>
    </row>
    <row r="827" spans="1:7" ht="15">
      <c r="A827" s="137"/>
      <c r="B827" s="11"/>
      <c r="C827" s="11"/>
      <c r="D827" s="11"/>
      <c r="E827" s="43"/>
      <c r="F827" s="43"/>
      <c r="G827" s="43"/>
    </row>
    <row r="828" spans="1:7" ht="15">
      <c r="A828" s="137"/>
      <c r="B828" s="11"/>
      <c r="C828" s="11"/>
      <c r="D828" s="11"/>
      <c r="E828" s="43"/>
      <c r="F828" s="43"/>
      <c r="G828" s="43"/>
    </row>
    <row r="829" spans="1:7" ht="15">
      <c r="A829" s="137"/>
      <c r="B829" s="11"/>
      <c r="C829" s="11"/>
      <c r="D829" s="11"/>
      <c r="E829" s="43"/>
      <c r="F829" s="43"/>
      <c r="G829" s="43"/>
    </row>
    <row r="830" spans="1:7" ht="15">
      <c r="A830" s="137"/>
      <c r="B830" s="11"/>
      <c r="C830" s="11"/>
      <c r="D830" s="11"/>
      <c r="E830" s="43"/>
      <c r="F830" s="43"/>
      <c r="G830" s="43"/>
    </row>
    <row r="831" spans="1:7" ht="15">
      <c r="A831" s="137"/>
      <c r="B831" s="11"/>
      <c r="C831" s="11"/>
      <c r="D831" s="11"/>
      <c r="E831" s="43"/>
      <c r="F831" s="43"/>
      <c r="G831" s="43"/>
    </row>
    <row r="832" spans="1:7" ht="15">
      <c r="A832" s="137"/>
      <c r="B832" s="11"/>
      <c r="C832" s="11"/>
      <c r="D832" s="11"/>
      <c r="E832" s="43"/>
      <c r="F832" s="43"/>
      <c r="G832" s="43"/>
    </row>
    <row r="833" spans="1:7" ht="15">
      <c r="A833" s="137"/>
      <c r="B833" s="11"/>
      <c r="C833" s="11"/>
      <c r="D833" s="11"/>
      <c r="E833" s="43"/>
      <c r="F833" s="43"/>
      <c r="G833" s="43"/>
    </row>
    <row r="834" spans="1:7" ht="15">
      <c r="A834" s="137"/>
      <c r="B834" s="11"/>
      <c r="C834" s="11"/>
      <c r="D834" s="11"/>
      <c r="E834" s="43"/>
      <c r="F834" s="43"/>
      <c r="G834" s="43"/>
    </row>
    <row r="835" spans="1:7" ht="15">
      <c r="A835" s="137"/>
      <c r="B835" s="11"/>
      <c r="C835" s="11"/>
      <c r="D835" s="11"/>
      <c r="E835" s="43"/>
      <c r="F835" s="43"/>
      <c r="G835" s="43"/>
    </row>
    <row r="836" spans="1:7" ht="15">
      <c r="A836" s="137"/>
      <c r="B836" s="11"/>
      <c r="C836" s="11"/>
      <c r="D836" s="11"/>
      <c r="E836" s="43"/>
      <c r="F836" s="43"/>
      <c r="G836" s="43"/>
    </row>
    <row r="837" spans="1:7" ht="15">
      <c r="A837" s="137"/>
      <c r="B837" s="11"/>
      <c r="C837" s="11"/>
      <c r="D837" s="11"/>
      <c r="E837" s="43"/>
      <c r="F837" s="43"/>
      <c r="G837" s="43"/>
    </row>
    <row r="838" spans="1:7" ht="15">
      <c r="A838" s="137"/>
      <c r="B838" s="11"/>
      <c r="C838" s="11"/>
      <c r="D838" s="11"/>
      <c r="E838" s="43"/>
      <c r="F838" s="43"/>
      <c r="G838" s="43"/>
    </row>
    <row r="839" spans="1:7" ht="15">
      <c r="A839" s="137"/>
      <c r="B839" s="11"/>
      <c r="C839" s="11"/>
      <c r="D839" s="11"/>
      <c r="E839" s="43"/>
      <c r="F839" s="43"/>
      <c r="G839" s="43"/>
    </row>
    <row r="840" spans="1:7" ht="15">
      <c r="A840" s="137"/>
      <c r="B840" s="11"/>
      <c r="C840" s="11"/>
      <c r="D840" s="11"/>
      <c r="E840" s="43"/>
      <c r="F840" s="43"/>
      <c r="G840" s="43"/>
    </row>
    <row r="841" spans="1:7" ht="15">
      <c r="A841" s="137"/>
      <c r="B841" s="11"/>
      <c r="C841" s="11"/>
      <c r="D841" s="11"/>
      <c r="E841" s="43"/>
      <c r="F841" s="43"/>
      <c r="G841" s="43"/>
    </row>
    <row r="842" spans="1:7" ht="15">
      <c r="A842" s="137"/>
      <c r="B842" s="11"/>
      <c r="C842" s="11"/>
      <c r="D842" s="11"/>
      <c r="E842" s="43"/>
      <c r="F842" s="43"/>
      <c r="G842" s="43"/>
    </row>
    <row r="843" spans="1:7" ht="15">
      <c r="A843" s="137"/>
      <c r="B843" s="11"/>
      <c r="C843" s="11"/>
      <c r="D843" s="11"/>
      <c r="E843" s="43"/>
      <c r="F843" s="43"/>
      <c r="G843" s="43"/>
    </row>
    <row r="844" spans="1:7" ht="15">
      <c r="A844" s="137"/>
      <c r="B844" s="11"/>
      <c r="C844" s="11"/>
      <c r="D844" s="11"/>
      <c r="E844" s="43"/>
      <c r="F844" s="43"/>
      <c r="G844" s="43"/>
    </row>
    <row r="845" spans="1:7" ht="15">
      <c r="A845" s="137"/>
      <c r="B845" s="11"/>
      <c r="C845" s="11"/>
      <c r="D845" s="11"/>
      <c r="E845" s="43"/>
      <c r="F845" s="43"/>
      <c r="G845" s="43"/>
    </row>
    <row r="846" spans="1:7" ht="15">
      <c r="A846" s="137"/>
      <c r="B846" s="11"/>
      <c r="C846" s="11"/>
      <c r="D846" s="11"/>
      <c r="E846" s="43"/>
      <c r="F846" s="43"/>
      <c r="G846" s="43"/>
    </row>
    <row r="847" spans="1:7" ht="15">
      <c r="A847" s="137"/>
      <c r="B847" s="11"/>
      <c r="C847" s="11"/>
      <c r="D847" s="11"/>
      <c r="E847" s="43"/>
      <c r="F847" s="43"/>
      <c r="G847" s="43"/>
    </row>
    <row r="848" spans="1:7" ht="15">
      <c r="A848" s="137"/>
      <c r="B848" s="11"/>
      <c r="C848" s="11"/>
      <c r="D848" s="11"/>
      <c r="E848" s="43"/>
      <c r="F848" s="43"/>
      <c r="G848" s="43"/>
    </row>
    <row r="849" spans="1:7" ht="15">
      <c r="A849" s="137"/>
      <c r="B849" s="11"/>
      <c r="C849" s="11"/>
      <c r="D849" s="11"/>
      <c r="E849" s="43"/>
      <c r="F849" s="43"/>
      <c r="G849" s="43"/>
    </row>
    <row r="850" spans="1:7" ht="15">
      <c r="A850" s="137"/>
      <c r="B850" s="11"/>
      <c r="C850" s="11"/>
      <c r="D850" s="11"/>
      <c r="E850" s="43"/>
      <c r="F850" s="43"/>
      <c r="G850" s="43"/>
    </row>
    <row r="851" spans="1:7" ht="15">
      <c r="A851" s="137"/>
      <c r="B851" s="11"/>
      <c r="C851" s="11"/>
      <c r="D851" s="11"/>
      <c r="E851" s="43"/>
      <c r="F851" s="43"/>
      <c r="G851" s="43"/>
    </row>
    <row r="852" spans="1:7" ht="15">
      <c r="A852" s="137"/>
      <c r="B852" s="11"/>
      <c r="C852" s="11"/>
      <c r="D852" s="11"/>
      <c r="E852" s="43"/>
      <c r="F852" s="43"/>
      <c r="G852" s="43"/>
    </row>
    <row r="853" spans="1:7" ht="15">
      <c r="A853" s="137"/>
      <c r="B853" s="11"/>
      <c r="C853" s="11"/>
      <c r="D853" s="11"/>
      <c r="E853" s="43"/>
      <c r="F853" s="43"/>
      <c r="G853" s="43"/>
    </row>
    <row r="854" spans="1:7" ht="15">
      <c r="A854" s="137"/>
      <c r="B854" s="11"/>
      <c r="C854" s="11"/>
      <c r="D854" s="11"/>
      <c r="E854" s="43"/>
      <c r="F854" s="43"/>
      <c r="G854" s="43"/>
    </row>
    <row r="855" spans="1:7" ht="15">
      <c r="A855" s="137"/>
      <c r="B855" s="11"/>
      <c r="C855" s="11"/>
      <c r="D855" s="11"/>
      <c r="E855" s="43"/>
      <c r="F855" s="43"/>
      <c r="G855" s="43"/>
    </row>
    <row r="856" spans="1:7" ht="15">
      <c r="A856" s="137"/>
      <c r="B856" s="11"/>
      <c r="C856" s="11"/>
      <c r="D856" s="11"/>
      <c r="E856" s="43"/>
      <c r="F856" s="43"/>
      <c r="G856" s="43"/>
    </row>
    <row r="857" spans="1:7" ht="15">
      <c r="A857" s="137"/>
      <c r="B857" s="11"/>
      <c r="C857" s="11"/>
      <c r="D857" s="11"/>
      <c r="E857" s="43"/>
      <c r="F857" s="43"/>
      <c r="G857" s="43"/>
    </row>
    <row r="858" spans="1:7" ht="15">
      <c r="A858" s="137"/>
      <c r="B858" s="11"/>
      <c r="C858" s="11"/>
      <c r="D858" s="11"/>
      <c r="E858" s="43"/>
      <c r="F858" s="43"/>
      <c r="G858" s="43"/>
    </row>
    <row r="859" spans="1:7" ht="15">
      <c r="A859" s="137"/>
      <c r="B859" s="11"/>
      <c r="C859" s="11"/>
      <c r="D859" s="11"/>
      <c r="E859" s="43"/>
      <c r="F859" s="43"/>
      <c r="G859" s="43"/>
    </row>
    <row r="860" spans="1:7" ht="15">
      <c r="A860" s="137"/>
      <c r="B860" s="11"/>
      <c r="C860" s="11"/>
      <c r="D860" s="11"/>
      <c r="E860" s="43"/>
      <c r="F860" s="43"/>
      <c r="G860" s="43"/>
    </row>
    <row r="861" spans="1:7" ht="15">
      <c r="A861" s="137"/>
      <c r="B861" s="11"/>
      <c r="C861" s="11"/>
      <c r="D861" s="11"/>
      <c r="E861" s="43"/>
      <c r="F861" s="43"/>
      <c r="G861" s="43"/>
    </row>
    <row r="862" spans="1:7" ht="15">
      <c r="A862" s="137"/>
      <c r="B862" s="11"/>
      <c r="C862" s="11"/>
      <c r="D862" s="11"/>
      <c r="E862" s="43"/>
      <c r="F862" s="43"/>
      <c r="G862" s="43"/>
    </row>
    <row r="863" spans="1:7" ht="15">
      <c r="A863" s="137"/>
      <c r="B863" s="11"/>
      <c r="C863" s="11"/>
      <c r="D863" s="11"/>
      <c r="E863" s="43"/>
      <c r="F863" s="43"/>
      <c r="G863" s="43"/>
    </row>
    <row r="864" spans="1:7" ht="15">
      <c r="A864" s="137"/>
      <c r="B864" s="11"/>
      <c r="C864" s="11"/>
      <c r="D864" s="11"/>
      <c r="E864" s="43"/>
      <c r="F864" s="43"/>
      <c r="G864" s="43"/>
    </row>
    <row r="865" spans="1:7" ht="15">
      <c r="A865" s="137"/>
      <c r="B865" s="11"/>
      <c r="C865" s="11"/>
      <c r="D865" s="11"/>
      <c r="E865" s="43"/>
      <c r="F865" s="43"/>
      <c r="G865" s="43"/>
    </row>
    <row r="866" spans="1:7" ht="15">
      <c r="A866" s="137"/>
      <c r="B866" s="11"/>
      <c r="C866" s="11"/>
      <c r="D866" s="11"/>
      <c r="E866" s="43"/>
      <c r="F866" s="43"/>
      <c r="G866" s="43"/>
    </row>
    <row r="867" spans="1:7" ht="15">
      <c r="A867" s="137"/>
      <c r="B867" s="11"/>
      <c r="C867" s="11"/>
      <c r="D867" s="11"/>
      <c r="E867" s="43"/>
      <c r="F867" s="43"/>
      <c r="G867" s="43"/>
    </row>
    <row r="868" spans="1:7" ht="15">
      <c r="A868" s="137"/>
      <c r="B868" s="11"/>
      <c r="C868" s="11"/>
      <c r="D868" s="11"/>
      <c r="E868" s="43"/>
      <c r="F868" s="43"/>
      <c r="G868" s="43"/>
    </row>
    <row r="869" spans="1:7" ht="15">
      <c r="A869" s="137"/>
      <c r="B869" s="11"/>
      <c r="C869" s="11"/>
      <c r="D869" s="11"/>
      <c r="E869" s="43"/>
      <c r="F869" s="43"/>
      <c r="G869" s="43"/>
    </row>
    <row r="870" spans="1:7" ht="15">
      <c r="A870" s="137"/>
      <c r="B870" s="11"/>
      <c r="C870" s="11"/>
      <c r="D870" s="11"/>
      <c r="E870" s="43"/>
      <c r="F870" s="43"/>
      <c r="G870" s="43"/>
    </row>
    <row r="871" spans="1:7" ht="15">
      <c r="A871" s="137"/>
      <c r="B871" s="11"/>
      <c r="C871" s="11"/>
      <c r="D871" s="11"/>
      <c r="E871" s="43"/>
      <c r="F871" s="43"/>
      <c r="G871" s="43"/>
    </row>
    <row r="872" spans="1:7" ht="15">
      <c r="A872" s="137"/>
      <c r="B872" s="11"/>
      <c r="C872" s="11"/>
      <c r="D872" s="11"/>
      <c r="E872" s="43"/>
      <c r="F872" s="43"/>
      <c r="G872" s="43"/>
    </row>
    <row r="873" spans="1:7" ht="15">
      <c r="A873" s="137"/>
      <c r="B873" s="11"/>
      <c r="C873" s="11"/>
      <c r="D873" s="11"/>
      <c r="E873" s="43"/>
      <c r="F873" s="43"/>
      <c r="G873" s="43"/>
    </row>
    <row r="874" spans="1:7" ht="15">
      <c r="A874" s="137"/>
      <c r="B874" s="11"/>
      <c r="C874" s="11"/>
      <c r="D874" s="11"/>
      <c r="E874" s="43"/>
      <c r="F874" s="43"/>
      <c r="G874" s="43"/>
    </row>
    <row r="875" spans="1:7" ht="15">
      <c r="A875" s="137"/>
      <c r="B875" s="11"/>
      <c r="C875" s="11"/>
      <c r="D875" s="11"/>
      <c r="E875" s="43"/>
      <c r="F875" s="43"/>
      <c r="G875" s="43"/>
    </row>
    <row r="876" spans="1:7" ht="15">
      <c r="A876" s="137"/>
      <c r="B876" s="11"/>
      <c r="C876" s="11"/>
      <c r="D876" s="11"/>
      <c r="E876" s="43"/>
      <c r="F876" s="43"/>
      <c r="G876" s="43"/>
    </row>
    <row r="877" spans="1:7" ht="15">
      <c r="A877" s="137"/>
      <c r="B877" s="11"/>
      <c r="C877" s="11"/>
      <c r="D877" s="11"/>
      <c r="E877" s="43"/>
      <c r="F877" s="43"/>
      <c r="G877" s="43"/>
    </row>
    <row r="878" spans="1:7" ht="15">
      <c r="A878" s="137"/>
      <c r="B878" s="11"/>
      <c r="C878" s="11"/>
      <c r="D878" s="11"/>
      <c r="E878" s="43"/>
      <c r="F878" s="43"/>
      <c r="G878" s="43"/>
    </row>
    <row r="879" spans="1:7" ht="15">
      <c r="A879" s="137"/>
      <c r="B879" s="11"/>
      <c r="C879" s="11"/>
      <c r="D879" s="11"/>
      <c r="E879" s="43"/>
      <c r="F879" s="43"/>
      <c r="G879" s="43"/>
    </row>
    <row r="880" spans="1:7" ht="15">
      <c r="A880" s="137"/>
      <c r="B880" s="11"/>
      <c r="C880" s="11"/>
      <c r="D880" s="11"/>
      <c r="E880" s="43"/>
      <c r="F880" s="43"/>
      <c r="G880" s="43"/>
    </row>
    <row r="881" spans="1:7" ht="15">
      <c r="A881" s="137"/>
      <c r="B881" s="11"/>
      <c r="C881" s="11"/>
      <c r="D881" s="11"/>
      <c r="E881" s="43"/>
      <c r="F881" s="43"/>
      <c r="G881" s="43"/>
    </row>
    <row r="882" spans="1:7" ht="15">
      <c r="A882" s="137"/>
      <c r="B882" s="11"/>
      <c r="C882" s="11"/>
      <c r="D882" s="11"/>
      <c r="E882" s="43"/>
      <c r="F882" s="43"/>
      <c r="G882" s="43"/>
    </row>
    <row r="883" spans="1:7" ht="15">
      <c r="A883" s="137"/>
      <c r="B883" s="11"/>
      <c r="C883" s="11"/>
      <c r="D883" s="11"/>
      <c r="E883" s="43"/>
      <c r="F883" s="43"/>
      <c r="G883" s="43"/>
    </row>
    <row r="884" spans="1:7" ht="15">
      <c r="A884" s="137"/>
      <c r="B884" s="11"/>
      <c r="C884" s="11"/>
      <c r="D884" s="11"/>
      <c r="E884" s="43"/>
      <c r="F884" s="43"/>
      <c r="G884" s="43"/>
    </row>
    <row r="885" spans="1:7" ht="15">
      <c r="A885" s="137"/>
      <c r="B885" s="11"/>
      <c r="C885" s="11"/>
      <c r="D885" s="11"/>
      <c r="E885" s="43"/>
      <c r="F885" s="43"/>
      <c r="G885" s="43"/>
    </row>
    <row r="886" spans="1:7" ht="15">
      <c r="A886" s="137"/>
      <c r="B886" s="11"/>
      <c r="C886" s="11"/>
      <c r="D886" s="11"/>
      <c r="E886" s="43"/>
      <c r="F886" s="43"/>
      <c r="G886" s="43"/>
    </row>
    <row r="887" spans="1:7" ht="15">
      <c r="A887" s="137"/>
      <c r="B887" s="11"/>
      <c r="C887" s="11"/>
      <c r="D887" s="11"/>
      <c r="E887" s="43"/>
      <c r="F887" s="43"/>
      <c r="G887" s="43"/>
    </row>
    <row r="888" spans="1:7" ht="15">
      <c r="A888" s="137"/>
      <c r="B888" s="11"/>
      <c r="C888" s="11"/>
      <c r="D888" s="11"/>
      <c r="E888" s="43"/>
      <c r="F888" s="43"/>
      <c r="G888" s="43"/>
    </row>
    <row r="889" spans="1:7" ht="15">
      <c r="A889" s="137"/>
      <c r="B889" s="11"/>
      <c r="C889" s="11"/>
      <c r="D889" s="11"/>
      <c r="E889" s="43"/>
      <c r="F889" s="43"/>
      <c r="G889" s="43"/>
    </row>
    <row r="890" spans="1:7" ht="15">
      <c r="A890" s="137"/>
      <c r="B890" s="11"/>
      <c r="C890" s="11"/>
      <c r="D890" s="11"/>
      <c r="E890" s="43"/>
      <c r="F890" s="43"/>
      <c r="G890" s="43"/>
    </row>
    <row r="891" spans="1:7" ht="15">
      <c r="A891" s="137"/>
      <c r="B891" s="11"/>
      <c r="C891" s="11"/>
      <c r="D891" s="11"/>
      <c r="E891" s="43"/>
      <c r="F891" s="43"/>
      <c r="G891" s="43"/>
    </row>
    <row r="892" spans="1:7" ht="15">
      <c r="A892" s="137"/>
      <c r="B892" s="11"/>
      <c r="C892" s="11"/>
      <c r="D892" s="11"/>
      <c r="E892" s="43"/>
      <c r="F892" s="43"/>
      <c r="G892" s="43"/>
    </row>
    <row r="893" spans="1:7" ht="15">
      <c r="A893" s="137"/>
      <c r="B893" s="11"/>
      <c r="C893" s="11"/>
      <c r="D893" s="11"/>
      <c r="E893" s="43"/>
      <c r="F893" s="43"/>
      <c r="G893" s="43"/>
    </row>
    <row r="894" spans="1:7" ht="15">
      <c r="A894" s="137"/>
      <c r="B894" s="11"/>
      <c r="C894" s="11"/>
      <c r="D894" s="11"/>
      <c r="E894" s="43"/>
      <c r="F894" s="43"/>
      <c r="G894" s="43"/>
    </row>
    <row r="895" spans="1:7" ht="15">
      <c r="A895" s="137"/>
      <c r="B895" s="11"/>
      <c r="C895" s="11"/>
      <c r="D895" s="11"/>
      <c r="E895" s="43"/>
      <c r="F895" s="43"/>
      <c r="G895" s="43"/>
    </row>
    <row r="896" spans="1:7" ht="15">
      <c r="A896" s="137"/>
      <c r="B896" s="11"/>
      <c r="C896" s="11"/>
      <c r="D896" s="11"/>
      <c r="E896" s="43"/>
      <c r="F896" s="43"/>
      <c r="G896" s="43"/>
    </row>
    <row r="897" spans="1:7" ht="15">
      <c r="A897" s="137"/>
      <c r="B897" s="11"/>
      <c r="C897" s="11"/>
      <c r="D897" s="11"/>
      <c r="E897" s="43"/>
      <c r="F897" s="43"/>
      <c r="G897" s="43"/>
    </row>
    <row r="898" spans="1:7" ht="15">
      <c r="A898" s="137"/>
      <c r="B898" s="11"/>
      <c r="C898" s="11"/>
      <c r="D898" s="11"/>
      <c r="E898" s="43"/>
      <c r="F898" s="43"/>
      <c r="G898" s="43"/>
    </row>
    <row r="899" spans="1:7" ht="15">
      <c r="A899" s="137"/>
      <c r="B899" s="11"/>
      <c r="C899" s="11"/>
      <c r="D899" s="11"/>
      <c r="E899" s="43"/>
      <c r="F899" s="43"/>
      <c r="G899" s="43"/>
    </row>
    <row r="900" spans="1:7" ht="15">
      <c r="A900" s="137"/>
      <c r="B900" s="11"/>
      <c r="C900" s="11"/>
      <c r="D900" s="11"/>
      <c r="E900" s="43"/>
      <c r="F900" s="43"/>
      <c r="G900" s="43"/>
    </row>
    <row r="901" spans="1:7" ht="15">
      <c r="A901" s="137"/>
      <c r="B901" s="11"/>
      <c r="C901" s="11"/>
      <c r="D901" s="11"/>
      <c r="E901" s="43"/>
      <c r="F901" s="43"/>
      <c r="G901" s="43"/>
    </row>
    <row r="902" spans="1:7" ht="15">
      <c r="A902" s="137"/>
      <c r="B902" s="11"/>
      <c r="C902" s="11"/>
      <c r="D902" s="11"/>
      <c r="E902" s="43"/>
      <c r="F902" s="43"/>
      <c r="G902" s="43"/>
    </row>
    <row r="903" spans="1:7" ht="15">
      <c r="A903" s="137"/>
      <c r="B903" s="11"/>
      <c r="C903" s="11"/>
      <c r="D903" s="11"/>
      <c r="E903" s="43"/>
      <c r="F903" s="43"/>
      <c r="G903" s="43"/>
    </row>
    <row r="904" spans="1:7" ht="15">
      <c r="A904" s="137"/>
      <c r="B904" s="11"/>
      <c r="C904" s="11"/>
      <c r="D904" s="11"/>
      <c r="E904" s="43"/>
      <c r="F904" s="43"/>
      <c r="G904" s="43"/>
    </row>
    <row r="905" spans="1:7" ht="15">
      <c r="A905" s="137"/>
      <c r="B905" s="11"/>
      <c r="C905" s="11"/>
      <c r="D905" s="11"/>
      <c r="E905" s="43"/>
      <c r="F905" s="43"/>
      <c r="G905" s="43"/>
    </row>
    <row r="906" spans="1:7" ht="15">
      <c r="A906" s="137"/>
      <c r="B906" s="11"/>
      <c r="C906" s="11"/>
      <c r="D906" s="11"/>
      <c r="E906" s="43"/>
      <c r="F906" s="43"/>
      <c r="G906" s="43"/>
    </row>
    <row r="907" spans="1:7" ht="15">
      <c r="A907" s="137"/>
      <c r="B907" s="11"/>
      <c r="C907" s="11"/>
      <c r="D907" s="11"/>
      <c r="E907" s="43"/>
      <c r="F907" s="43"/>
      <c r="G907" s="43"/>
    </row>
    <row r="908" spans="1:7" ht="15">
      <c r="A908" s="137"/>
      <c r="B908" s="11"/>
      <c r="C908" s="11"/>
      <c r="D908" s="11"/>
      <c r="E908" s="43"/>
      <c r="F908" s="43"/>
      <c r="G908" s="43"/>
    </row>
    <row r="909" spans="1:7" ht="15">
      <c r="A909" s="137"/>
      <c r="B909" s="11"/>
      <c r="C909" s="11"/>
      <c r="D909" s="11"/>
      <c r="E909" s="43"/>
      <c r="F909" s="43"/>
      <c r="G909" s="43"/>
    </row>
    <row r="910" spans="1:7" ht="15">
      <c r="A910" s="137"/>
      <c r="B910" s="11"/>
      <c r="C910" s="11"/>
      <c r="D910" s="11"/>
      <c r="E910" s="43"/>
      <c r="F910" s="43"/>
      <c r="G910" s="43"/>
    </row>
    <row r="911" spans="1:7" ht="15">
      <c r="A911" s="137"/>
      <c r="B911" s="11"/>
      <c r="C911" s="11"/>
      <c r="D911" s="11"/>
      <c r="E911" s="43"/>
      <c r="F911" s="43"/>
      <c r="G911" s="43"/>
    </row>
    <row r="912" spans="1:7" ht="15">
      <c r="A912" s="137"/>
      <c r="B912" s="11"/>
      <c r="C912" s="11"/>
      <c r="D912" s="11"/>
      <c r="E912" s="43"/>
      <c r="F912" s="43"/>
      <c r="G912" s="43"/>
    </row>
    <row r="913" spans="1:7" ht="15">
      <c r="A913" s="137"/>
      <c r="B913" s="11"/>
      <c r="C913" s="11"/>
      <c r="D913" s="11"/>
      <c r="E913" s="43"/>
      <c r="F913" s="43"/>
      <c r="G913" s="43"/>
    </row>
    <row r="914" spans="1:7" ht="15">
      <c r="A914" s="137"/>
      <c r="B914" s="11"/>
      <c r="C914" s="11"/>
      <c r="D914" s="11"/>
      <c r="E914" s="43"/>
      <c r="F914" s="43"/>
      <c r="G914" s="43"/>
    </row>
    <row r="915" spans="1:7" ht="15">
      <c r="A915" s="137"/>
      <c r="B915" s="11"/>
      <c r="C915" s="11"/>
      <c r="D915" s="11"/>
      <c r="E915" s="43"/>
      <c r="F915" s="43"/>
      <c r="G915" s="43"/>
    </row>
    <row r="916" spans="1:7" ht="15">
      <c r="A916" s="137"/>
      <c r="B916" s="11"/>
      <c r="C916" s="11"/>
      <c r="D916" s="11"/>
      <c r="E916" s="43"/>
      <c r="F916" s="43"/>
      <c r="G916" s="43"/>
    </row>
    <row r="917" spans="1:7" ht="15">
      <c r="A917" s="137"/>
      <c r="B917" s="11"/>
      <c r="C917" s="11"/>
      <c r="D917" s="11"/>
      <c r="E917" s="43"/>
      <c r="F917" s="43"/>
      <c r="G917" s="43"/>
    </row>
    <row r="918" spans="1:7" ht="15">
      <c r="A918" s="137"/>
      <c r="B918" s="11"/>
      <c r="C918" s="11"/>
      <c r="D918" s="11"/>
      <c r="E918" s="43"/>
      <c r="F918" s="43"/>
      <c r="G918" s="43"/>
    </row>
    <row r="919" spans="1:7" ht="15">
      <c r="A919" s="137"/>
      <c r="B919" s="11"/>
      <c r="C919" s="11"/>
      <c r="D919" s="11"/>
      <c r="E919" s="43"/>
      <c r="F919" s="43"/>
      <c r="G919" s="43"/>
    </row>
    <row r="920" spans="1:7" ht="15">
      <c r="A920" s="137"/>
      <c r="B920" s="11"/>
      <c r="C920" s="11"/>
      <c r="D920" s="11"/>
      <c r="E920" s="43"/>
      <c r="F920" s="43"/>
      <c r="G920" s="43"/>
    </row>
    <row r="921" spans="1:7" ht="15">
      <c r="A921" s="137"/>
      <c r="B921" s="11"/>
      <c r="C921" s="11"/>
      <c r="D921" s="11"/>
      <c r="E921" s="43"/>
      <c r="F921" s="43"/>
      <c r="G921" s="43"/>
    </row>
    <row r="922" spans="1:7" ht="15">
      <c r="A922" s="137"/>
      <c r="B922" s="11"/>
      <c r="C922" s="11"/>
      <c r="D922" s="11"/>
      <c r="E922" s="43"/>
      <c r="F922" s="43"/>
      <c r="G922" s="43"/>
    </row>
    <row r="923" spans="1:7" ht="15">
      <c r="A923" s="137"/>
      <c r="B923" s="11"/>
      <c r="C923" s="11"/>
      <c r="D923" s="11"/>
      <c r="E923" s="43"/>
      <c r="F923" s="43"/>
      <c r="G923" s="43"/>
    </row>
    <row r="924" spans="1:7" ht="15">
      <c r="A924" s="137"/>
      <c r="B924" s="11"/>
      <c r="C924" s="11"/>
      <c r="D924" s="11"/>
      <c r="E924" s="43"/>
      <c r="F924" s="43"/>
      <c r="G924" s="43"/>
    </row>
    <row r="925" spans="1:7" ht="15">
      <c r="A925" s="137"/>
      <c r="B925" s="11"/>
      <c r="C925" s="11"/>
      <c r="D925" s="11"/>
      <c r="E925" s="43"/>
      <c r="F925" s="43"/>
      <c r="G925" s="43"/>
    </row>
    <row r="926" spans="1:7" ht="15">
      <c r="A926" s="137"/>
      <c r="B926" s="11"/>
      <c r="C926" s="11"/>
      <c r="D926" s="11"/>
      <c r="E926" s="43"/>
      <c r="F926" s="43"/>
      <c r="G926" s="43"/>
    </row>
    <row r="927" spans="1:7" ht="15">
      <c r="A927" s="137"/>
      <c r="B927" s="11"/>
      <c r="C927" s="11"/>
      <c r="D927" s="11"/>
      <c r="E927" s="43"/>
      <c r="F927" s="43"/>
      <c r="G927" s="43"/>
    </row>
    <row r="928" spans="1:7" ht="15">
      <c r="A928" s="137"/>
      <c r="B928" s="11"/>
      <c r="C928" s="11"/>
      <c r="D928" s="11"/>
      <c r="E928" s="43"/>
      <c r="F928" s="43"/>
      <c r="G928" s="43"/>
    </row>
    <row r="929" spans="1:7" ht="15">
      <c r="A929" s="137"/>
      <c r="B929" s="11"/>
      <c r="C929" s="11"/>
      <c r="D929" s="11"/>
      <c r="E929" s="43"/>
      <c r="F929" s="43"/>
      <c r="G929" s="43"/>
    </row>
    <row r="930" spans="1:7" ht="15">
      <c r="A930" s="137"/>
      <c r="B930" s="11"/>
      <c r="C930" s="11"/>
      <c r="D930" s="11"/>
      <c r="E930" s="43"/>
      <c r="F930" s="43"/>
      <c r="G930" s="43"/>
    </row>
    <row r="931" spans="1:7" ht="15">
      <c r="A931" s="137"/>
      <c r="B931" s="11"/>
      <c r="C931" s="11"/>
      <c r="D931" s="11"/>
      <c r="E931" s="43"/>
      <c r="F931" s="43"/>
      <c r="G931" s="43"/>
    </row>
    <row r="932" spans="1:7" ht="15">
      <c r="A932" s="137"/>
      <c r="B932" s="11"/>
      <c r="C932" s="11"/>
      <c r="D932" s="11"/>
      <c r="E932" s="43"/>
      <c r="F932" s="43"/>
      <c r="G932" s="43"/>
    </row>
    <row r="933" spans="1:7" ht="15">
      <c r="A933" s="137"/>
      <c r="B933" s="11"/>
      <c r="C933" s="11"/>
      <c r="D933" s="11"/>
      <c r="E933" s="43"/>
      <c r="F933" s="43"/>
      <c r="G933" s="43"/>
    </row>
    <row r="934" spans="1:7" ht="15">
      <c r="A934" s="137"/>
      <c r="B934" s="11"/>
      <c r="C934" s="11"/>
      <c r="D934" s="11"/>
      <c r="E934" s="43"/>
      <c r="F934" s="43"/>
      <c r="G934" s="43"/>
    </row>
    <row r="935" spans="1:7" ht="15">
      <c r="A935" s="137"/>
      <c r="B935" s="11"/>
      <c r="C935" s="11"/>
      <c r="D935" s="11"/>
      <c r="E935" s="43"/>
      <c r="F935" s="43"/>
      <c r="G935" s="43"/>
    </row>
    <row r="936" spans="1:7" ht="15">
      <c r="A936" s="137"/>
      <c r="B936" s="11"/>
      <c r="C936" s="11"/>
      <c r="D936" s="11"/>
      <c r="E936" s="43"/>
      <c r="F936" s="43"/>
      <c r="G936" s="43"/>
    </row>
    <row r="937" spans="1:7" ht="15">
      <c r="A937" s="137"/>
      <c r="B937" s="11"/>
      <c r="C937" s="11"/>
      <c r="D937" s="11"/>
      <c r="E937" s="43"/>
      <c r="F937" s="43"/>
      <c r="G937" s="43"/>
    </row>
    <row r="938" spans="1:7" ht="15">
      <c r="A938" s="137"/>
      <c r="B938" s="11"/>
      <c r="C938" s="11"/>
      <c r="D938" s="11"/>
      <c r="E938" s="43"/>
      <c r="F938" s="43"/>
      <c r="G938" s="43"/>
    </row>
    <row r="939" spans="1:7" ht="15">
      <c r="A939" s="137"/>
      <c r="B939" s="11"/>
      <c r="C939" s="11"/>
      <c r="D939" s="11"/>
      <c r="E939" s="43"/>
      <c r="F939" s="43"/>
      <c r="G939" s="43"/>
    </row>
    <row r="940" spans="1:7" ht="15">
      <c r="A940" s="137"/>
      <c r="B940" s="11"/>
      <c r="C940" s="11"/>
      <c r="D940" s="11"/>
      <c r="E940" s="43"/>
      <c r="F940" s="43"/>
      <c r="G940" s="43"/>
    </row>
    <row r="941" spans="1:7" ht="15">
      <c r="A941" s="137"/>
      <c r="B941" s="11"/>
      <c r="C941" s="11"/>
      <c r="D941" s="11"/>
      <c r="E941" s="43"/>
      <c r="F941" s="43"/>
      <c r="G941" s="43"/>
    </row>
    <row r="942" spans="1:7" ht="15">
      <c r="A942" s="137"/>
      <c r="B942" s="11"/>
      <c r="C942" s="11"/>
      <c r="D942" s="11"/>
      <c r="E942" s="43"/>
      <c r="F942" s="43"/>
      <c r="G942" s="43"/>
    </row>
    <row r="943" spans="1:7" ht="15">
      <c r="A943" s="137"/>
      <c r="B943" s="11"/>
      <c r="C943" s="11"/>
      <c r="D943" s="11"/>
      <c r="E943" s="43"/>
      <c r="F943" s="43"/>
      <c r="G943" s="43"/>
    </row>
    <row r="944" spans="1:7" ht="15">
      <c r="A944" s="137"/>
      <c r="B944" s="11"/>
      <c r="C944" s="11"/>
      <c r="D944" s="11"/>
      <c r="E944" s="43"/>
      <c r="F944" s="43"/>
      <c r="G944" s="43"/>
    </row>
    <row r="945" spans="1:7" ht="15">
      <c r="A945" s="137"/>
      <c r="B945" s="11"/>
      <c r="C945" s="11"/>
      <c r="D945" s="11"/>
      <c r="E945" s="43"/>
      <c r="F945" s="43"/>
      <c r="G945" s="43"/>
    </row>
    <row r="946" spans="1:7" ht="15">
      <c r="A946" s="137"/>
      <c r="B946" s="11"/>
      <c r="C946" s="11"/>
      <c r="D946" s="11"/>
      <c r="E946" s="43"/>
      <c r="F946" s="43"/>
      <c r="G946" s="43"/>
    </row>
    <row r="947" spans="1:7" ht="15">
      <c r="A947" s="137"/>
      <c r="B947" s="11"/>
      <c r="C947" s="11"/>
      <c r="D947" s="11"/>
      <c r="E947" s="43"/>
      <c r="F947" s="43"/>
      <c r="G947" s="43"/>
    </row>
    <row r="948" spans="1:7" ht="15">
      <c r="A948" s="137"/>
      <c r="B948" s="11"/>
      <c r="C948" s="11"/>
      <c r="D948" s="11"/>
      <c r="E948" s="43"/>
      <c r="F948" s="43"/>
      <c r="G948" s="43"/>
    </row>
    <row r="949" spans="1:7" ht="15">
      <c r="A949" s="137"/>
      <c r="B949" s="11"/>
      <c r="C949" s="11"/>
      <c r="D949" s="11"/>
      <c r="E949" s="43"/>
      <c r="F949" s="43"/>
      <c r="G949" s="43"/>
    </row>
    <row r="950" spans="1:7" ht="15">
      <c r="A950" s="137"/>
      <c r="B950" s="11"/>
      <c r="C950" s="11"/>
      <c r="D950" s="11"/>
      <c r="E950" s="43"/>
      <c r="F950" s="43"/>
      <c r="G950" s="43"/>
    </row>
    <row r="951" spans="1:7" ht="15">
      <c r="A951" s="137"/>
      <c r="B951" s="11"/>
      <c r="C951" s="11"/>
      <c r="D951" s="11"/>
      <c r="E951" s="43"/>
      <c r="F951" s="43"/>
      <c r="G951" s="43"/>
    </row>
    <row r="952" spans="1:7" ht="15">
      <c r="A952" s="137"/>
      <c r="B952" s="11"/>
      <c r="C952" s="11"/>
      <c r="D952" s="11"/>
      <c r="E952" s="43"/>
      <c r="F952" s="43"/>
      <c r="G952" s="43"/>
    </row>
    <row r="953" spans="1:7" ht="15">
      <c r="A953" s="137"/>
      <c r="B953" s="11"/>
      <c r="C953" s="11"/>
      <c r="D953" s="11"/>
      <c r="E953" s="43"/>
      <c r="F953" s="43"/>
      <c r="G953" s="43"/>
    </row>
    <row r="954" spans="1:7" ht="15">
      <c r="A954" s="137"/>
      <c r="B954" s="11"/>
      <c r="C954" s="11"/>
      <c r="D954" s="11"/>
      <c r="E954" s="43"/>
      <c r="F954" s="43"/>
      <c r="G954" s="43"/>
    </row>
    <row r="955" spans="1:7" ht="15">
      <c r="A955" s="137"/>
      <c r="B955" s="11"/>
      <c r="C955" s="11"/>
      <c r="D955" s="11"/>
      <c r="E955" s="43"/>
      <c r="F955" s="43"/>
      <c r="G955" s="43"/>
    </row>
    <row r="956" spans="1:7" ht="15">
      <c r="A956" s="137"/>
      <c r="B956" s="11"/>
      <c r="C956" s="11"/>
      <c r="D956" s="11"/>
      <c r="E956" s="43"/>
      <c r="F956" s="43"/>
      <c r="G956" s="43"/>
    </row>
    <row r="957" spans="1:7" ht="15">
      <c r="A957" s="137"/>
      <c r="B957" s="11"/>
      <c r="C957" s="11"/>
      <c r="D957" s="11"/>
      <c r="E957" s="43"/>
      <c r="F957" s="43"/>
      <c r="G957" s="43"/>
    </row>
    <row r="958" spans="1:7" ht="15">
      <c r="A958" s="137"/>
      <c r="B958" s="11"/>
      <c r="C958" s="11"/>
      <c r="D958" s="11"/>
      <c r="E958" s="43"/>
      <c r="F958" s="43"/>
      <c r="G958" s="43"/>
    </row>
    <row r="959" spans="1:7" ht="15">
      <c r="A959" s="137"/>
      <c r="B959" s="11"/>
      <c r="C959" s="11"/>
      <c r="D959" s="11"/>
      <c r="E959" s="43"/>
      <c r="F959" s="43"/>
      <c r="G959" s="43"/>
    </row>
    <row r="960" spans="1:7" ht="15">
      <c r="A960" s="137"/>
      <c r="B960" s="11"/>
      <c r="C960" s="11"/>
      <c r="D960" s="11"/>
      <c r="E960" s="43"/>
      <c r="F960" s="43"/>
      <c r="G960" s="43"/>
    </row>
    <row r="961" spans="1:7" ht="15">
      <c r="A961" s="137"/>
      <c r="B961" s="11"/>
      <c r="C961" s="11"/>
      <c r="D961" s="11"/>
      <c r="E961" s="43"/>
      <c r="F961" s="43"/>
      <c r="G961" s="43"/>
    </row>
    <row r="962" spans="1:7" ht="15">
      <c r="A962" s="137"/>
      <c r="B962" s="11"/>
      <c r="C962" s="11"/>
      <c r="D962" s="11"/>
      <c r="E962" s="43"/>
      <c r="F962" s="43"/>
      <c r="G962" s="43"/>
    </row>
    <row r="963" spans="1:7" ht="15">
      <c r="A963" s="137"/>
      <c r="B963" s="11"/>
      <c r="C963" s="11"/>
      <c r="D963" s="11"/>
      <c r="E963" s="43"/>
      <c r="F963" s="43"/>
      <c r="G963" s="43"/>
    </row>
    <row r="964" spans="1:7" ht="15">
      <c r="A964" s="137"/>
      <c r="B964" s="11"/>
      <c r="C964" s="11"/>
      <c r="D964" s="11"/>
      <c r="E964" s="43"/>
      <c r="F964" s="43"/>
      <c r="G964" s="43"/>
    </row>
    <row r="965" spans="1:7" ht="15">
      <c r="A965" s="137"/>
      <c r="B965" s="11"/>
      <c r="C965" s="11"/>
      <c r="D965" s="11"/>
      <c r="E965" s="43"/>
      <c r="F965" s="43"/>
      <c r="G965" s="43"/>
    </row>
    <row r="966" spans="1:7" ht="15">
      <c r="A966" s="137"/>
      <c r="B966" s="11"/>
      <c r="C966" s="11"/>
      <c r="D966" s="11"/>
      <c r="E966" s="43"/>
      <c r="F966" s="43"/>
      <c r="G966" s="43"/>
    </row>
    <row r="967" spans="1:7" ht="15">
      <c r="A967" s="137"/>
      <c r="B967" s="11"/>
      <c r="C967" s="11"/>
      <c r="D967" s="11"/>
      <c r="E967" s="43"/>
      <c r="F967" s="43"/>
      <c r="G967" s="43"/>
    </row>
    <row r="968" spans="1:7" ht="15">
      <c r="A968" s="137"/>
      <c r="B968" s="11"/>
      <c r="C968" s="11"/>
      <c r="D968" s="11"/>
      <c r="E968" s="43"/>
      <c r="F968" s="43"/>
      <c r="G968" s="43"/>
    </row>
    <row r="969" spans="1:7" ht="15">
      <c r="A969" s="137"/>
      <c r="B969" s="11"/>
      <c r="C969" s="11"/>
      <c r="D969" s="11"/>
      <c r="E969" s="43"/>
      <c r="F969" s="43"/>
      <c r="G969" s="43"/>
    </row>
    <row r="970" spans="1:7" ht="15">
      <c r="A970" s="137"/>
      <c r="B970" s="11"/>
      <c r="C970" s="11"/>
      <c r="D970" s="11"/>
      <c r="E970" s="43"/>
      <c r="F970" s="43"/>
      <c r="G970" s="43"/>
    </row>
    <row r="971" spans="1:7" ht="15">
      <c r="A971" s="137"/>
      <c r="B971" s="11"/>
      <c r="C971" s="11"/>
      <c r="D971" s="11"/>
      <c r="E971" s="43"/>
      <c r="F971" s="43"/>
      <c r="G971" s="43"/>
    </row>
    <row r="972" spans="1:7" ht="15">
      <c r="A972" s="137"/>
      <c r="B972" s="11"/>
      <c r="C972" s="11"/>
      <c r="D972" s="11"/>
      <c r="E972" s="43"/>
      <c r="F972" s="43"/>
      <c r="G972" s="43"/>
    </row>
    <row r="973" spans="1:7" ht="15">
      <c r="A973" s="137"/>
      <c r="B973" s="11"/>
      <c r="C973" s="11"/>
      <c r="D973" s="11"/>
      <c r="E973" s="43"/>
      <c r="F973" s="43"/>
      <c r="G973" s="43"/>
    </row>
    <row r="974" spans="1:7" ht="15">
      <c r="A974" s="137"/>
      <c r="B974" s="11"/>
      <c r="C974" s="11"/>
      <c r="D974" s="11"/>
      <c r="E974" s="43"/>
      <c r="F974" s="43"/>
      <c r="G974" s="43"/>
    </row>
    <row r="975" spans="1:7" ht="15">
      <c r="A975" s="137"/>
      <c r="B975" s="11"/>
      <c r="C975" s="11"/>
      <c r="D975" s="11"/>
      <c r="E975" s="43"/>
      <c r="F975" s="43"/>
      <c r="G975" s="43"/>
    </row>
    <row r="976" spans="1:7" ht="15">
      <c r="A976" s="137"/>
      <c r="B976" s="11"/>
      <c r="C976" s="11"/>
      <c r="D976" s="11"/>
      <c r="E976" s="43"/>
      <c r="F976" s="43"/>
      <c r="G976" s="43"/>
    </row>
    <row r="977" spans="1:7" ht="15">
      <c r="A977" s="137"/>
      <c r="B977" s="11"/>
      <c r="C977" s="11"/>
      <c r="D977" s="11"/>
      <c r="E977" s="43"/>
      <c r="F977" s="43"/>
      <c r="G977" s="43"/>
    </row>
    <row r="978" spans="1:7" ht="15">
      <c r="A978" s="137"/>
      <c r="B978" s="11"/>
      <c r="C978" s="11"/>
      <c r="D978" s="11"/>
      <c r="E978" s="43"/>
      <c r="F978" s="43"/>
      <c r="G978" s="43"/>
    </row>
    <row r="979" spans="1:7" ht="15">
      <c r="A979" s="137"/>
      <c r="B979" s="11"/>
      <c r="C979" s="11"/>
      <c r="D979" s="11"/>
      <c r="E979" s="43"/>
      <c r="F979" s="43"/>
      <c r="G979" s="43"/>
    </row>
    <row r="980" spans="1:7" ht="15">
      <c r="A980" s="137"/>
      <c r="B980" s="11"/>
      <c r="C980" s="11"/>
      <c r="D980" s="11"/>
      <c r="E980" s="43"/>
      <c r="F980" s="43"/>
      <c r="G980" s="43"/>
    </row>
    <row r="981" spans="1:7" ht="15">
      <c r="A981" s="137"/>
      <c r="B981" s="11"/>
      <c r="C981" s="11"/>
      <c r="D981" s="11"/>
      <c r="E981" s="43"/>
      <c r="F981" s="43"/>
      <c r="G981" s="43"/>
    </row>
    <row r="982" spans="1:7" ht="15">
      <c r="A982" s="137"/>
      <c r="B982" s="11"/>
      <c r="C982" s="11"/>
      <c r="D982" s="11"/>
      <c r="E982" s="43"/>
      <c r="F982" s="43"/>
      <c r="G982" s="43"/>
    </row>
    <row r="983" spans="1:7" ht="15">
      <c r="A983" s="137"/>
      <c r="B983" s="11"/>
      <c r="C983" s="11"/>
      <c r="D983" s="11"/>
      <c r="E983" s="43"/>
      <c r="F983" s="43"/>
      <c r="G983" s="43"/>
    </row>
    <row r="984" spans="1:7" ht="15">
      <c r="A984" s="137"/>
      <c r="B984" s="11"/>
      <c r="C984" s="11"/>
      <c r="D984" s="11"/>
      <c r="E984" s="43"/>
      <c r="F984" s="43"/>
      <c r="G984" s="43"/>
    </row>
    <row r="985" spans="1:7" ht="15">
      <c r="A985" s="137"/>
      <c r="B985" s="11"/>
      <c r="C985" s="11"/>
      <c r="D985" s="11"/>
      <c r="E985" s="43"/>
      <c r="F985" s="43"/>
      <c r="G985" s="43"/>
    </row>
    <row r="986" spans="1:7" ht="15">
      <c r="A986" s="137"/>
      <c r="B986" s="11"/>
      <c r="C986" s="11"/>
      <c r="D986" s="11"/>
      <c r="E986" s="43"/>
      <c r="F986" s="43"/>
      <c r="G986" s="43"/>
    </row>
    <row r="987" spans="1:7" ht="15">
      <c r="A987" s="137"/>
      <c r="B987" s="11"/>
      <c r="C987" s="11"/>
      <c r="D987" s="11"/>
      <c r="E987" s="43"/>
      <c r="F987" s="43"/>
      <c r="G987" s="43"/>
    </row>
    <row r="988" spans="1:7" ht="15">
      <c r="A988" s="137"/>
      <c r="B988" s="11"/>
      <c r="C988" s="11"/>
      <c r="D988" s="11"/>
      <c r="E988" s="43"/>
      <c r="F988" s="43"/>
      <c r="G988" s="43"/>
    </row>
    <row r="989" spans="1:7" ht="15">
      <c r="A989" s="137"/>
      <c r="B989" s="11"/>
      <c r="C989" s="11"/>
      <c r="D989" s="11"/>
      <c r="E989" s="43"/>
      <c r="F989" s="43"/>
      <c r="G989" s="43"/>
    </row>
    <row r="990" spans="1:7" ht="15">
      <c r="A990" s="137"/>
      <c r="B990" s="11"/>
      <c r="C990" s="11"/>
      <c r="D990" s="11"/>
      <c r="E990" s="43"/>
      <c r="F990" s="43"/>
      <c r="G990" s="43"/>
    </row>
    <row r="991" spans="1:7" ht="15">
      <c r="A991" s="137"/>
      <c r="B991" s="11"/>
      <c r="C991" s="11"/>
      <c r="D991" s="11"/>
      <c r="E991" s="43"/>
      <c r="F991" s="43"/>
      <c r="G991" s="43"/>
    </row>
    <row r="992" spans="1:7" ht="15">
      <c r="A992" s="137"/>
      <c r="B992" s="11"/>
      <c r="C992" s="11"/>
      <c r="D992" s="11"/>
      <c r="E992" s="43"/>
      <c r="F992" s="43"/>
      <c r="G992" s="43"/>
    </row>
    <row r="993" spans="1:7" ht="15">
      <c r="A993" s="137"/>
      <c r="B993" s="11"/>
      <c r="C993" s="11"/>
      <c r="D993" s="11"/>
      <c r="E993" s="43"/>
      <c r="F993" s="43"/>
      <c r="G993" s="43"/>
    </row>
    <row r="994" spans="1:7" ht="15">
      <c r="A994" s="137"/>
      <c r="B994" s="11"/>
      <c r="C994" s="11"/>
      <c r="D994" s="11"/>
      <c r="E994" s="43"/>
      <c r="F994" s="43"/>
      <c r="G994" s="43"/>
    </row>
    <row r="995" spans="1:7" ht="15">
      <c r="A995" s="137"/>
      <c r="B995" s="11"/>
      <c r="C995" s="11"/>
      <c r="D995" s="11"/>
      <c r="E995" s="43"/>
      <c r="F995" s="43"/>
      <c r="G995" s="43"/>
    </row>
    <row r="996" spans="1:7" ht="15">
      <c r="A996" s="137"/>
      <c r="B996" s="11"/>
      <c r="C996" s="11"/>
      <c r="D996" s="11"/>
      <c r="E996" s="43"/>
      <c r="F996" s="43"/>
      <c r="G996" s="43"/>
    </row>
    <row r="997" spans="1:7" ht="15">
      <c r="A997" s="137"/>
      <c r="B997" s="11"/>
      <c r="C997" s="11"/>
      <c r="D997" s="11"/>
      <c r="E997" s="43"/>
      <c r="F997" s="43"/>
      <c r="G997" s="43"/>
    </row>
    <row r="998" spans="1:7" ht="15">
      <c r="A998" s="137"/>
      <c r="B998" s="11"/>
      <c r="C998" s="11"/>
      <c r="D998" s="11"/>
      <c r="E998" s="43"/>
      <c r="F998" s="43"/>
      <c r="G998" s="43"/>
    </row>
    <row r="999" spans="1:7" ht="15">
      <c r="A999" s="137"/>
      <c r="B999" s="11"/>
      <c r="C999" s="11"/>
      <c r="D999" s="11"/>
      <c r="E999" s="43"/>
      <c r="F999" s="43"/>
      <c r="G999" s="43"/>
    </row>
    <row r="1000" spans="1:7" ht="15">
      <c r="A1000" s="137"/>
      <c r="B1000" s="11"/>
      <c r="C1000" s="11"/>
      <c r="D1000" s="11"/>
      <c r="E1000" s="43"/>
      <c r="F1000" s="43"/>
      <c r="G1000" s="43"/>
    </row>
    <row r="1001" spans="1:7" ht="15">
      <c r="A1001" s="137"/>
      <c r="B1001" s="11"/>
      <c r="C1001" s="11"/>
      <c r="D1001" s="11"/>
      <c r="E1001" s="43"/>
      <c r="F1001" s="43"/>
      <c r="G1001" s="43"/>
    </row>
    <row r="1002" spans="1:7" ht="15">
      <c r="A1002" s="137"/>
      <c r="B1002" s="11"/>
      <c r="C1002" s="11"/>
      <c r="D1002" s="11"/>
      <c r="E1002" s="43"/>
      <c r="F1002" s="43"/>
      <c r="G1002" s="43"/>
    </row>
    <row r="1003" spans="1:7" ht="15">
      <c r="A1003" s="137"/>
      <c r="B1003" s="11"/>
      <c r="C1003" s="11"/>
      <c r="D1003" s="11"/>
      <c r="E1003" s="43"/>
      <c r="F1003" s="43"/>
      <c r="G1003" s="43"/>
    </row>
    <row r="1004" spans="1:7" ht="15">
      <c r="A1004" s="137"/>
      <c r="B1004" s="11"/>
      <c r="C1004" s="11"/>
      <c r="D1004" s="11"/>
      <c r="E1004" s="43"/>
      <c r="F1004" s="43"/>
      <c r="G1004" s="43"/>
    </row>
    <row r="1005" spans="1:7" ht="15">
      <c r="A1005" s="137"/>
      <c r="B1005" s="11"/>
      <c r="C1005" s="11"/>
      <c r="D1005" s="11"/>
      <c r="E1005" s="43"/>
      <c r="F1005" s="43"/>
      <c r="G1005" s="43"/>
    </row>
    <row r="1006" spans="1:7" ht="15">
      <c r="A1006" s="137"/>
      <c r="B1006" s="11"/>
      <c r="C1006" s="11"/>
      <c r="D1006" s="11"/>
      <c r="E1006" s="43"/>
      <c r="F1006" s="43"/>
      <c r="G1006" s="43"/>
    </row>
    <row r="1007" spans="1:7" ht="15">
      <c r="A1007" s="137"/>
      <c r="B1007" s="11"/>
      <c r="C1007" s="11"/>
      <c r="D1007" s="11"/>
      <c r="E1007" s="43"/>
      <c r="F1007" s="43"/>
      <c r="G1007" s="43"/>
    </row>
    <row r="1008" spans="1:7" ht="15">
      <c r="A1008" s="137"/>
      <c r="B1008" s="11"/>
      <c r="C1008" s="11"/>
      <c r="D1008" s="11"/>
      <c r="E1008" s="43"/>
      <c r="F1008" s="43"/>
      <c r="G1008" s="43"/>
    </row>
    <row r="1009" spans="1:7" ht="15">
      <c r="A1009" s="137"/>
      <c r="B1009" s="11"/>
      <c r="C1009" s="11"/>
      <c r="D1009" s="11"/>
      <c r="E1009" s="43"/>
      <c r="F1009" s="43"/>
      <c r="G1009" s="43"/>
    </row>
    <row r="1010" spans="1:7" ht="15">
      <c r="A1010" s="137"/>
      <c r="B1010" s="11"/>
      <c r="C1010" s="11"/>
      <c r="D1010" s="11"/>
      <c r="E1010" s="43"/>
      <c r="F1010" s="43"/>
      <c r="G1010" s="43"/>
    </row>
    <row r="1011" spans="1:7" ht="15">
      <c r="A1011" s="137"/>
      <c r="B1011" s="11"/>
      <c r="C1011" s="11"/>
      <c r="D1011" s="11"/>
      <c r="E1011" s="43"/>
      <c r="F1011" s="43"/>
      <c r="G1011" s="43"/>
    </row>
    <row r="1012" spans="1:7" ht="15">
      <c r="A1012" s="137"/>
      <c r="B1012" s="11"/>
      <c r="C1012" s="11"/>
      <c r="D1012" s="11"/>
      <c r="E1012" s="43"/>
      <c r="F1012" s="43"/>
      <c r="G1012" s="43"/>
    </row>
    <row r="1013" spans="1:7" ht="15">
      <c r="A1013" s="137"/>
      <c r="B1013" s="11"/>
      <c r="C1013" s="11"/>
      <c r="D1013" s="11"/>
      <c r="E1013" s="43"/>
      <c r="F1013" s="43"/>
      <c r="G1013" s="43"/>
    </row>
    <row r="1014" spans="1:7" ht="15">
      <c r="A1014" s="137"/>
      <c r="B1014" s="11"/>
      <c r="C1014" s="11"/>
      <c r="D1014" s="11"/>
      <c r="E1014" s="43"/>
      <c r="F1014" s="43"/>
      <c r="G1014" s="43"/>
    </row>
    <row r="1015" spans="1:7" ht="15">
      <c r="A1015" s="137"/>
      <c r="B1015" s="11"/>
      <c r="C1015" s="11"/>
      <c r="D1015" s="11"/>
      <c r="E1015" s="43"/>
      <c r="F1015" s="43"/>
      <c r="G1015" s="43"/>
    </row>
    <row r="1016" spans="1:7" ht="15">
      <c r="A1016" s="137"/>
      <c r="B1016" s="11"/>
      <c r="C1016" s="11"/>
      <c r="D1016" s="11"/>
      <c r="E1016" s="43"/>
      <c r="F1016" s="43"/>
      <c r="G1016" s="43"/>
    </row>
    <row r="1017" spans="1:7" ht="15">
      <c r="A1017" s="137"/>
      <c r="B1017" s="11"/>
      <c r="C1017" s="11"/>
      <c r="D1017" s="11"/>
      <c r="E1017" s="43"/>
      <c r="F1017" s="43"/>
      <c r="G1017" s="43"/>
    </row>
    <row r="1018" spans="1:7" ht="15">
      <c r="A1018" s="137"/>
      <c r="B1018" s="11"/>
      <c r="C1018" s="11"/>
      <c r="D1018" s="11"/>
      <c r="E1018" s="43"/>
      <c r="F1018" s="43"/>
      <c r="G1018" s="43"/>
    </row>
    <row r="1019" spans="1:7" ht="15">
      <c r="A1019" s="137"/>
      <c r="B1019" s="11"/>
      <c r="C1019" s="11"/>
      <c r="D1019" s="11"/>
      <c r="E1019" s="43"/>
      <c r="F1019" s="43"/>
      <c r="G1019" s="43"/>
    </row>
    <row r="1020" spans="1:7" ht="15">
      <c r="A1020" s="137"/>
      <c r="B1020" s="11"/>
      <c r="C1020" s="11"/>
      <c r="D1020" s="11"/>
      <c r="E1020" s="43"/>
      <c r="F1020" s="43"/>
      <c r="G1020" s="43"/>
    </row>
    <row r="1021" spans="1:7" ht="15">
      <c r="A1021" s="137"/>
      <c r="B1021" s="11"/>
      <c r="C1021" s="11"/>
      <c r="D1021" s="11"/>
      <c r="E1021" s="43"/>
      <c r="F1021" s="43"/>
      <c r="G1021" s="43"/>
    </row>
    <row r="1022" spans="1:7" ht="15">
      <c r="A1022" s="137"/>
      <c r="B1022" s="11"/>
      <c r="C1022" s="11"/>
      <c r="D1022" s="11"/>
      <c r="E1022" s="43"/>
      <c r="F1022" s="43"/>
      <c r="G1022" s="43"/>
    </row>
    <row r="1023" spans="1:7" ht="15">
      <c r="A1023" s="137"/>
      <c r="B1023" s="11"/>
      <c r="C1023" s="11"/>
      <c r="D1023" s="11"/>
      <c r="E1023" s="43"/>
      <c r="F1023" s="43"/>
      <c r="G1023" s="43"/>
    </row>
    <row r="1024" spans="1:7" ht="15">
      <c r="A1024" s="137"/>
      <c r="B1024" s="11"/>
      <c r="C1024" s="11"/>
      <c r="D1024" s="11"/>
      <c r="E1024" s="43"/>
      <c r="F1024" s="43"/>
      <c r="G1024" s="43"/>
    </row>
    <row r="1025" spans="1:7" ht="15">
      <c r="A1025" s="137"/>
      <c r="B1025" s="11"/>
      <c r="C1025" s="11"/>
      <c r="D1025" s="11"/>
      <c r="E1025" s="43"/>
      <c r="F1025" s="43"/>
      <c r="G1025" s="43"/>
    </row>
    <row r="1026" spans="1:7" ht="15">
      <c r="A1026" s="137"/>
      <c r="B1026" s="11"/>
      <c r="C1026" s="11"/>
      <c r="D1026" s="11"/>
      <c r="E1026" s="43"/>
      <c r="F1026" s="43"/>
      <c r="G1026" s="43"/>
    </row>
    <row r="1027" spans="1:7" ht="15">
      <c r="A1027" s="137"/>
      <c r="B1027" s="11"/>
      <c r="C1027" s="11"/>
      <c r="D1027" s="11"/>
      <c r="E1027" s="43"/>
      <c r="F1027" s="43"/>
      <c r="G1027" s="43"/>
    </row>
    <row r="1028" spans="1:7" ht="15">
      <c r="A1028" s="137"/>
      <c r="B1028" s="11"/>
      <c r="C1028" s="11"/>
      <c r="D1028" s="11"/>
      <c r="E1028" s="43"/>
      <c r="F1028" s="43"/>
      <c r="G1028" s="43"/>
    </row>
    <row r="1029" spans="1:7" ht="15">
      <c r="A1029" s="137"/>
      <c r="B1029" s="11"/>
      <c r="C1029" s="11"/>
      <c r="D1029" s="11"/>
      <c r="E1029" s="43"/>
      <c r="F1029" s="43"/>
      <c r="G1029" s="43"/>
    </row>
    <row r="1030" spans="1:7" ht="15">
      <c r="A1030" s="137"/>
      <c r="B1030" s="11"/>
      <c r="C1030" s="11"/>
      <c r="D1030" s="11"/>
      <c r="E1030" s="43"/>
      <c r="F1030" s="43"/>
      <c r="G1030" s="43"/>
    </row>
    <row r="1031" spans="1:7" ht="15">
      <c r="A1031" s="137"/>
      <c r="B1031" s="11"/>
      <c r="C1031" s="11"/>
      <c r="D1031" s="11"/>
      <c r="E1031" s="43"/>
      <c r="F1031" s="43"/>
      <c r="G1031" s="43"/>
    </row>
    <row r="1032" spans="1:7" ht="15">
      <c r="A1032" s="137"/>
      <c r="B1032" s="11"/>
      <c r="C1032" s="11"/>
      <c r="D1032" s="11"/>
      <c r="E1032" s="43"/>
      <c r="F1032" s="43"/>
      <c r="G1032" s="43"/>
    </row>
    <row r="1033" spans="1:7" ht="15">
      <c r="A1033" s="137"/>
      <c r="B1033" s="11"/>
      <c r="C1033" s="11"/>
      <c r="D1033" s="11"/>
      <c r="E1033" s="43"/>
      <c r="F1033" s="43"/>
      <c r="G1033" s="43"/>
    </row>
    <row r="1034" spans="1:7" ht="15">
      <c r="A1034" s="137"/>
      <c r="B1034" s="11"/>
      <c r="C1034" s="11"/>
      <c r="D1034" s="11"/>
      <c r="E1034" s="43"/>
      <c r="F1034" s="43"/>
      <c r="G1034" s="43"/>
    </row>
    <row r="1035" spans="1:7" ht="15">
      <c r="A1035" s="137"/>
      <c r="B1035" s="11"/>
      <c r="C1035" s="11"/>
      <c r="D1035" s="11"/>
      <c r="E1035" s="43"/>
      <c r="F1035" s="43"/>
      <c r="G1035" s="43"/>
    </row>
    <row r="1036" spans="1:7" ht="15">
      <c r="A1036" s="137"/>
      <c r="B1036" s="11"/>
      <c r="C1036" s="11"/>
      <c r="D1036" s="11"/>
      <c r="E1036" s="43"/>
      <c r="F1036" s="43"/>
      <c r="G1036" s="43"/>
    </row>
    <row r="1037" spans="1:7" ht="15">
      <c r="A1037" s="137"/>
      <c r="B1037" s="11"/>
      <c r="C1037" s="11"/>
      <c r="D1037" s="11"/>
      <c r="E1037" s="43"/>
      <c r="F1037" s="43"/>
      <c r="G1037" s="43"/>
    </row>
    <row r="1038" spans="1:7" ht="15">
      <c r="A1038" s="137"/>
      <c r="B1038" s="11"/>
      <c r="C1038" s="11"/>
      <c r="D1038" s="11"/>
      <c r="E1038" s="43"/>
      <c r="F1038" s="43"/>
      <c r="G1038" s="43"/>
    </row>
    <row r="1039" spans="1:7" ht="15">
      <c r="A1039" s="137"/>
      <c r="B1039" s="11"/>
      <c r="C1039" s="11"/>
      <c r="D1039" s="11"/>
      <c r="E1039" s="43"/>
      <c r="F1039" s="43"/>
      <c r="G1039" s="43"/>
    </row>
    <row r="1040" spans="1:7" ht="15">
      <c r="A1040" s="137"/>
      <c r="B1040" s="11"/>
      <c r="C1040" s="11"/>
      <c r="D1040" s="11"/>
      <c r="E1040" s="43"/>
      <c r="F1040" s="43"/>
      <c r="G1040" s="43"/>
    </row>
    <row r="1041" spans="1:7" ht="15">
      <c r="A1041" s="137"/>
      <c r="B1041" s="11"/>
      <c r="C1041" s="11"/>
      <c r="D1041" s="11"/>
      <c r="E1041" s="43"/>
      <c r="F1041" s="43"/>
      <c r="G1041" s="43"/>
    </row>
    <row r="1042" spans="1:7" ht="15">
      <c r="A1042" s="137"/>
      <c r="B1042" s="11"/>
      <c r="C1042" s="11"/>
      <c r="D1042" s="11"/>
      <c r="E1042" s="43"/>
      <c r="F1042" s="43"/>
      <c r="G1042" s="43"/>
    </row>
    <row r="1043" spans="1:7" ht="15">
      <c r="A1043" s="137"/>
      <c r="B1043" s="11"/>
      <c r="C1043" s="11"/>
      <c r="D1043" s="11"/>
      <c r="E1043" s="43"/>
      <c r="F1043" s="43"/>
      <c r="G1043" s="43"/>
    </row>
    <row r="1044" spans="1:7" ht="15">
      <c r="A1044" s="137"/>
      <c r="B1044" s="11"/>
      <c r="C1044" s="11"/>
      <c r="D1044" s="11"/>
      <c r="E1044" s="43"/>
      <c r="F1044" s="43"/>
      <c r="G1044" s="43"/>
    </row>
    <row r="1045" spans="1:7" ht="15">
      <c r="A1045" s="137"/>
      <c r="B1045" s="11"/>
      <c r="C1045" s="11"/>
      <c r="D1045" s="11"/>
      <c r="E1045" s="43"/>
      <c r="F1045" s="43"/>
      <c r="G1045" s="43"/>
    </row>
    <row r="1046" spans="1:7" ht="15">
      <c r="A1046" s="137"/>
      <c r="B1046" s="11"/>
      <c r="C1046" s="11"/>
      <c r="D1046" s="11"/>
      <c r="E1046" s="43"/>
      <c r="F1046" s="43"/>
      <c r="G1046" s="43"/>
    </row>
    <row r="1047" spans="1:7" ht="15">
      <c r="A1047" s="137"/>
      <c r="B1047" s="11"/>
      <c r="C1047" s="11"/>
      <c r="D1047" s="11"/>
      <c r="E1047" s="43"/>
      <c r="F1047" s="43"/>
      <c r="G1047" s="43"/>
    </row>
    <row r="1048" spans="1:7" ht="15">
      <c r="A1048" s="137"/>
      <c r="B1048" s="11"/>
      <c r="C1048" s="11"/>
      <c r="D1048" s="11"/>
      <c r="E1048" s="43"/>
      <c r="F1048" s="43"/>
      <c r="G1048" s="43"/>
    </row>
    <row r="1049" spans="1:7" ht="15">
      <c r="A1049" s="137"/>
      <c r="B1049" s="11"/>
      <c r="C1049" s="11"/>
      <c r="D1049" s="11"/>
      <c r="E1049" s="43"/>
      <c r="F1049" s="43"/>
      <c r="G1049" s="43"/>
    </row>
    <row r="1050" spans="1:7" ht="15">
      <c r="A1050" s="137"/>
      <c r="B1050" s="11"/>
      <c r="C1050" s="11"/>
      <c r="D1050" s="11"/>
      <c r="E1050" s="43"/>
      <c r="F1050" s="43"/>
      <c r="G1050" s="43"/>
    </row>
    <row r="1051" spans="1:7" ht="15">
      <c r="A1051" s="137"/>
      <c r="B1051" s="11"/>
      <c r="C1051" s="11"/>
      <c r="D1051" s="11"/>
      <c r="E1051" s="43"/>
      <c r="F1051" s="43"/>
      <c r="G1051" s="43"/>
    </row>
    <row r="1052" spans="1:7" ht="15">
      <c r="A1052" s="137"/>
      <c r="B1052" s="11"/>
      <c r="C1052" s="11"/>
      <c r="D1052" s="11"/>
      <c r="E1052" s="43"/>
      <c r="F1052" s="43"/>
      <c r="G1052" s="43"/>
    </row>
    <row r="1053" spans="1:7" ht="15">
      <c r="A1053" s="137"/>
      <c r="B1053" s="11"/>
      <c r="C1053" s="11"/>
      <c r="D1053" s="11"/>
      <c r="E1053" s="43"/>
      <c r="F1053" s="43"/>
      <c r="G1053" s="43"/>
    </row>
    <row r="1054" spans="1:7" ht="15">
      <c r="A1054" s="137"/>
      <c r="B1054" s="11"/>
      <c r="C1054" s="11"/>
      <c r="D1054" s="11"/>
      <c r="E1054" s="43"/>
      <c r="F1054" s="43"/>
      <c r="G1054" s="43"/>
    </row>
    <row r="1055" spans="1:7" ht="15">
      <c r="A1055" s="137"/>
      <c r="B1055" s="11"/>
      <c r="C1055" s="11"/>
      <c r="D1055" s="11"/>
      <c r="E1055" s="43"/>
      <c r="F1055" s="43"/>
      <c r="G1055" s="43"/>
    </row>
    <row r="1056" spans="1:7" ht="15">
      <c r="A1056" s="137"/>
      <c r="B1056" s="11"/>
      <c r="C1056" s="11"/>
      <c r="D1056" s="11"/>
      <c r="E1056" s="43"/>
      <c r="F1056" s="43"/>
      <c r="G1056" s="43"/>
    </row>
    <row r="1057" spans="1:7" ht="15">
      <c r="A1057" s="137"/>
      <c r="B1057" s="11"/>
      <c r="C1057" s="11"/>
      <c r="D1057" s="11"/>
      <c r="E1057" s="43"/>
      <c r="F1057" s="43"/>
      <c r="G1057" s="43"/>
    </row>
    <row r="1058" spans="1:7" ht="15">
      <c r="A1058" s="137"/>
      <c r="B1058" s="11"/>
      <c r="C1058" s="11"/>
      <c r="D1058" s="11"/>
      <c r="E1058" s="43"/>
      <c r="F1058" s="43"/>
      <c r="G1058" s="43"/>
    </row>
    <row r="1059" spans="1:7" ht="15">
      <c r="A1059" s="137"/>
      <c r="B1059" s="11"/>
      <c r="C1059" s="11"/>
      <c r="D1059" s="11"/>
      <c r="E1059" s="43"/>
      <c r="F1059" s="43"/>
      <c r="G1059" s="43"/>
    </row>
    <row r="1060" spans="1:7" ht="15">
      <c r="A1060" s="137"/>
      <c r="B1060" s="11"/>
      <c r="C1060" s="11"/>
      <c r="D1060" s="11"/>
      <c r="E1060" s="43"/>
      <c r="F1060" s="43"/>
      <c r="G1060" s="43"/>
    </row>
    <row r="1061" spans="1:7" ht="15">
      <c r="A1061" s="137"/>
      <c r="B1061" s="11"/>
      <c r="C1061" s="11"/>
      <c r="D1061" s="11"/>
      <c r="E1061" s="43"/>
      <c r="F1061" s="43"/>
      <c r="G1061" s="43"/>
    </row>
    <row r="1062" spans="1:7" ht="15">
      <c r="A1062" s="137"/>
      <c r="B1062" s="11"/>
      <c r="C1062" s="11"/>
      <c r="D1062" s="11"/>
      <c r="E1062" s="43"/>
      <c r="F1062" s="43"/>
      <c r="G1062" s="43"/>
    </row>
    <row r="1063" spans="1:7" ht="15">
      <c r="A1063" s="137"/>
      <c r="B1063" s="11"/>
      <c r="C1063" s="11"/>
      <c r="D1063" s="11"/>
      <c r="E1063" s="43"/>
      <c r="F1063" s="43"/>
      <c r="G1063" s="43"/>
    </row>
    <row r="1064" spans="1:7" ht="15">
      <c r="A1064" s="137"/>
      <c r="B1064" s="11"/>
      <c r="C1064" s="11"/>
      <c r="D1064" s="11"/>
      <c r="E1064" s="43"/>
      <c r="F1064" s="43"/>
      <c r="G1064" s="43"/>
    </row>
    <row r="1065" spans="1:7" ht="15">
      <c r="A1065" s="137"/>
      <c r="B1065" s="11"/>
      <c r="C1065" s="11"/>
      <c r="D1065" s="11"/>
      <c r="E1065" s="43"/>
      <c r="F1065" s="43"/>
      <c r="G1065" s="43"/>
    </row>
    <row r="1066" spans="1:7" ht="15">
      <c r="A1066" s="137"/>
      <c r="B1066" s="11"/>
      <c r="C1066" s="11"/>
      <c r="D1066" s="11"/>
      <c r="E1066" s="43"/>
      <c r="F1066" s="43"/>
      <c r="G1066" s="43"/>
    </row>
    <row r="1067" spans="1:7" ht="15">
      <c r="A1067" s="137"/>
      <c r="B1067" s="11"/>
      <c r="C1067" s="11"/>
      <c r="D1067" s="11"/>
      <c r="E1067" s="43"/>
      <c r="F1067" s="43"/>
      <c r="G1067" s="43"/>
    </row>
    <row r="1068" spans="1:7" ht="15">
      <c r="A1068" s="137"/>
      <c r="B1068" s="11"/>
      <c r="C1068" s="11"/>
      <c r="D1068" s="11"/>
      <c r="E1068" s="43"/>
      <c r="F1068" s="43"/>
      <c r="G1068" s="43"/>
    </row>
    <row r="1069" spans="1:7" ht="15">
      <c r="A1069" s="137"/>
      <c r="B1069" s="11"/>
      <c r="C1069" s="11"/>
      <c r="D1069" s="11"/>
      <c r="E1069" s="43"/>
      <c r="F1069" s="43"/>
      <c r="G1069" s="43"/>
    </row>
    <row r="1070" spans="1:7" ht="15">
      <c r="A1070" s="137"/>
      <c r="B1070" s="11"/>
      <c r="C1070" s="11"/>
      <c r="D1070" s="11"/>
      <c r="E1070" s="43"/>
      <c r="F1070" s="43"/>
      <c r="G1070" s="43"/>
    </row>
    <row r="1071" spans="1:7" ht="15">
      <c r="A1071" s="137"/>
      <c r="B1071" s="11"/>
      <c r="C1071" s="11"/>
      <c r="D1071" s="11"/>
      <c r="E1071" s="43"/>
      <c r="F1071" s="43"/>
      <c r="G1071" s="43"/>
    </row>
    <row r="1072" spans="1:7" ht="15">
      <c r="A1072" s="137"/>
      <c r="B1072" s="11"/>
      <c r="C1072" s="11"/>
      <c r="D1072" s="11"/>
      <c r="E1072" s="43"/>
      <c r="F1072" s="43"/>
      <c r="G1072" s="43"/>
    </row>
    <row r="1073" spans="1:7" ht="15">
      <c r="A1073" s="137"/>
      <c r="B1073" s="11"/>
      <c r="C1073" s="11"/>
      <c r="D1073" s="11"/>
      <c r="E1073" s="43"/>
      <c r="F1073" s="43"/>
      <c r="G1073" s="43"/>
    </row>
    <row r="1074" spans="1:7" ht="15">
      <c r="A1074" s="137"/>
      <c r="B1074" s="11"/>
      <c r="C1074" s="11"/>
      <c r="D1074" s="11"/>
      <c r="E1074" s="43"/>
      <c r="F1074" s="43"/>
      <c r="G1074" s="43"/>
    </row>
    <row r="1075" spans="1:7" ht="15">
      <c r="A1075" s="137"/>
      <c r="B1075" s="11"/>
      <c r="C1075" s="11"/>
      <c r="D1075" s="11"/>
      <c r="E1075" s="43"/>
      <c r="F1075" s="43"/>
      <c r="G1075" s="43"/>
    </row>
    <row r="1076" spans="1:7" ht="15">
      <c r="A1076" s="137"/>
      <c r="B1076" s="11"/>
      <c r="C1076" s="11"/>
      <c r="D1076" s="11"/>
      <c r="E1076" s="43"/>
      <c r="F1076" s="43"/>
      <c r="G1076" s="43"/>
    </row>
    <row r="1077" spans="1:7" ht="15">
      <c r="A1077" s="137"/>
      <c r="B1077" s="11"/>
      <c r="C1077" s="11"/>
      <c r="D1077" s="11"/>
      <c r="E1077" s="43"/>
      <c r="F1077" s="43"/>
      <c r="G1077" s="43"/>
    </row>
    <row r="1078" spans="1:7" ht="15">
      <c r="A1078" s="137"/>
      <c r="B1078" s="11"/>
      <c r="C1078" s="11"/>
      <c r="D1078" s="11"/>
      <c r="E1078" s="43"/>
      <c r="F1078" s="43"/>
      <c r="G1078" s="43"/>
    </row>
    <row r="1079" spans="1:7" ht="15">
      <c r="A1079" s="137"/>
      <c r="B1079" s="11"/>
      <c r="C1079" s="11"/>
      <c r="D1079" s="11"/>
      <c r="E1079" s="43"/>
      <c r="F1079" s="43"/>
      <c r="G1079" s="43"/>
    </row>
    <row r="1080" spans="1:7" ht="15">
      <c r="A1080" s="137"/>
      <c r="B1080" s="11"/>
      <c r="C1080" s="11"/>
      <c r="D1080" s="11"/>
      <c r="E1080" s="43"/>
      <c r="F1080" s="43"/>
      <c r="G1080" s="43"/>
    </row>
    <row r="1081" spans="1:7" ht="15">
      <c r="A1081" s="137"/>
      <c r="B1081" s="11"/>
      <c r="C1081" s="11"/>
      <c r="D1081" s="11"/>
      <c r="E1081" s="43"/>
      <c r="F1081" s="43"/>
      <c r="G1081" s="43"/>
    </row>
    <row r="1082" spans="1:7" ht="15">
      <c r="A1082" s="137"/>
      <c r="B1082" s="11"/>
      <c r="C1082" s="11"/>
      <c r="D1082" s="11"/>
      <c r="E1082" s="43"/>
      <c r="F1082" s="43"/>
      <c r="G1082" s="43"/>
    </row>
    <row r="1083" spans="1:7" ht="15">
      <c r="A1083" s="137"/>
      <c r="B1083" s="11"/>
      <c r="C1083" s="11"/>
      <c r="D1083" s="11"/>
      <c r="E1083" s="43"/>
      <c r="F1083" s="43"/>
      <c r="G1083" s="43"/>
    </row>
    <row r="1084" spans="1:7" ht="15">
      <c r="A1084" s="137"/>
      <c r="B1084" s="11"/>
      <c r="C1084" s="11"/>
      <c r="D1084" s="11"/>
      <c r="E1084" s="43"/>
      <c r="F1084" s="43"/>
      <c r="G1084" s="43"/>
    </row>
    <row r="1085" spans="1:7" ht="15">
      <c r="A1085" s="137"/>
      <c r="B1085" s="11"/>
      <c r="C1085" s="11"/>
      <c r="D1085" s="11"/>
      <c r="E1085" s="43"/>
      <c r="F1085" s="43"/>
      <c r="G1085" s="43"/>
    </row>
    <row r="1086" spans="1:7" ht="15">
      <c r="A1086" s="137"/>
      <c r="B1086" s="11"/>
      <c r="C1086" s="11"/>
      <c r="D1086" s="11"/>
      <c r="E1086" s="43"/>
      <c r="F1086" s="43"/>
      <c r="G1086" s="43"/>
    </row>
    <row r="1087" spans="1:7" ht="15">
      <c r="A1087" s="137"/>
      <c r="B1087" s="11"/>
      <c r="C1087" s="11"/>
      <c r="D1087" s="11"/>
      <c r="E1087" s="43"/>
      <c r="F1087" s="43"/>
      <c r="G1087" s="43"/>
    </row>
    <row r="1088" spans="1:7" ht="15">
      <c r="A1088" s="137"/>
      <c r="B1088" s="11"/>
      <c r="C1088" s="11"/>
      <c r="D1088" s="11"/>
      <c r="E1088" s="43"/>
      <c r="F1088" s="43"/>
      <c r="G1088" s="43"/>
    </row>
    <row r="1089" spans="1:7" ht="15">
      <c r="A1089" s="137"/>
      <c r="B1089" s="11"/>
      <c r="C1089" s="11"/>
      <c r="D1089" s="11"/>
      <c r="E1089" s="43"/>
      <c r="F1089" s="43"/>
      <c r="G1089" s="43"/>
    </row>
    <row r="1090" spans="1:7" ht="15">
      <c r="A1090" s="137"/>
      <c r="B1090" s="11"/>
      <c r="C1090" s="11"/>
      <c r="D1090" s="11"/>
      <c r="E1090" s="43"/>
      <c r="F1090" s="43"/>
      <c r="G1090" s="43"/>
    </row>
    <row r="1091" spans="1:7" ht="15">
      <c r="A1091" s="137"/>
      <c r="B1091" s="11"/>
      <c r="C1091" s="11"/>
      <c r="D1091" s="11"/>
      <c r="E1091" s="43"/>
      <c r="F1091" s="43"/>
      <c r="G1091" s="43"/>
    </row>
    <row r="1092" spans="1:7" ht="15">
      <c r="A1092" s="137"/>
      <c r="B1092" s="11"/>
      <c r="C1092" s="11"/>
      <c r="D1092" s="11"/>
      <c r="E1092" s="43"/>
      <c r="F1092" s="43"/>
      <c r="G1092" s="43"/>
    </row>
    <row r="1093" spans="1:7" ht="15">
      <c r="A1093" s="137"/>
      <c r="B1093" s="11"/>
      <c r="C1093" s="11"/>
      <c r="D1093" s="11"/>
      <c r="E1093" s="43"/>
      <c r="F1093" s="43"/>
      <c r="G1093" s="43"/>
    </row>
    <row r="1094" spans="1:7" ht="15">
      <c r="A1094" s="137"/>
      <c r="B1094" s="11"/>
      <c r="C1094" s="11"/>
      <c r="D1094" s="11"/>
      <c r="E1094" s="43"/>
      <c r="F1094" s="43"/>
      <c r="G1094" s="43"/>
    </row>
    <row r="1095" spans="1:7" ht="15">
      <c r="A1095" s="137"/>
      <c r="B1095" s="11"/>
      <c r="C1095" s="11"/>
      <c r="D1095" s="11"/>
      <c r="E1095" s="43"/>
      <c r="F1095" s="43"/>
      <c r="G1095" s="43"/>
    </row>
    <row r="1096" spans="1:7" ht="15">
      <c r="A1096" s="137"/>
      <c r="B1096" s="11"/>
      <c r="C1096" s="11"/>
      <c r="D1096" s="11"/>
      <c r="E1096" s="43"/>
      <c r="F1096" s="43"/>
      <c r="G1096" s="43"/>
    </row>
    <row r="1097" spans="1:7" ht="15">
      <c r="A1097" s="137"/>
      <c r="B1097" s="11"/>
      <c r="C1097" s="11"/>
      <c r="D1097" s="11"/>
      <c r="E1097" s="43"/>
      <c r="F1097" s="43"/>
      <c r="G1097" s="43"/>
    </row>
    <row r="1098" spans="1:7" ht="15">
      <c r="A1098" s="137"/>
      <c r="B1098" s="11"/>
      <c r="C1098" s="11"/>
      <c r="D1098" s="11"/>
      <c r="E1098" s="43"/>
      <c r="F1098" s="43"/>
      <c r="G1098" s="43"/>
    </row>
    <row r="1099" spans="1:7" ht="15">
      <c r="A1099" s="137"/>
      <c r="B1099" s="11"/>
      <c r="C1099" s="11"/>
      <c r="D1099" s="11"/>
      <c r="E1099" s="43"/>
      <c r="F1099" s="43"/>
      <c r="G1099" s="43"/>
    </row>
    <row r="1100" spans="1:7" ht="15">
      <c r="A1100" s="137"/>
      <c r="B1100" s="11"/>
      <c r="C1100" s="11"/>
      <c r="D1100" s="11"/>
      <c r="E1100" s="43"/>
      <c r="F1100" s="43"/>
      <c r="G1100" s="43"/>
    </row>
    <row r="1101" spans="1:7" ht="15">
      <c r="A1101" s="137"/>
      <c r="B1101" s="11"/>
      <c r="C1101" s="11"/>
      <c r="D1101" s="11"/>
      <c r="E1101" s="43"/>
      <c r="F1101" s="43"/>
      <c r="G1101" s="43"/>
    </row>
    <row r="1102" spans="1:7" ht="15">
      <c r="A1102" s="137"/>
      <c r="B1102" s="11"/>
      <c r="C1102" s="11"/>
      <c r="D1102" s="11"/>
      <c r="E1102" s="43"/>
      <c r="F1102" s="43"/>
      <c r="G1102" s="43"/>
    </row>
    <row r="1103" spans="1:7" ht="15">
      <c r="A1103" s="137"/>
      <c r="B1103" s="11"/>
      <c r="C1103" s="11"/>
      <c r="D1103" s="11"/>
      <c r="E1103" s="43"/>
      <c r="F1103" s="43"/>
      <c r="G1103" s="43"/>
    </row>
    <row r="1104" spans="1:7" ht="15">
      <c r="A1104" s="137"/>
      <c r="B1104" s="11"/>
      <c r="C1104" s="11"/>
      <c r="D1104" s="11"/>
      <c r="E1104" s="43"/>
      <c r="F1104" s="43"/>
      <c r="G1104" s="43"/>
    </row>
    <row r="1105" spans="1:7" ht="15">
      <c r="A1105" s="137"/>
      <c r="B1105" s="11"/>
      <c r="C1105" s="11"/>
      <c r="D1105" s="11"/>
      <c r="E1105" s="43"/>
      <c r="F1105" s="43"/>
      <c r="G1105" s="43"/>
    </row>
    <row r="1106" spans="1:7" ht="15">
      <c r="A1106" s="137"/>
      <c r="B1106" s="11"/>
      <c r="C1106" s="11"/>
      <c r="D1106" s="11"/>
      <c r="E1106" s="43"/>
      <c r="F1106" s="43"/>
      <c r="G1106" s="43"/>
    </row>
    <row r="1107" spans="1:7" ht="15">
      <c r="A1107" s="137"/>
      <c r="B1107" s="11"/>
      <c r="C1107" s="11"/>
      <c r="D1107" s="11"/>
      <c r="E1107" s="43"/>
      <c r="F1107" s="43"/>
      <c r="G1107" s="43"/>
    </row>
    <row r="1108" spans="1:7" ht="15">
      <c r="A1108" s="137"/>
      <c r="B1108" s="11"/>
      <c r="C1108" s="11"/>
      <c r="D1108" s="11"/>
      <c r="E1108" s="43"/>
      <c r="F1108" s="43"/>
      <c r="G1108" s="43"/>
    </row>
    <row r="1109" spans="1:7" ht="15">
      <c r="A1109" s="137"/>
      <c r="B1109" s="11"/>
      <c r="C1109" s="11"/>
      <c r="D1109" s="11"/>
      <c r="E1109" s="43"/>
      <c r="F1109" s="43"/>
      <c r="G1109" s="43"/>
    </row>
    <row r="1110" spans="1:7" ht="15">
      <c r="A1110" s="137"/>
      <c r="B1110" s="11"/>
      <c r="C1110" s="11"/>
      <c r="D1110" s="11"/>
      <c r="E1110" s="43"/>
      <c r="F1110" s="43"/>
      <c r="G1110" s="43"/>
    </row>
    <row r="1111" spans="1:7" ht="15">
      <c r="A1111" s="137"/>
      <c r="B1111" s="11"/>
      <c r="C1111" s="11"/>
      <c r="D1111" s="11"/>
      <c r="E1111" s="43"/>
      <c r="F1111" s="43"/>
      <c r="G1111" s="43"/>
    </row>
    <row r="1112" spans="1:7" ht="15">
      <c r="A1112" s="137"/>
      <c r="B1112" s="11"/>
      <c r="C1112" s="11"/>
      <c r="D1112" s="11"/>
      <c r="E1112" s="43"/>
      <c r="F1112" s="43"/>
      <c r="G1112" s="43"/>
    </row>
    <row r="1113" spans="1:7" ht="15">
      <c r="A1113" s="137"/>
      <c r="B1113" s="11"/>
      <c r="C1113" s="11"/>
      <c r="D1113" s="11"/>
      <c r="E1113" s="43"/>
      <c r="F1113" s="43"/>
      <c r="G1113" s="43"/>
    </row>
    <row r="1114" spans="1:7" ht="15">
      <c r="A1114" s="137"/>
      <c r="B1114" s="11"/>
      <c r="C1114" s="11"/>
      <c r="D1114" s="11"/>
      <c r="E1114" s="43"/>
      <c r="F1114" s="43"/>
      <c r="G1114" s="43"/>
    </row>
    <row r="1115" spans="1:7" ht="15">
      <c r="A1115" s="137"/>
      <c r="B1115" s="11"/>
      <c r="C1115" s="11"/>
      <c r="D1115" s="11"/>
      <c r="E1115" s="43"/>
      <c r="F1115" s="43"/>
      <c r="G1115" s="43"/>
    </row>
    <row r="1116" spans="1:7" ht="15">
      <c r="A1116" s="137"/>
      <c r="B1116" s="11"/>
      <c r="C1116" s="11"/>
      <c r="D1116" s="11"/>
      <c r="E1116" s="43"/>
      <c r="F1116" s="43"/>
      <c r="G1116" s="43"/>
    </row>
    <row r="1117" spans="1:7" ht="15">
      <c r="A1117" s="137"/>
      <c r="B1117" s="11"/>
      <c r="C1117" s="11"/>
      <c r="D1117" s="11"/>
      <c r="E1117" s="43"/>
      <c r="F1117" s="43"/>
      <c r="G1117" s="43"/>
    </row>
    <row r="1118" spans="1:7" ht="15">
      <c r="A1118" s="137"/>
      <c r="B1118" s="11"/>
      <c r="C1118" s="11"/>
      <c r="D1118" s="11"/>
      <c r="E1118" s="43"/>
      <c r="F1118" s="43"/>
      <c r="G1118" s="43"/>
    </row>
    <row r="1119" spans="1:7" ht="15">
      <c r="A1119" s="137"/>
      <c r="B1119" s="11"/>
      <c r="C1119" s="11"/>
      <c r="D1119" s="11"/>
      <c r="E1119" s="43"/>
      <c r="F1119" s="43"/>
      <c r="G1119" s="43"/>
    </row>
    <row r="1120" spans="1:7" ht="15">
      <c r="A1120" s="137"/>
      <c r="B1120" s="11"/>
      <c r="C1120" s="11"/>
      <c r="D1120" s="11"/>
      <c r="E1120" s="43"/>
      <c r="F1120" s="43"/>
      <c r="G1120" s="43"/>
    </row>
    <row r="1121" spans="1:7" ht="15">
      <c r="A1121" s="137"/>
      <c r="B1121" s="11"/>
      <c r="C1121" s="11"/>
      <c r="D1121" s="11"/>
      <c r="E1121" s="43"/>
      <c r="F1121" s="43"/>
      <c r="G1121" s="43"/>
    </row>
    <row r="1122" spans="1:7" ht="15">
      <c r="A1122" s="137"/>
      <c r="B1122" s="11"/>
      <c r="C1122" s="11"/>
      <c r="D1122" s="11"/>
      <c r="E1122" s="43"/>
      <c r="F1122" s="43"/>
      <c r="G1122" s="43"/>
    </row>
    <row r="1123" spans="1:7" ht="15">
      <c r="A1123" s="137"/>
      <c r="B1123" s="11"/>
      <c r="C1123" s="11"/>
      <c r="D1123" s="11"/>
      <c r="E1123" s="43"/>
      <c r="F1123" s="43"/>
      <c r="G1123" s="43"/>
    </row>
    <row r="1124" spans="1:7" ht="15">
      <c r="A1124" s="137"/>
      <c r="B1124" s="11"/>
      <c r="C1124" s="11"/>
      <c r="D1124" s="11"/>
      <c r="E1124" s="43"/>
      <c r="F1124" s="43"/>
      <c r="G1124" s="43"/>
    </row>
    <row r="1125" spans="1:7" ht="15">
      <c r="A1125" s="137"/>
      <c r="B1125" s="11"/>
      <c r="C1125" s="11"/>
      <c r="D1125" s="11"/>
      <c r="E1125" s="43"/>
      <c r="F1125" s="43"/>
      <c r="G1125" s="43"/>
    </row>
    <row r="1126" spans="1:7" ht="15">
      <c r="A1126" s="137"/>
      <c r="B1126" s="11"/>
      <c r="C1126" s="11"/>
      <c r="D1126" s="11"/>
      <c r="E1126" s="43"/>
      <c r="F1126" s="43"/>
      <c r="G1126" s="43"/>
    </row>
    <row r="1127" spans="1:7" ht="15">
      <c r="A1127" s="137"/>
      <c r="B1127" s="11"/>
      <c r="C1127" s="11"/>
      <c r="D1127" s="11"/>
      <c r="E1127" s="43"/>
      <c r="F1127" s="43"/>
      <c r="G1127" s="43"/>
    </row>
    <row r="1128" spans="1:7" ht="15">
      <c r="A1128" s="137"/>
      <c r="B1128" s="11"/>
      <c r="C1128" s="11"/>
      <c r="D1128" s="11"/>
      <c r="E1128" s="43"/>
      <c r="F1128" s="43"/>
      <c r="G1128" s="43"/>
    </row>
    <row r="1129" spans="1:7" ht="15">
      <c r="A1129" s="137"/>
      <c r="B1129" s="11"/>
      <c r="C1129" s="11"/>
      <c r="D1129" s="11"/>
      <c r="E1129" s="43"/>
      <c r="F1129" s="43"/>
      <c r="G1129" s="43"/>
    </row>
    <row r="1130" spans="1:7" ht="15">
      <c r="A1130" s="137"/>
      <c r="B1130" s="11"/>
      <c r="C1130" s="11"/>
      <c r="D1130" s="11"/>
      <c r="E1130" s="43"/>
      <c r="F1130" s="43"/>
      <c r="G1130" s="43"/>
    </row>
    <row r="1131" spans="1:7" ht="15">
      <c r="A1131" s="137"/>
      <c r="B1131" s="11"/>
      <c r="C1131" s="11"/>
      <c r="D1131" s="11"/>
      <c r="E1131" s="43"/>
      <c r="F1131" s="43"/>
      <c r="G1131" s="43"/>
    </row>
    <row r="1132" spans="1:7" ht="15">
      <c r="A1132" s="137"/>
      <c r="B1132" s="11"/>
      <c r="C1132" s="11"/>
      <c r="D1132" s="11"/>
      <c r="E1132" s="43"/>
      <c r="F1132" s="43"/>
      <c r="G1132" s="43"/>
    </row>
    <row r="1133" spans="1:7" ht="15">
      <c r="A1133" s="137"/>
      <c r="B1133" s="11"/>
      <c r="C1133" s="11"/>
      <c r="D1133" s="11"/>
      <c r="E1133" s="43"/>
      <c r="F1133" s="43"/>
      <c r="G1133" s="43"/>
    </row>
    <row r="1134" spans="1:7" ht="15">
      <c r="A1134" s="137"/>
      <c r="B1134" s="11"/>
      <c r="C1134" s="11"/>
      <c r="D1134" s="11"/>
      <c r="E1134" s="43"/>
      <c r="F1134" s="43"/>
      <c r="G1134" s="43"/>
    </row>
    <row r="1135" spans="1:7" ht="15">
      <c r="A1135" s="137"/>
      <c r="B1135" s="11"/>
      <c r="C1135" s="11"/>
      <c r="D1135" s="11"/>
      <c r="E1135" s="43"/>
      <c r="F1135" s="43"/>
      <c r="G1135" s="43"/>
    </row>
    <row r="1136" spans="1:7" ht="15">
      <c r="A1136" s="137"/>
      <c r="B1136" s="11"/>
      <c r="C1136" s="11"/>
      <c r="D1136" s="11"/>
      <c r="E1136" s="43"/>
      <c r="F1136" s="43"/>
      <c r="G1136" s="43"/>
    </row>
    <row r="1137" spans="1:7" ht="15">
      <c r="A1137" s="137"/>
      <c r="B1137" s="11"/>
      <c r="C1137" s="11"/>
      <c r="D1137" s="11"/>
      <c r="E1137" s="43"/>
      <c r="F1137" s="43"/>
      <c r="G1137" s="43"/>
    </row>
    <row r="1138" spans="1:7" ht="15">
      <c r="A1138" s="137"/>
      <c r="B1138" s="11"/>
      <c r="C1138" s="11"/>
      <c r="D1138" s="11"/>
      <c r="E1138" s="43"/>
      <c r="F1138" s="43"/>
      <c r="G1138" s="43"/>
    </row>
    <row r="1139" spans="1:7" ht="15">
      <c r="A1139" s="137"/>
      <c r="B1139" s="11"/>
      <c r="C1139" s="11"/>
      <c r="D1139" s="11"/>
      <c r="E1139" s="43"/>
      <c r="F1139" s="43"/>
      <c r="G1139" s="43"/>
    </row>
    <row r="1140" spans="1:7" ht="15">
      <c r="A1140" s="137"/>
      <c r="B1140" s="11"/>
      <c r="C1140" s="11"/>
      <c r="D1140" s="11"/>
      <c r="E1140" s="43"/>
      <c r="F1140" s="43"/>
      <c r="G1140" s="43"/>
    </row>
    <row r="1141" spans="1:7" ht="15">
      <c r="A1141" s="137"/>
      <c r="B1141" s="11"/>
      <c r="C1141" s="11"/>
      <c r="D1141" s="11"/>
      <c r="E1141" s="43"/>
      <c r="F1141" s="43"/>
      <c r="G1141" s="43"/>
    </row>
    <row r="1142" spans="1:7" ht="15">
      <c r="A1142" s="137"/>
      <c r="B1142" s="11"/>
      <c r="C1142" s="11"/>
      <c r="D1142" s="11"/>
      <c r="E1142" s="43"/>
      <c r="F1142" s="43"/>
      <c r="G1142" s="43"/>
    </row>
    <row r="1143" spans="1:7" ht="15">
      <c r="A1143" s="137"/>
      <c r="B1143" s="11"/>
      <c r="C1143" s="11"/>
      <c r="D1143" s="11"/>
      <c r="E1143" s="43"/>
      <c r="F1143" s="43"/>
      <c r="G1143" s="43"/>
    </row>
    <row r="1144" spans="1:7" ht="15">
      <c r="A1144" s="137"/>
      <c r="B1144" s="11"/>
      <c r="C1144" s="11"/>
      <c r="D1144" s="11"/>
      <c r="E1144" s="43"/>
      <c r="F1144" s="43"/>
      <c r="G1144" s="43"/>
    </row>
    <row r="1145" spans="1:7" ht="15">
      <c r="A1145" s="137"/>
      <c r="B1145" s="11"/>
      <c r="C1145" s="11"/>
      <c r="D1145" s="11"/>
      <c r="E1145" s="43"/>
      <c r="F1145" s="43"/>
      <c r="G1145" s="43"/>
    </row>
    <row r="1146" spans="1:7" ht="15">
      <c r="A1146" s="137"/>
      <c r="B1146" s="11"/>
      <c r="C1146" s="11"/>
      <c r="D1146" s="11"/>
      <c r="E1146" s="43"/>
      <c r="F1146" s="43"/>
      <c r="G1146" s="43"/>
    </row>
    <row r="1147" spans="1:7" ht="15">
      <c r="A1147" s="137"/>
      <c r="B1147" s="11"/>
      <c r="C1147" s="11"/>
      <c r="D1147" s="11"/>
      <c r="E1147" s="43"/>
      <c r="F1147" s="43"/>
      <c r="G1147" s="43"/>
    </row>
    <row r="1148" spans="1:7" ht="15">
      <c r="A1148" s="137"/>
      <c r="B1148" s="11"/>
      <c r="C1148" s="11"/>
      <c r="D1148" s="11"/>
      <c r="E1148" s="43"/>
      <c r="F1148" s="43"/>
      <c r="G1148" s="43"/>
    </row>
    <row r="1149" spans="1:7" ht="15">
      <c r="A1149" s="137"/>
      <c r="B1149" s="11"/>
      <c r="C1149" s="11"/>
      <c r="D1149" s="11"/>
      <c r="E1149" s="43"/>
      <c r="F1149" s="43"/>
      <c r="G1149" s="43"/>
    </row>
    <row r="1150" spans="1:7" ht="15">
      <c r="A1150" s="137"/>
      <c r="B1150" s="11"/>
      <c r="C1150" s="11"/>
      <c r="D1150" s="11"/>
      <c r="E1150" s="43"/>
      <c r="F1150" s="43"/>
      <c r="G1150" s="43"/>
    </row>
    <row r="1151" spans="1:7" ht="15">
      <c r="A1151" s="137"/>
      <c r="B1151" s="11"/>
      <c r="C1151" s="11"/>
      <c r="D1151" s="11"/>
      <c r="E1151" s="43"/>
      <c r="F1151" s="43"/>
      <c r="G1151" s="43"/>
    </row>
    <row r="1152" spans="1:7" ht="15">
      <c r="A1152" s="137"/>
      <c r="B1152" s="11"/>
      <c r="C1152" s="11"/>
      <c r="D1152" s="11"/>
      <c r="E1152" s="43"/>
      <c r="F1152" s="43"/>
      <c r="G1152" s="43"/>
    </row>
    <row r="1153" spans="1:7" ht="15">
      <c r="A1153" s="137"/>
      <c r="B1153" s="11"/>
      <c r="C1153" s="11"/>
      <c r="D1153" s="11"/>
      <c r="E1153" s="43"/>
      <c r="F1153" s="43"/>
      <c r="G1153" s="43"/>
    </row>
    <row r="1154" spans="1:7" ht="15">
      <c r="A1154" s="137"/>
      <c r="B1154" s="11"/>
      <c r="C1154" s="11"/>
      <c r="D1154" s="11"/>
      <c r="E1154" s="43"/>
      <c r="F1154" s="43"/>
      <c r="G1154" s="43"/>
    </row>
    <row r="1155" spans="1:7" ht="15">
      <c r="A1155" s="137"/>
      <c r="B1155" s="11"/>
      <c r="C1155" s="11"/>
      <c r="D1155" s="11"/>
      <c r="E1155" s="43"/>
      <c r="F1155" s="43"/>
      <c r="G1155" s="43"/>
    </row>
    <row r="1156" spans="1:7" ht="15">
      <c r="A1156" s="137"/>
      <c r="B1156" s="11"/>
      <c r="C1156" s="11"/>
      <c r="D1156" s="11"/>
      <c r="E1156" s="43"/>
      <c r="F1156" s="43"/>
      <c r="G1156" s="43"/>
    </row>
    <row r="1157" spans="1:7" ht="15">
      <c r="A1157" s="137"/>
      <c r="B1157" s="11"/>
      <c r="C1157" s="11"/>
      <c r="D1157" s="11"/>
      <c r="E1157" s="43"/>
      <c r="F1157" s="43"/>
      <c r="G1157" s="43"/>
    </row>
    <row r="1158" spans="1:7" ht="15">
      <c r="A1158" s="137"/>
      <c r="B1158" s="11"/>
      <c r="C1158" s="11"/>
      <c r="D1158" s="11"/>
      <c r="E1158" s="43"/>
      <c r="F1158" s="43"/>
      <c r="G1158" s="43"/>
    </row>
    <row r="1159" spans="1:7" ht="15">
      <c r="A1159" s="137"/>
      <c r="B1159" s="11"/>
      <c r="C1159" s="11"/>
      <c r="D1159" s="11"/>
      <c r="E1159" s="43"/>
      <c r="F1159" s="43"/>
      <c r="G1159" s="43"/>
    </row>
    <row r="1160" spans="1:7" ht="15">
      <c r="A1160" s="137"/>
      <c r="B1160" s="11"/>
      <c r="C1160" s="11"/>
      <c r="D1160" s="11"/>
      <c r="E1160" s="43"/>
      <c r="F1160" s="43"/>
      <c r="G1160" s="43"/>
    </row>
    <row r="1161" spans="1:7" ht="15">
      <c r="A1161" s="137"/>
      <c r="B1161" s="11"/>
      <c r="C1161" s="11"/>
      <c r="D1161" s="11"/>
      <c r="E1161" s="43"/>
      <c r="F1161" s="43"/>
      <c r="G1161" s="43"/>
    </row>
    <row r="1162" spans="1:7" ht="15">
      <c r="A1162" s="137"/>
      <c r="B1162" s="11"/>
      <c r="C1162" s="11"/>
      <c r="D1162" s="11"/>
      <c r="E1162" s="43"/>
      <c r="F1162" s="43"/>
      <c r="G1162" s="43"/>
    </row>
    <row r="1163" spans="1:7" ht="15">
      <c r="A1163" s="137"/>
      <c r="B1163" s="11"/>
      <c r="C1163" s="11"/>
      <c r="D1163" s="11"/>
      <c r="E1163" s="43"/>
      <c r="F1163" s="43"/>
      <c r="G1163" s="43"/>
    </row>
    <row r="1164" spans="1:7" ht="15">
      <c r="A1164" s="137"/>
      <c r="B1164" s="11"/>
      <c r="C1164" s="11"/>
      <c r="D1164" s="11"/>
      <c r="E1164" s="43"/>
      <c r="F1164" s="43"/>
      <c r="G1164" s="43"/>
    </row>
    <row r="1165" spans="1:7" ht="15">
      <c r="A1165" s="137"/>
      <c r="B1165" s="11"/>
      <c r="C1165" s="11"/>
      <c r="D1165" s="11"/>
      <c r="E1165" s="43"/>
      <c r="F1165" s="43"/>
      <c r="G1165" s="43"/>
    </row>
    <row r="1166" spans="1:7" ht="15">
      <c r="A1166" s="137"/>
      <c r="B1166" s="11"/>
      <c r="C1166" s="11"/>
      <c r="D1166" s="11"/>
      <c r="E1166" s="43"/>
      <c r="F1166" s="43"/>
      <c r="G1166" s="43"/>
    </row>
    <row r="1167" spans="1:7" ht="15">
      <c r="A1167" s="137"/>
      <c r="B1167" s="11"/>
      <c r="C1167" s="11"/>
      <c r="D1167" s="11"/>
      <c r="E1167" s="43"/>
      <c r="F1167" s="43"/>
      <c r="G1167" s="43"/>
    </row>
    <row r="1168" spans="1:7" ht="15">
      <c r="A1168" s="137"/>
      <c r="B1168" s="11"/>
      <c r="C1168" s="11"/>
      <c r="D1168" s="11"/>
      <c r="E1168" s="43"/>
      <c r="F1168" s="43"/>
      <c r="G1168" s="43"/>
    </row>
    <row r="1169" spans="1:7" ht="15">
      <c r="A1169" s="137"/>
      <c r="B1169" s="11"/>
      <c r="C1169" s="11"/>
      <c r="D1169" s="11"/>
      <c r="E1169" s="43"/>
      <c r="F1169" s="43"/>
      <c r="G1169" s="43"/>
    </row>
    <row r="1170" spans="1:7" ht="15">
      <c r="A1170" s="137"/>
      <c r="B1170" s="11"/>
      <c r="C1170" s="11"/>
      <c r="D1170" s="11"/>
      <c r="E1170" s="43"/>
      <c r="F1170" s="43"/>
      <c r="G1170" s="43"/>
    </row>
    <row r="1171" spans="1:7" ht="15">
      <c r="A1171" s="137"/>
      <c r="B1171" s="11"/>
      <c r="C1171" s="11"/>
      <c r="D1171" s="11"/>
      <c r="E1171" s="43"/>
      <c r="F1171" s="43"/>
      <c r="G1171" s="43"/>
    </row>
    <row r="1172" spans="1:7" ht="15">
      <c r="A1172" s="137"/>
      <c r="B1172" s="11"/>
      <c r="C1172" s="11"/>
      <c r="D1172" s="11"/>
      <c r="E1172" s="43"/>
      <c r="F1172" s="43"/>
      <c r="G1172" s="43"/>
    </row>
    <row r="1173" spans="1:7" ht="15">
      <c r="A1173" s="137"/>
      <c r="B1173" s="11"/>
      <c r="C1173" s="11"/>
      <c r="D1173" s="11"/>
      <c r="E1173" s="43"/>
      <c r="F1173" s="43"/>
      <c r="G1173" s="43"/>
    </row>
    <row r="1174" spans="1:7" ht="15">
      <c r="A1174" s="137"/>
      <c r="B1174" s="11"/>
      <c r="C1174" s="11"/>
      <c r="D1174" s="11"/>
      <c r="E1174" s="43"/>
      <c r="F1174" s="43"/>
      <c r="G1174" s="43"/>
    </row>
    <row r="1175" spans="1:7" ht="15">
      <c r="A1175" s="137"/>
      <c r="B1175" s="11"/>
      <c r="C1175" s="11"/>
      <c r="D1175" s="11"/>
      <c r="E1175" s="43"/>
      <c r="F1175" s="43"/>
      <c r="G1175" s="43"/>
    </row>
    <row r="1176" spans="1:7" ht="15">
      <c r="A1176" s="137"/>
      <c r="B1176" s="11"/>
      <c r="C1176" s="11"/>
      <c r="D1176" s="11"/>
      <c r="E1176" s="43"/>
      <c r="F1176" s="43"/>
      <c r="G1176" s="43"/>
    </row>
    <row r="1177" spans="1:7" ht="15">
      <c r="A1177" s="137"/>
      <c r="B1177" s="11"/>
      <c r="C1177" s="11"/>
      <c r="D1177" s="11"/>
      <c r="E1177" s="43"/>
      <c r="F1177" s="43"/>
      <c r="G1177" s="43"/>
    </row>
    <row r="1178" spans="1:7" ht="15">
      <c r="A1178" s="137"/>
      <c r="B1178" s="11"/>
      <c r="C1178" s="11"/>
      <c r="D1178" s="11"/>
      <c r="E1178" s="43"/>
      <c r="F1178" s="43"/>
      <c r="G1178" s="43"/>
    </row>
    <row r="1179" spans="1:7" ht="15">
      <c r="A1179" s="137"/>
      <c r="B1179" s="11"/>
      <c r="C1179" s="11"/>
      <c r="D1179" s="11"/>
      <c r="E1179" s="43"/>
      <c r="F1179" s="43"/>
      <c r="G1179" s="43"/>
    </row>
    <row r="1180" spans="1:7" ht="15">
      <c r="A1180" s="137"/>
      <c r="B1180" s="11"/>
      <c r="C1180" s="11"/>
      <c r="D1180" s="11"/>
      <c r="E1180" s="43"/>
      <c r="F1180" s="43"/>
      <c r="G1180" s="43"/>
    </row>
    <row r="1181" spans="1:7" ht="15">
      <c r="A1181" s="137"/>
      <c r="B1181" s="11"/>
      <c r="C1181" s="11"/>
      <c r="D1181" s="11"/>
      <c r="E1181" s="43"/>
      <c r="F1181" s="43"/>
      <c r="G1181" s="43"/>
    </row>
    <row r="1182" spans="1:7" ht="15">
      <c r="A1182" s="137"/>
      <c r="B1182" s="11"/>
      <c r="C1182" s="11"/>
      <c r="D1182" s="11"/>
      <c r="E1182" s="43"/>
      <c r="F1182" s="43"/>
      <c r="G1182" s="43"/>
    </row>
    <row r="1183" spans="1:7" ht="15">
      <c r="A1183" s="137"/>
      <c r="B1183" s="11"/>
      <c r="C1183" s="11"/>
      <c r="D1183" s="11"/>
      <c r="E1183" s="43"/>
      <c r="F1183" s="43"/>
      <c r="G1183" s="43"/>
    </row>
    <row r="1184" spans="1:7" ht="15">
      <c r="A1184" s="137"/>
      <c r="B1184" s="11"/>
      <c r="C1184" s="11"/>
      <c r="D1184" s="11"/>
      <c r="E1184" s="43"/>
      <c r="F1184" s="43"/>
      <c r="G1184" s="43"/>
    </row>
    <row r="1185" spans="1:7" ht="15">
      <c r="A1185" s="137"/>
      <c r="B1185" s="11"/>
      <c r="C1185" s="11"/>
      <c r="D1185" s="11"/>
      <c r="E1185" s="43"/>
      <c r="F1185" s="43"/>
      <c r="G1185" s="43"/>
    </row>
    <row r="1186" spans="1:7" ht="15">
      <c r="A1186" s="137"/>
      <c r="B1186" s="11"/>
      <c r="C1186" s="11"/>
      <c r="D1186" s="11"/>
      <c r="E1186" s="43"/>
      <c r="F1186" s="43"/>
      <c r="G1186" s="43"/>
    </row>
    <row r="1187" spans="1:7" ht="15">
      <c r="A1187" s="137"/>
      <c r="B1187" s="11"/>
      <c r="C1187" s="11"/>
      <c r="D1187" s="11"/>
      <c r="E1187" s="43"/>
      <c r="F1187" s="43"/>
      <c r="G1187" s="43"/>
    </row>
    <row r="1188" spans="1:7" ht="15">
      <c r="A1188" s="137"/>
      <c r="B1188" s="11"/>
      <c r="C1188" s="11"/>
      <c r="D1188" s="11"/>
      <c r="E1188" s="43"/>
      <c r="F1188" s="43"/>
      <c r="G1188" s="43"/>
    </row>
    <row r="1189" spans="1:7" ht="15">
      <c r="A1189" s="137"/>
      <c r="B1189" s="11"/>
      <c r="C1189" s="11"/>
      <c r="D1189" s="11"/>
      <c r="E1189" s="43"/>
      <c r="F1189" s="43"/>
      <c r="G1189" s="43"/>
    </row>
    <row r="1190" spans="1:7" ht="15">
      <c r="A1190" s="137"/>
      <c r="B1190" s="11"/>
      <c r="C1190" s="11"/>
      <c r="D1190" s="11"/>
      <c r="E1190" s="43"/>
      <c r="F1190" s="43"/>
      <c r="G1190" s="43"/>
    </row>
    <row r="1191" spans="1:7" ht="15">
      <c r="A1191" s="137"/>
      <c r="B1191" s="11"/>
      <c r="C1191" s="11"/>
      <c r="D1191" s="11"/>
      <c r="E1191" s="43"/>
      <c r="F1191" s="43"/>
      <c r="G1191" s="43"/>
    </row>
    <row r="1192" spans="1:7" ht="15">
      <c r="A1192" s="137"/>
      <c r="B1192" s="11"/>
      <c r="C1192" s="11"/>
      <c r="D1192" s="11"/>
      <c r="E1192" s="43"/>
      <c r="F1192" s="43"/>
      <c r="G1192" s="43"/>
    </row>
    <row r="1193" spans="1:7" ht="15">
      <c r="A1193" s="137"/>
      <c r="B1193" s="11"/>
      <c r="C1193" s="11"/>
      <c r="D1193" s="11"/>
      <c r="E1193" s="43"/>
      <c r="F1193" s="43"/>
      <c r="G1193" s="43"/>
    </row>
    <row r="1194" spans="1:7" ht="15">
      <c r="A1194" s="137"/>
      <c r="B1194" s="11"/>
      <c r="C1194" s="11"/>
      <c r="D1194" s="11"/>
      <c r="E1194" s="43"/>
      <c r="F1194" s="43"/>
      <c r="G1194" s="43"/>
    </row>
    <row r="1195" spans="1:7" ht="15">
      <c r="A1195" s="137"/>
      <c r="B1195" s="11"/>
      <c r="C1195" s="11"/>
      <c r="D1195" s="11"/>
      <c r="E1195" s="43"/>
      <c r="F1195" s="43"/>
      <c r="G1195" s="43"/>
    </row>
    <row r="1196" spans="1:7" ht="15">
      <c r="A1196" s="137"/>
      <c r="B1196" s="11"/>
      <c r="C1196" s="11"/>
      <c r="D1196" s="11"/>
      <c r="E1196" s="43"/>
      <c r="F1196" s="43"/>
      <c r="G1196" s="43"/>
    </row>
    <row r="1197" spans="1:7" ht="15">
      <c r="A1197" s="137"/>
      <c r="B1197" s="11"/>
      <c r="C1197" s="11"/>
      <c r="D1197" s="11"/>
      <c r="E1197" s="43"/>
      <c r="F1197" s="43"/>
      <c r="G1197" s="43"/>
    </row>
    <row r="1198" spans="1:7" ht="15">
      <c r="A1198" s="137"/>
      <c r="B1198" s="11"/>
      <c r="C1198" s="11"/>
      <c r="D1198" s="11"/>
      <c r="E1198" s="43"/>
      <c r="F1198" s="43"/>
      <c r="G1198" s="43"/>
    </row>
    <row r="1199" spans="1:7" ht="15">
      <c r="A1199" s="137"/>
      <c r="B1199" s="11"/>
      <c r="C1199" s="11"/>
      <c r="D1199" s="11"/>
      <c r="E1199" s="43"/>
      <c r="F1199" s="43"/>
      <c r="G1199" s="43"/>
    </row>
    <row r="1200" spans="1:7" ht="15">
      <c r="A1200" s="137"/>
      <c r="B1200" s="11"/>
      <c r="C1200" s="11"/>
      <c r="D1200" s="11"/>
      <c r="E1200" s="43"/>
      <c r="F1200" s="43"/>
      <c r="G1200" s="43"/>
    </row>
    <row r="1201" spans="1:7" ht="15">
      <c r="A1201" s="137"/>
      <c r="B1201" s="11"/>
      <c r="C1201" s="11"/>
      <c r="D1201" s="11"/>
      <c r="E1201" s="43"/>
      <c r="F1201" s="43"/>
      <c r="G1201" s="43"/>
    </row>
    <row r="1202" spans="1:7" ht="15">
      <c r="A1202" s="137"/>
      <c r="B1202" s="11"/>
      <c r="C1202" s="11"/>
      <c r="D1202" s="11"/>
      <c r="E1202" s="43"/>
      <c r="F1202" s="43"/>
      <c r="G1202" s="43"/>
    </row>
    <row r="1203" spans="1:7" ht="15">
      <c r="A1203" s="137"/>
      <c r="B1203" s="11"/>
      <c r="C1203" s="11"/>
      <c r="D1203" s="11"/>
      <c r="E1203" s="43"/>
      <c r="F1203" s="43"/>
      <c r="G1203" s="43"/>
    </row>
    <row r="1204" spans="1:7" ht="15">
      <c r="A1204" s="137"/>
      <c r="B1204" s="11"/>
      <c r="C1204" s="11"/>
      <c r="D1204" s="11"/>
      <c r="E1204" s="43"/>
      <c r="F1204" s="43"/>
      <c r="G1204" s="43"/>
    </row>
    <row r="1205" spans="1:7" ht="15">
      <c r="A1205" s="137"/>
      <c r="B1205" s="11"/>
      <c r="C1205" s="11"/>
      <c r="D1205" s="11"/>
      <c r="E1205" s="43"/>
      <c r="F1205" s="43"/>
      <c r="G1205" s="43"/>
    </row>
    <row r="1206" spans="1:7" ht="15">
      <c r="A1206" s="137"/>
      <c r="B1206" s="11"/>
      <c r="C1206" s="11"/>
      <c r="D1206" s="11"/>
      <c r="E1206" s="43"/>
      <c r="F1206" s="43"/>
      <c r="G1206" s="43"/>
    </row>
    <row r="1207" spans="1:7" ht="15">
      <c r="A1207" s="137"/>
      <c r="B1207" s="11"/>
      <c r="C1207" s="11"/>
      <c r="D1207" s="11"/>
      <c r="E1207" s="43"/>
      <c r="F1207" s="43"/>
      <c r="G1207" s="43"/>
    </row>
    <row r="1208" spans="1:7" ht="15">
      <c r="A1208" s="137"/>
      <c r="B1208" s="11"/>
      <c r="C1208" s="11"/>
      <c r="D1208" s="11"/>
      <c r="E1208" s="43"/>
      <c r="F1208" s="43"/>
      <c r="G1208" s="43"/>
    </row>
    <row r="1209" spans="1:7" ht="15">
      <c r="A1209" s="137"/>
      <c r="B1209" s="11"/>
      <c r="C1209" s="11"/>
      <c r="D1209" s="11"/>
      <c r="E1209" s="43"/>
      <c r="F1209" s="43"/>
      <c r="G1209" s="43"/>
    </row>
    <row r="1210" spans="1:7" ht="15">
      <c r="A1210" s="137"/>
      <c r="B1210" s="11"/>
      <c r="C1210" s="11"/>
      <c r="D1210" s="11"/>
      <c r="E1210" s="43"/>
      <c r="F1210" s="43"/>
      <c r="G1210" s="43"/>
    </row>
    <row r="1211" spans="1:7" ht="15">
      <c r="A1211" s="137"/>
      <c r="B1211" s="11"/>
      <c r="C1211" s="11"/>
      <c r="D1211" s="11"/>
      <c r="E1211" s="43"/>
      <c r="F1211" s="43"/>
      <c r="G1211" s="43"/>
    </row>
    <row r="1212" spans="1:7" ht="15">
      <c r="A1212" s="137"/>
      <c r="B1212" s="11"/>
      <c r="C1212" s="11"/>
      <c r="D1212" s="11"/>
      <c r="E1212" s="43"/>
      <c r="F1212" s="43"/>
      <c r="G1212" s="43"/>
    </row>
    <row r="1213" spans="1:7" ht="15">
      <c r="A1213" s="137"/>
      <c r="B1213" s="11"/>
      <c r="C1213" s="11"/>
      <c r="D1213" s="11"/>
      <c r="E1213" s="43"/>
      <c r="F1213" s="43"/>
      <c r="G1213" s="43"/>
    </row>
    <row r="1214" spans="1:7" ht="15">
      <c r="A1214" s="137"/>
      <c r="B1214" s="11"/>
      <c r="C1214" s="11"/>
      <c r="D1214" s="11"/>
      <c r="E1214" s="43"/>
      <c r="F1214" s="43"/>
      <c r="G1214" s="43"/>
    </row>
    <row r="1215" spans="1:7" ht="15">
      <c r="A1215" s="137"/>
      <c r="B1215" s="11"/>
      <c r="C1215" s="11"/>
      <c r="D1215" s="11"/>
      <c r="E1215" s="43"/>
      <c r="F1215" s="43"/>
      <c r="G1215" s="43"/>
    </row>
    <row r="1216" spans="1:7" ht="15">
      <c r="A1216" s="137"/>
      <c r="B1216" s="11"/>
      <c r="C1216" s="11"/>
      <c r="D1216" s="11"/>
      <c r="E1216" s="43"/>
      <c r="F1216" s="43"/>
      <c r="G1216" s="43"/>
    </row>
    <row r="1217" spans="1:7" ht="15">
      <c r="A1217" s="137"/>
      <c r="B1217" s="11"/>
      <c r="C1217" s="11"/>
      <c r="D1217" s="11"/>
      <c r="E1217" s="43"/>
      <c r="F1217" s="43"/>
      <c r="G1217" s="43"/>
    </row>
    <row r="1218" spans="1:7" ht="15">
      <c r="A1218" s="137"/>
      <c r="B1218" s="11"/>
      <c r="C1218" s="11"/>
      <c r="D1218" s="11"/>
      <c r="E1218" s="43"/>
      <c r="F1218" s="43"/>
      <c r="G1218" s="43"/>
    </row>
    <row r="1219" spans="1:7" ht="15">
      <c r="A1219" s="137"/>
      <c r="B1219" s="11"/>
      <c r="C1219" s="11"/>
      <c r="D1219" s="11"/>
      <c r="E1219" s="43"/>
      <c r="F1219" s="43"/>
      <c r="G1219" s="43"/>
    </row>
    <row r="1220" spans="1:7" ht="15">
      <c r="A1220" s="137"/>
      <c r="B1220" s="11"/>
      <c r="C1220" s="11"/>
      <c r="D1220" s="11"/>
      <c r="E1220" s="43"/>
      <c r="F1220" s="43"/>
      <c r="G1220" s="43"/>
    </row>
    <row r="1221" spans="1:7" ht="15">
      <c r="A1221" s="137"/>
      <c r="B1221" s="11"/>
      <c r="C1221" s="11"/>
      <c r="D1221" s="11"/>
      <c r="E1221" s="43"/>
      <c r="F1221" s="43"/>
      <c r="G1221" s="43"/>
    </row>
    <row r="1222" spans="1:7" ht="15">
      <c r="A1222" s="137"/>
      <c r="B1222" s="11"/>
      <c r="C1222" s="11"/>
      <c r="D1222" s="11"/>
      <c r="E1222" s="43"/>
      <c r="F1222" s="43"/>
      <c r="G1222" s="43"/>
    </row>
    <row r="1223" spans="1:7" ht="15">
      <c r="A1223" s="137"/>
      <c r="B1223" s="11"/>
      <c r="C1223" s="11"/>
      <c r="D1223" s="11"/>
      <c r="E1223" s="43"/>
      <c r="F1223" s="43"/>
      <c r="G1223" s="43"/>
    </row>
    <row r="1224" spans="1:7" ht="15">
      <c r="A1224" s="137"/>
      <c r="B1224" s="11"/>
      <c r="C1224" s="11"/>
      <c r="D1224" s="11"/>
      <c r="E1224" s="43"/>
      <c r="F1224" s="43"/>
      <c r="G1224" s="43"/>
    </row>
    <row r="1225" spans="1:7" ht="15">
      <c r="A1225" s="137"/>
      <c r="B1225" s="11"/>
      <c r="C1225" s="11"/>
      <c r="D1225" s="11"/>
      <c r="E1225" s="43"/>
      <c r="F1225" s="43"/>
      <c r="G1225" s="43"/>
    </row>
    <row r="1226" spans="1:7" ht="15">
      <c r="A1226" s="137"/>
      <c r="B1226" s="11"/>
      <c r="C1226" s="11"/>
      <c r="D1226" s="11"/>
      <c r="E1226" s="43"/>
      <c r="F1226" s="43"/>
      <c r="G1226" s="43"/>
    </row>
    <row r="1227" spans="1:7" ht="15">
      <c r="A1227" s="137"/>
      <c r="B1227" s="11"/>
      <c r="C1227" s="11"/>
      <c r="D1227" s="11"/>
      <c r="E1227" s="43"/>
      <c r="F1227" s="43"/>
      <c r="G1227" s="43"/>
    </row>
    <row r="1228" spans="1:7" ht="15">
      <c r="A1228" s="137"/>
      <c r="B1228" s="11"/>
      <c r="C1228" s="11"/>
      <c r="D1228" s="11"/>
      <c r="E1228" s="43"/>
      <c r="F1228" s="43"/>
      <c r="G1228" s="43"/>
    </row>
    <row r="1229" spans="1:7" ht="15">
      <c r="A1229" s="137"/>
      <c r="B1229" s="11"/>
      <c r="C1229" s="11"/>
      <c r="D1229" s="11"/>
      <c r="E1229" s="43"/>
      <c r="F1229" s="43"/>
      <c r="G1229" s="43"/>
    </row>
    <row r="1230" spans="1:7" ht="15">
      <c r="A1230" s="137"/>
      <c r="B1230" s="11"/>
      <c r="C1230" s="11"/>
      <c r="D1230" s="11"/>
      <c r="E1230" s="43"/>
      <c r="F1230" s="43"/>
      <c r="G1230" s="43"/>
    </row>
    <row r="1231" spans="1:7" ht="15">
      <c r="A1231" s="137"/>
      <c r="B1231" s="11"/>
      <c r="C1231" s="11"/>
      <c r="D1231" s="11"/>
      <c r="E1231" s="43"/>
      <c r="F1231" s="43"/>
      <c r="G1231" s="43"/>
    </row>
    <row r="1232" spans="1:7" ht="15">
      <c r="A1232" s="137"/>
      <c r="B1232" s="11"/>
      <c r="C1232" s="11"/>
      <c r="D1232" s="11"/>
      <c r="E1232" s="43"/>
      <c r="F1232" s="43"/>
      <c r="G1232" s="43"/>
    </row>
    <row r="1233" spans="1:7" ht="15">
      <c r="A1233" s="137"/>
      <c r="B1233" s="11"/>
      <c r="C1233" s="11"/>
      <c r="D1233" s="11"/>
      <c r="E1233" s="43"/>
      <c r="F1233" s="43"/>
      <c r="G1233" s="43"/>
    </row>
    <row r="1234" spans="1:7" ht="15">
      <c r="A1234" s="137"/>
      <c r="B1234" s="11"/>
      <c r="C1234" s="11"/>
      <c r="D1234" s="11"/>
      <c r="E1234" s="43"/>
      <c r="F1234" s="43"/>
      <c r="G1234" s="43"/>
    </row>
    <row r="1235" spans="1:7" ht="15">
      <c r="A1235" s="137"/>
      <c r="B1235" s="11"/>
      <c r="C1235" s="11"/>
      <c r="D1235" s="11"/>
      <c r="E1235" s="43"/>
      <c r="F1235" s="43"/>
      <c r="G1235" s="43"/>
    </row>
    <row r="1236" spans="1:7" ht="15">
      <c r="A1236" s="137"/>
      <c r="B1236" s="11"/>
      <c r="C1236" s="11"/>
      <c r="D1236" s="11"/>
      <c r="E1236" s="43"/>
      <c r="F1236" s="43"/>
      <c r="G1236" s="43"/>
    </row>
    <row r="1237" spans="1:7" ht="15">
      <c r="A1237" s="137"/>
      <c r="B1237" s="11"/>
      <c r="C1237" s="11"/>
      <c r="D1237" s="11"/>
      <c r="E1237" s="43"/>
      <c r="F1237" s="43"/>
      <c r="G1237" s="43"/>
    </row>
    <row r="1238" spans="1:7" ht="15">
      <c r="A1238" s="137"/>
      <c r="B1238" s="11"/>
      <c r="C1238" s="11"/>
      <c r="D1238" s="11"/>
      <c r="E1238" s="43"/>
      <c r="F1238" s="43"/>
      <c r="G1238" s="43"/>
    </row>
    <row r="1239" spans="1:7" ht="15">
      <c r="A1239" s="137"/>
      <c r="B1239" s="11"/>
      <c r="C1239" s="11"/>
      <c r="D1239" s="11"/>
      <c r="E1239" s="43"/>
      <c r="F1239" s="43"/>
      <c r="G1239" s="43"/>
    </row>
    <row r="1240" spans="1:7" ht="15">
      <c r="A1240" s="137"/>
      <c r="B1240" s="11"/>
      <c r="C1240" s="11"/>
      <c r="D1240" s="11"/>
      <c r="E1240" s="43"/>
      <c r="F1240" s="43"/>
      <c r="G1240" s="43"/>
    </row>
    <row r="1241" spans="1:7" ht="15">
      <c r="A1241" s="137"/>
      <c r="B1241" s="11"/>
      <c r="C1241" s="11"/>
      <c r="D1241" s="11"/>
      <c r="E1241" s="43"/>
      <c r="F1241" s="43"/>
      <c r="G1241" s="43"/>
    </row>
    <row r="1242" spans="1:7" ht="15">
      <c r="A1242" s="137"/>
      <c r="B1242" s="11"/>
      <c r="C1242" s="11"/>
      <c r="D1242" s="11"/>
      <c r="E1242" s="43"/>
      <c r="F1242" s="43"/>
      <c r="G1242" s="43"/>
    </row>
    <row r="1243" spans="1:7" ht="15">
      <c r="A1243" s="137"/>
      <c r="B1243" s="11"/>
      <c r="C1243" s="11"/>
      <c r="D1243" s="11"/>
      <c r="E1243" s="43"/>
      <c r="F1243" s="43"/>
      <c r="G1243" s="43"/>
    </row>
    <row r="1244" spans="1:7" ht="15">
      <c r="A1244" s="137"/>
      <c r="B1244" s="11"/>
      <c r="C1244" s="11"/>
      <c r="D1244" s="11"/>
      <c r="E1244" s="43"/>
      <c r="F1244" s="43"/>
      <c r="G1244" s="43"/>
    </row>
    <row r="1245" spans="1:7" ht="15">
      <c r="A1245" s="137"/>
      <c r="B1245" s="11"/>
      <c r="C1245" s="11"/>
      <c r="D1245" s="11"/>
      <c r="E1245" s="43"/>
      <c r="F1245" s="43"/>
      <c r="G1245" s="43"/>
    </row>
    <row r="1246" spans="1:7" ht="15">
      <c r="A1246" s="137"/>
      <c r="B1246" s="11"/>
      <c r="C1246" s="11"/>
      <c r="D1246" s="11"/>
      <c r="E1246" s="43"/>
      <c r="F1246" s="43"/>
      <c r="G1246" s="43"/>
    </row>
    <row r="1247" spans="1:7" ht="15">
      <c r="A1247" s="137"/>
      <c r="B1247" s="11"/>
      <c r="C1247" s="11"/>
      <c r="D1247" s="11"/>
      <c r="E1247" s="43"/>
      <c r="F1247" s="43"/>
      <c r="G1247" s="43"/>
    </row>
    <row r="1248" spans="1:7" ht="15">
      <c r="A1248" s="137"/>
      <c r="B1248" s="11"/>
      <c r="C1248" s="11"/>
      <c r="D1248" s="11"/>
      <c r="E1248" s="43"/>
      <c r="F1248" s="43"/>
      <c r="G1248" s="43"/>
    </row>
    <row r="1249" spans="1:7" ht="15">
      <c r="A1249" s="137"/>
      <c r="B1249" s="11"/>
      <c r="C1249" s="11"/>
      <c r="D1249" s="11"/>
      <c r="E1249" s="43"/>
      <c r="F1249" s="43"/>
      <c r="G1249" s="43"/>
    </row>
    <row r="1250" spans="1:7" ht="15">
      <c r="A1250" s="137"/>
      <c r="B1250" s="11"/>
      <c r="C1250" s="11"/>
      <c r="D1250" s="11"/>
      <c r="E1250" s="43"/>
      <c r="F1250" s="43"/>
      <c r="G1250" s="43"/>
    </row>
    <row r="1251" spans="1:7" ht="15">
      <c r="A1251" s="137"/>
      <c r="B1251" s="11"/>
      <c r="C1251" s="11"/>
      <c r="D1251" s="11"/>
      <c r="E1251" s="43"/>
      <c r="F1251" s="43"/>
      <c r="G1251" s="43"/>
    </row>
    <row r="1252" spans="1:7" ht="15">
      <c r="A1252" s="137"/>
      <c r="B1252" s="11"/>
      <c r="C1252" s="11"/>
      <c r="D1252" s="11"/>
      <c r="E1252" s="43"/>
      <c r="F1252" s="43"/>
      <c r="G1252" s="43"/>
    </row>
    <row r="1253" spans="1:7" ht="15">
      <c r="A1253" s="137"/>
      <c r="B1253" s="11"/>
      <c r="C1253" s="11"/>
      <c r="D1253" s="11"/>
      <c r="E1253" s="43"/>
      <c r="F1253" s="43"/>
      <c r="G1253" s="43"/>
    </row>
    <row r="1254" spans="1:7" ht="15">
      <c r="A1254" s="137"/>
      <c r="B1254" s="11"/>
      <c r="C1254" s="11"/>
      <c r="D1254" s="11"/>
      <c r="E1254" s="43"/>
      <c r="F1254" s="43"/>
      <c r="G1254" s="43"/>
    </row>
    <row r="1255" spans="1:7" ht="15">
      <c r="A1255" s="137"/>
      <c r="B1255" s="11"/>
      <c r="C1255" s="11"/>
      <c r="D1255" s="11"/>
      <c r="E1255" s="43"/>
      <c r="F1255" s="43"/>
      <c r="G1255" s="43"/>
    </row>
    <row r="1256" spans="1:7" ht="15">
      <c r="A1256" s="137"/>
      <c r="B1256" s="11"/>
      <c r="C1256" s="11"/>
      <c r="D1256" s="11"/>
      <c r="E1256" s="43"/>
      <c r="F1256" s="43"/>
      <c r="G1256" s="43"/>
    </row>
    <row r="1257" spans="1:7" ht="15">
      <c r="A1257" s="137"/>
      <c r="B1257" s="11"/>
      <c r="C1257" s="11"/>
      <c r="D1257" s="11"/>
      <c r="E1257" s="43"/>
      <c r="F1257" s="43"/>
      <c r="G1257" s="43"/>
    </row>
    <row r="1258" spans="1:7" ht="15">
      <c r="A1258" s="137"/>
      <c r="B1258" s="11"/>
      <c r="C1258" s="11"/>
      <c r="D1258" s="11"/>
      <c r="E1258" s="43"/>
      <c r="F1258" s="43"/>
      <c r="G1258" s="43"/>
    </row>
    <row r="1259" spans="1:7" ht="15">
      <c r="A1259" s="137"/>
      <c r="B1259" s="11"/>
      <c r="C1259" s="11"/>
      <c r="D1259" s="11"/>
      <c r="E1259" s="43"/>
      <c r="F1259" s="43"/>
      <c r="G1259" s="43"/>
    </row>
    <row r="1260" spans="1:7" ht="15">
      <c r="A1260" s="137"/>
      <c r="B1260" s="11"/>
      <c r="C1260" s="11"/>
      <c r="D1260" s="11"/>
      <c r="E1260" s="43"/>
      <c r="F1260" s="43"/>
      <c r="G1260" s="43"/>
    </row>
    <row r="1261" spans="1:7" ht="15">
      <c r="A1261" s="137"/>
      <c r="B1261" s="11"/>
      <c r="C1261" s="11"/>
      <c r="D1261" s="11"/>
      <c r="E1261" s="43"/>
      <c r="F1261" s="43"/>
      <c r="G1261" s="43"/>
    </row>
    <row r="1262" spans="1:7" ht="15">
      <c r="A1262" s="137"/>
      <c r="B1262" s="11"/>
      <c r="C1262" s="11"/>
      <c r="D1262" s="11"/>
      <c r="E1262" s="43"/>
      <c r="F1262" s="43"/>
      <c r="G1262" s="43"/>
    </row>
    <row r="1263" spans="1:7" ht="15">
      <c r="A1263" s="137"/>
      <c r="B1263" s="11"/>
      <c r="C1263" s="11"/>
      <c r="D1263" s="11"/>
      <c r="E1263" s="43"/>
      <c r="F1263" s="43"/>
      <c r="G1263" s="43"/>
    </row>
    <row r="1264" spans="1:7" ht="15">
      <c r="A1264" s="137"/>
      <c r="B1264" s="11"/>
      <c r="C1264" s="11"/>
      <c r="D1264" s="11"/>
      <c r="E1264" s="43"/>
      <c r="F1264" s="43"/>
      <c r="G1264" s="43"/>
    </row>
    <row r="1265" spans="1:7" ht="15">
      <c r="A1265" s="137"/>
      <c r="B1265" s="11"/>
      <c r="C1265" s="11"/>
      <c r="D1265" s="11"/>
      <c r="E1265" s="43"/>
      <c r="F1265" s="43"/>
      <c r="G1265" s="43"/>
    </row>
    <row r="1266" spans="1:7" ht="15">
      <c r="A1266" s="137"/>
      <c r="B1266" s="11"/>
      <c r="C1266" s="11"/>
      <c r="D1266" s="11"/>
      <c r="E1266" s="43"/>
      <c r="F1266" s="43"/>
      <c r="G1266" s="43"/>
    </row>
    <row r="1267" spans="1:7" ht="15">
      <c r="A1267" s="137"/>
      <c r="B1267" s="11"/>
      <c r="C1267" s="11"/>
      <c r="D1267" s="11"/>
      <c r="E1267" s="43"/>
      <c r="F1267" s="43"/>
      <c r="G1267" s="43"/>
    </row>
    <row r="1268" spans="1:7" ht="15">
      <c r="A1268" s="137"/>
      <c r="B1268" s="11"/>
      <c r="C1268" s="11"/>
      <c r="D1268" s="11"/>
      <c r="E1268" s="43"/>
      <c r="F1268" s="43"/>
      <c r="G1268" s="43"/>
    </row>
    <row r="1269" spans="1:7" ht="15">
      <c r="A1269" s="137"/>
      <c r="B1269" s="11"/>
      <c r="C1269" s="11"/>
      <c r="D1269" s="11"/>
      <c r="E1269" s="43"/>
      <c r="F1269" s="43"/>
      <c r="G1269" s="43"/>
    </row>
    <row r="1270" spans="1:7" ht="15">
      <c r="A1270" s="137"/>
      <c r="B1270" s="11"/>
      <c r="C1270" s="11"/>
      <c r="D1270" s="11"/>
      <c r="E1270" s="43"/>
      <c r="F1270" s="43"/>
      <c r="G1270" s="43"/>
    </row>
    <row r="1271" spans="1:7" ht="15">
      <c r="A1271" s="137"/>
      <c r="B1271" s="11"/>
      <c r="C1271" s="11"/>
      <c r="D1271" s="11"/>
      <c r="E1271" s="43"/>
      <c r="F1271" s="43"/>
      <c r="G1271" s="43"/>
    </row>
    <row r="1272" spans="1:7" ht="15">
      <c r="A1272" s="137"/>
      <c r="B1272" s="11"/>
      <c r="C1272" s="11"/>
      <c r="D1272" s="11"/>
      <c r="E1272" s="43"/>
      <c r="F1272" s="43"/>
      <c r="G1272" s="43"/>
    </row>
    <row r="1273" spans="1:7" ht="15">
      <c r="A1273" s="137"/>
      <c r="B1273" s="11"/>
      <c r="C1273" s="11"/>
      <c r="D1273" s="11"/>
      <c r="E1273" s="43"/>
      <c r="F1273" s="43"/>
      <c r="G1273" s="43"/>
    </row>
    <row r="1274" spans="1:7" ht="15">
      <c r="A1274" s="137"/>
      <c r="B1274" s="11"/>
      <c r="C1274" s="11"/>
      <c r="D1274" s="11"/>
      <c r="E1274" s="43"/>
      <c r="F1274" s="43"/>
      <c r="G1274" s="43"/>
    </row>
    <row r="1275" spans="1:7" ht="15">
      <c r="A1275" s="137"/>
      <c r="B1275" s="11"/>
      <c r="C1275" s="11"/>
      <c r="D1275" s="11"/>
      <c r="E1275" s="43"/>
      <c r="F1275" s="43"/>
      <c r="G1275" s="43"/>
    </row>
    <row r="1276" spans="1:7" ht="15">
      <c r="A1276" s="137"/>
      <c r="B1276" s="11"/>
      <c r="C1276" s="11"/>
      <c r="D1276" s="11"/>
      <c r="E1276" s="43"/>
      <c r="F1276" s="43"/>
      <c r="G1276" s="43"/>
    </row>
    <row r="1277" spans="1:7" ht="15">
      <c r="A1277" s="137"/>
      <c r="B1277" s="11"/>
      <c r="C1277" s="11"/>
      <c r="D1277" s="11"/>
      <c r="E1277" s="43"/>
      <c r="F1277" s="43"/>
      <c r="G1277" s="43"/>
    </row>
    <row r="1278" spans="1:7" ht="15">
      <c r="A1278" s="137"/>
      <c r="B1278" s="11"/>
      <c r="C1278" s="11"/>
      <c r="D1278" s="11"/>
      <c r="E1278" s="43"/>
      <c r="F1278" s="43"/>
      <c r="G1278" s="43"/>
    </row>
    <row r="1279" spans="1:7" ht="15">
      <c r="A1279" s="137"/>
      <c r="B1279" s="11"/>
      <c r="C1279" s="11"/>
      <c r="D1279" s="11"/>
      <c r="E1279" s="43"/>
      <c r="F1279" s="43"/>
      <c r="G1279" s="43"/>
    </row>
    <row r="1280" spans="1:7" ht="15">
      <c r="A1280" s="137"/>
      <c r="B1280" s="11"/>
      <c r="C1280" s="11"/>
      <c r="D1280" s="11"/>
      <c r="E1280" s="43"/>
      <c r="F1280" s="43"/>
      <c r="G1280" s="43"/>
    </row>
    <row r="1281" spans="1:7" ht="15">
      <c r="A1281" s="137"/>
      <c r="B1281" s="11"/>
      <c r="C1281" s="11"/>
      <c r="D1281" s="11"/>
      <c r="E1281" s="43"/>
      <c r="F1281" s="43"/>
      <c r="G1281" s="43"/>
    </row>
    <row r="1282" spans="1:7" ht="15">
      <c r="A1282" s="137"/>
      <c r="B1282" s="11"/>
      <c r="C1282" s="11"/>
      <c r="D1282" s="11"/>
      <c r="E1282" s="43"/>
      <c r="F1282" s="43"/>
      <c r="G1282" s="43"/>
    </row>
    <row r="1283" spans="1:7" ht="15">
      <c r="A1283" s="137"/>
      <c r="B1283" s="11"/>
      <c r="C1283" s="11"/>
      <c r="D1283" s="11"/>
      <c r="E1283" s="43"/>
      <c r="F1283" s="43"/>
      <c r="G1283" s="43"/>
    </row>
    <row r="1284" spans="1:7" ht="15">
      <c r="A1284" s="137"/>
      <c r="B1284" s="11"/>
      <c r="C1284" s="11"/>
      <c r="D1284" s="11"/>
      <c r="E1284" s="43"/>
      <c r="F1284" s="43"/>
      <c r="G1284" s="43"/>
    </row>
    <row r="1285" spans="1:7" ht="15">
      <c r="A1285" s="137"/>
      <c r="B1285" s="11"/>
      <c r="C1285" s="11"/>
      <c r="D1285" s="11"/>
      <c r="E1285" s="43"/>
      <c r="F1285" s="43"/>
      <c r="G1285" s="43"/>
    </row>
    <row r="1286" spans="1:7" ht="15">
      <c r="A1286" s="137"/>
      <c r="B1286" s="11"/>
      <c r="C1286" s="11"/>
      <c r="D1286" s="11"/>
      <c r="E1286" s="43"/>
      <c r="F1286" s="43"/>
      <c r="G1286" s="43"/>
    </row>
    <row r="1287" spans="1:7" ht="15">
      <c r="A1287" s="137"/>
      <c r="B1287" s="11"/>
      <c r="C1287" s="11"/>
      <c r="D1287" s="11"/>
      <c r="E1287" s="43"/>
      <c r="F1287" s="43"/>
      <c r="G1287" s="43"/>
    </row>
    <row r="1288" spans="1:7" ht="15">
      <c r="A1288" s="137"/>
      <c r="B1288" s="11"/>
      <c r="C1288" s="11"/>
      <c r="D1288" s="11"/>
      <c r="E1288" s="43"/>
      <c r="F1288" s="43"/>
      <c r="G1288" s="43"/>
    </row>
    <row r="1289" spans="1:7" ht="15">
      <c r="A1289" s="137"/>
      <c r="B1289" s="11"/>
      <c r="C1289" s="11"/>
      <c r="D1289" s="11"/>
      <c r="E1289" s="43"/>
      <c r="F1289" s="43"/>
      <c r="G1289" s="43"/>
    </row>
    <row r="1290" spans="1:7" ht="15">
      <c r="A1290" s="137"/>
      <c r="B1290" s="11"/>
      <c r="C1290" s="11"/>
      <c r="D1290" s="11"/>
      <c r="E1290" s="43"/>
      <c r="F1290" s="43"/>
      <c r="G1290" s="43"/>
    </row>
    <row r="1291" spans="1:7" ht="15">
      <c r="A1291" s="137"/>
      <c r="B1291" s="11"/>
      <c r="C1291" s="11"/>
      <c r="D1291" s="11"/>
      <c r="E1291" s="43"/>
      <c r="F1291" s="43"/>
      <c r="G1291" s="43"/>
    </row>
    <row r="1292" spans="1:7" ht="15">
      <c r="A1292" s="137"/>
      <c r="B1292" s="11"/>
      <c r="C1292" s="11"/>
      <c r="D1292" s="11"/>
      <c r="E1292" s="43"/>
      <c r="F1292" s="43"/>
      <c r="G1292" s="43"/>
    </row>
    <row r="1293" spans="1:7" ht="15">
      <c r="A1293" s="137"/>
      <c r="B1293" s="11"/>
      <c r="C1293" s="11"/>
      <c r="D1293" s="11"/>
      <c r="E1293" s="43"/>
      <c r="F1293" s="43"/>
      <c r="G1293" s="43"/>
    </row>
    <row r="1294" spans="1:7" ht="15">
      <c r="A1294" s="137"/>
      <c r="B1294" s="11"/>
      <c r="C1294" s="11"/>
      <c r="D1294" s="11"/>
      <c r="E1294" s="43"/>
      <c r="F1294" s="43"/>
      <c r="G1294" s="43"/>
    </row>
    <row r="1295" spans="1:7" ht="15">
      <c r="A1295" s="137"/>
      <c r="B1295" s="11"/>
      <c r="C1295" s="11"/>
      <c r="D1295" s="11"/>
      <c r="E1295" s="43"/>
      <c r="F1295" s="43"/>
      <c r="G1295" s="43"/>
    </row>
    <row r="1296" spans="1:7" ht="15">
      <c r="A1296" s="137"/>
      <c r="B1296" s="11"/>
      <c r="C1296" s="11"/>
      <c r="D1296" s="11"/>
      <c r="E1296" s="43"/>
      <c r="F1296" s="43"/>
      <c r="G1296" s="43"/>
    </row>
    <row r="1297" spans="1:7" ht="15">
      <c r="A1297" s="137"/>
      <c r="B1297" s="11"/>
      <c r="C1297" s="11"/>
      <c r="D1297" s="11"/>
      <c r="E1297" s="43"/>
      <c r="F1297" s="43"/>
      <c r="G1297" s="43"/>
    </row>
    <row r="1298" spans="1:7" ht="15">
      <c r="A1298" s="137"/>
      <c r="B1298" s="11"/>
      <c r="C1298" s="11"/>
      <c r="D1298" s="11"/>
      <c r="E1298" s="43"/>
      <c r="F1298" s="43"/>
      <c r="G1298" s="43"/>
    </row>
    <row r="1299" spans="1:7" ht="15">
      <c r="A1299" s="137"/>
      <c r="B1299" s="11"/>
      <c r="C1299" s="11"/>
      <c r="D1299" s="11"/>
      <c r="E1299" s="43"/>
      <c r="F1299" s="43"/>
      <c r="G1299" s="43"/>
    </row>
    <row r="1300" spans="1:7" ht="15">
      <c r="A1300" s="137"/>
      <c r="B1300" s="11"/>
      <c r="C1300" s="11"/>
      <c r="D1300" s="11"/>
      <c r="E1300" s="43"/>
      <c r="F1300" s="43"/>
      <c r="G1300" s="43"/>
    </row>
    <row r="1301" spans="1:7" ht="15">
      <c r="A1301" s="137"/>
      <c r="B1301" s="11"/>
      <c r="C1301" s="11"/>
      <c r="D1301" s="11"/>
      <c r="E1301" s="43"/>
      <c r="F1301" s="43"/>
      <c r="G1301" s="43"/>
    </row>
    <row r="1302" spans="1:7" ht="15">
      <c r="A1302" s="137"/>
      <c r="B1302" s="11"/>
      <c r="C1302" s="11"/>
      <c r="D1302" s="11"/>
      <c r="E1302" s="43"/>
      <c r="F1302" s="43"/>
      <c r="G1302" s="43"/>
    </row>
    <row r="1303" spans="1:7" ht="15">
      <c r="A1303" s="137"/>
      <c r="B1303" s="11"/>
      <c r="C1303" s="11"/>
      <c r="D1303" s="11"/>
      <c r="E1303" s="43"/>
      <c r="F1303" s="43"/>
      <c r="G1303" s="43"/>
    </row>
    <row r="1304" spans="1:7" ht="15">
      <c r="A1304" s="137"/>
      <c r="B1304" s="11"/>
      <c r="C1304" s="11"/>
      <c r="D1304" s="11"/>
      <c r="E1304" s="43"/>
      <c r="F1304" s="43"/>
      <c r="G1304" s="43"/>
    </row>
    <row r="1305" spans="1:7" ht="15">
      <c r="A1305" s="137"/>
      <c r="B1305" s="11"/>
      <c r="C1305" s="11"/>
      <c r="D1305" s="11"/>
      <c r="E1305" s="43"/>
      <c r="F1305" s="43"/>
      <c r="G1305" s="43"/>
    </row>
    <row r="1306" spans="1:7" ht="15">
      <c r="A1306" s="137"/>
      <c r="B1306" s="11"/>
      <c r="C1306" s="11"/>
      <c r="D1306" s="11"/>
      <c r="E1306" s="43"/>
      <c r="F1306" s="43"/>
      <c r="G1306" s="43"/>
    </row>
    <row r="1307" spans="1:7" ht="15">
      <c r="A1307" s="137"/>
      <c r="B1307" s="11"/>
      <c r="C1307" s="11"/>
      <c r="D1307" s="11"/>
      <c r="E1307" s="43"/>
      <c r="F1307" s="43"/>
      <c r="G1307" s="43"/>
    </row>
    <row r="1308" spans="1:7" ht="15">
      <c r="A1308" s="137"/>
      <c r="B1308" s="11"/>
      <c r="C1308" s="11"/>
      <c r="D1308" s="11"/>
      <c r="E1308" s="43"/>
      <c r="F1308" s="43"/>
      <c r="G1308" s="43"/>
    </row>
    <row r="1309" spans="1:7" ht="15">
      <c r="A1309" s="137"/>
      <c r="B1309" s="11"/>
      <c r="C1309" s="11"/>
      <c r="D1309" s="11"/>
      <c r="E1309" s="43"/>
      <c r="F1309" s="43"/>
      <c r="G1309" s="43"/>
    </row>
    <row r="1310" spans="1:7" ht="15">
      <c r="A1310" s="137"/>
      <c r="B1310" s="11"/>
      <c r="C1310" s="11"/>
      <c r="D1310" s="11"/>
      <c r="E1310" s="43"/>
      <c r="F1310" s="43"/>
      <c r="G1310" s="43"/>
    </row>
    <row r="1311" spans="1:7" ht="15">
      <c r="A1311" s="137"/>
      <c r="B1311" s="11"/>
      <c r="C1311" s="11"/>
      <c r="D1311" s="11"/>
      <c r="E1311" s="43"/>
      <c r="F1311" s="43"/>
      <c r="G1311" s="43"/>
    </row>
    <row r="1312" spans="1:7" ht="15">
      <c r="A1312" s="137"/>
      <c r="B1312" s="11"/>
      <c r="C1312" s="11"/>
      <c r="D1312" s="11"/>
      <c r="E1312" s="43"/>
      <c r="F1312" s="43"/>
      <c r="G1312" s="43"/>
    </row>
    <row r="1313" spans="1:7" ht="15">
      <c r="A1313" s="137"/>
      <c r="B1313" s="11"/>
      <c r="C1313" s="11"/>
      <c r="D1313" s="11"/>
      <c r="E1313" s="43"/>
      <c r="F1313" s="43"/>
      <c r="G1313" s="43"/>
    </row>
    <row r="1314" spans="1:7" ht="15">
      <c r="A1314" s="137"/>
      <c r="B1314" s="11"/>
      <c r="C1314" s="11"/>
      <c r="D1314" s="11"/>
      <c r="E1314" s="43"/>
      <c r="F1314" s="43"/>
      <c r="G1314" s="43"/>
    </row>
    <row r="1315" spans="1:7" ht="15">
      <c r="A1315" s="137"/>
      <c r="B1315" s="11"/>
      <c r="C1315" s="11"/>
      <c r="D1315" s="11"/>
      <c r="E1315" s="43"/>
      <c r="F1315" s="43"/>
      <c r="G1315" s="43"/>
    </row>
    <row r="1316" spans="1:7" ht="15">
      <c r="A1316" s="137"/>
      <c r="B1316" s="11"/>
      <c r="C1316" s="11"/>
      <c r="D1316" s="11"/>
      <c r="E1316" s="43"/>
      <c r="F1316" s="43"/>
      <c r="G1316" s="43"/>
    </row>
    <row r="1317" spans="1:7" ht="15">
      <c r="A1317" s="137"/>
      <c r="B1317" s="11"/>
      <c r="C1317" s="11"/>
      <c r="D1317" s="11"/>
      <c r="E1317" s="43"/>
      <c r="F1317" s="43"/>
      <c r="G1317" s="43"/>
    </row>
    <row r="1318" spans="1:7" ht="15">
      <c r="A1318" s="137"/>
      <c r="B1318" s="11"/>
      <c r="C1318" s="11"/>
      <c r="D1318" s="11"/>
      <c r="E1318" s="43"/>
      <c r="F1318" s="43"/>
      <c r="G1318" s="43"/>
    </row>
    <row r="1319" spans="1:7" ht="15">
      <c r="A1319" s="137"/>
      <c r="B1319" s="11"/>
      <c r="C1319" s="11"/>
      <c r="D1319" s="11"/>
      <c r="E1319" s="43"/>
      <c r="F1319" s="43"/>
      <c r="G1319" s="43"/>
    </row>
    <row r="1320" spans="1:7" ht="15">
      <c r="A1320" s="137"/>
      <c r="B1320" s="11"/>
      <c r="C1320" s="11"/>
      <c r="D1320" s="11"/>
      <c r="E1320" s="43"/>
      <c r="F1320" s="43"/>
      <c r="G1320" s="43"/>
    </row>
    <row r="1321" spans="1:7" ht="15">
      <c r="A1321" s="137"/>
      <c r="B1321" s="11"/>
      <c r="C1321" s="11"/>
      <c r="D1321" s="11"/>
      <c r="E1321" s="43"/>
      <c r="F1321" s="43"/>
      <c r="G1321" s="43"/>
    </row>
    <row r="1322" spans="1:7" ht="15">
      <c r="A1322" s="137"/>
      <c r="B1322" s="11"/>
      <c r="C1322" s="11"/>
      <c r="D1322" s="11"/>
      <c r="E1322" s="43"/>
      <c r="F1322" s="43"/>
      <c r="G1322" s="43"/>
    </row>
    <row r="1323" spans="1:7" ht="15">
      <c r="A1323" s="137"/>
      <c r="B1323" s="11"/>
      <c r="C1323" s="11"/>
      <c r="D1323" s="11"/>
      <c r="E1323" s="43"/>
      <c r="F1323" s="43"/>
      <c r="G1323" s="43"/>
    </row>
    <row r="1324" spans="1:7" ht="15">
      <c r="A1324" s="137"/>
      <c r="B1324" s="11"/>
      <c r="C1324" s="11"/>
      <c r="D1324" s="11"/>
      <c r="E1324" s="43"/>
      <c r="F1324" s="43"/>
      <c r="G1324" s="43"/>
    </row>
    <row r="1325" spans="1:7" ht="15">
      <c r="A1325" s="137"/>
      <c r="B1325" s="11"/>
      <c r="C1325" s="11"/>
      <c r="D1325" s="11"/>
      <c r="E1325" s="43"/>
      <c r="F1325" s="43"/>
      <c r="G1325" s="43"/>
    </row>
    <row r="1326" spans="1:7" ht="15">
      <c r="A1326" s="137"/>
      <c r="B1326" s="11"/>
      <c r="C1326" s="11"/>
      <c r="D1326" s="11"/>
      <c r="E1326" s="43"/>
      <c r="F1326" s="43"/>
      <c r="G1326" s="43"/>
    </row>
    <row r="1327" spans="1:7" ht="15">
      <c r="A1327" s="137"/>
      <c r="B1327" s="11"/>
      <c r="C1327" s="11"/>
      <c r="D1327" s="11"/>
      <c r="E1327" s="43"/>
      <c r="F1327" s="43"/>
      <c r="G1327" s="43"/>
    </row>
    <row r="1328" spans="1:7" ht="15">
      <c r="A1328" s="137"/>
      <c r="B1328" s="11"/>
      <c r="C1328" s="11"/>
      <c r="D1328" s="11"/>
      <c r="E1328" s="43"/>
      <c r="F1328" s="43"/>
      <c r="G1328" s="43"/>
    </row>
    <row r="1329" spans="1:7" ht="15">
      <c r="A1329" s="137"/>
      <c r="B1329" s="11"/>
      <c r="C1329" s="11"/>
      <c r="D1329" s="11"/>
      <c r="E1329" s="43"/>
      <c r="F1329" s="43"/>
      <c r="G1329" s="43"/>
    </row>
    <row r="1330" spans="1:7" ht="15">
      <c r="A1330" s="137"/>
      <c r="B1330" s="11"/>
      <c r="C1330" s="11"/>
      <c r="D1330" s="11"/>
      <c r="E1330" s="43"/>
      <c r="F1330" s="43"/>
      <c r="G1330" s="43"/>
    </row>
    <row r="1331" spans="1:7" ht="15">
      <c r="A1331" s="137"/>
      <c r="B1331" s="11"/>
      <c r="C1331" s="11"/>
      <c r="D1331" s="11"/>
      <c r="E1331" s="43"/>
      <c r="F1331" s="43"/>
      <c r="G1331" s="43"/>
    </row>
    <row r="1332" spans="1:7" ht="15">
      <c r="A1332" s="137"/>
      <c r="B1332" s="11"/>
      <c r="C1332" s="11"/>
      <c r="D1332" s="11"/>
      <c r="E1332" s="43"/>
      <c r="F1332" s="43"/>
      <c r="G1332" s="43"/>
    </row>
    <row r="1333" spans="1:7" ht="15">
      <c r="A1333" s="137"/>
      <c r="B1333" s="11"/>
      <c r="C1333" s="11"/>
      <c r="D1333" s="11"/>
      <c r="E1333" s="43"/>
      <c r="F1333" s="43"/>
      <c r="G1333" s="43"/>
    </row>
    <row r="1334" spans="1:7" ht="15">
      <c r="A1334" s="137"/>
      <c r="B1334" s="11"/>
      <c r="C1334" s="11"/>
      <c r="D1334" s="11"/>
      <c r="E1334" s="43"/>
      <c r="F1334" s="43"/>
      <c r="G1334" s="43"/>
    </row>
    <row r="1335" spans="1:7" ht="15">
      <c r="A1335" s="137"/>
      <c r="B1335" s="11"/>
      <c r="C1335" s="11"/>
      <c r="D1335" s="11"/>
      <c r="E1335" s="43"/>
      <c r="F1335" s="43"/>
      <c r="G1335" s="43"/>
    </row>
    <row r="1336" spans="1:7" ht="15">
      <c r="A1336" s="137"/>
      <c r="B1336" s="11"/>
      <c r="C1336" s="11"/>
      <c r="D1336" s="11"/>
      <c r="E1336" s="43"/>
      <c r="F1336" s="43"/>
      <c r="G1336" s="43"/>
    </row>
    <row r="1337" spans="1:7" ht="15">
      <c r="A1337" s="137"/>
      <c r="B1337" s="11"/>
      <c r="C1337" s="11"/>
      <c r="D1337" s="11"/>
      <c r="E1337" s="43"/>
      <c r="F1337" s="43"/>
      <c r="G1337" s="43"/>
    </row>
    <row r="1338" spans="1:7" ht="15">
      <c r="A1338" s="137"/>
      <c r="B1338" s="11"/>
      <c r="C1338" s="11"/>
      <c r="D1338" s="11"/>
      <c r="E1338" s="43"/>
      <c r="F1338" s="43"/>
      <c r="G1338" s="43"/>
    </row>
    <row r="1339" spans="1:7" ht="15">
      <c r="A1339" s="137"/>
      <c r="B1339" s="11"/>
      <c r="C1339" s="11"/>
      <c r="D1339" s="11"/>
      <c r="E1339" s="43"/>
      <c r="F1339" s="43"/>
      <c r="G1339" s="43"/>
    </row>
    <row r="1340" spans="1:7" ht="15">
      <c r="A1340" s="137"/>
      <c r="B1340" s="11"/>
      <c r="C1340" s="11"/>
      <c r="D1340" s="11"/>
      <c r="E1340" s="43"/>
      <c r="F1340" s="43"/>
      <c r="G1340" s="43"/>
    </row>
    <row r="1341" spans="1:7" ht="15">
      <c r="A1341" s="137"/>
      <c r="B1341" s="11"/>
      <c r="C1341" s="11"/>
      <c r="D1341" s="11"/>
      <c r="E1341" s="43"/>
      <c r="F1341" s="43"/>
      <c r="G1341" s="43"/>
    </row>
    <row r="1342" spans="1:7" ht="15">
      <c r="A1342" s="137"/>
      <c r="B1342" s="11"/>
      <c r="C1342" s="11"/>
      <c r="D1342" s="11"/>
      <c r="E1342" s="43"/>
      <c r="F1342" s="43"/>
      <c r="G1342" s="43"/>
    </row>
    <row r="1343" spans="1:7" ht="15">
      <c r="A1343" s="137"/>
      <c r="B1343" s="11"/>
      <c r="C1343" s="11"/>
      <c r="D1343" s="11"/>
      <c r="E1343" s="43"/>
      <c r="F1343" s="43"/>
      <c r="G1343" s="43"/>
    </row>
    <row r="1344" spans="1:7" ht="15">
      <c r="A1344" s="137"/>
      <c r="B1344" s="11"/>
      <c r="C1344" s="11"/>
      <c r="D1344" s="11"/>
      <c r="E1344" s="43"/>
      <c r="F1344" s="43"/>
      <c r="G1344" s="43"/>
    </row>
    <row r="1345" spans="1:7" ht="15">
      <c r="A1345" s="137"/>
      <c r="B1345" s="11"/>
      <c r="C1345" s="11"/>
      <c r="D1345" s="11"/>
      <c r="E1345" s="43"/>
      <c r="F1345" s="43"/>
      <c r="G1345" s="43"/>
    </row>
    <row r="1346" spans="1:7" ht="15">
      <c r="A1346" s="137"/>
      <c r="B1346" s="11"/>
      <c r="C1346" s="11"/>
      <c r="D1346" s="11"/>
      <c r="E1346" s="43"/>
      <c r="F1346" s="43"/>
      <c r="G1346" s="43"/>
    </row>
    <row r="1347" spans="1:7" ht="15">
      <c r="A1347" s="137"/>
      <c r="B1347" s="11"/>
      <c r="C1347" s="11"/>
      <c r="D1347" s="11"/>
      <c r="E1347" s="43"/>
      <c r="F1347" s="43"/>
      <c r="G1347" s="43"/>
    </row>
    <row r="1348" spans="1:7" ht="15">
      <c r="A1348" s="137"/>
      <c r="B1348" s="11"/>
      <c r="C1348" s="11"/>
      <c r="D1348" s="11"/>
      <c r="E1348" s="43"/>
      <c r="F1348" s="43"/>
      <c r="G1348" s="43"/>
    </row>
    <row r="1349" spans="1:7" ht="15">
      <c r="A1349" s="137"/>
      <c r="B1349" s="11"/>
      <c r="C1349" s="11"/>
      <c r="D1349" s="11"/>
      <c r="E1349" s="43"/>
      <c r="F1349" s="43"/>
      <c r="G1349" s="43"/>
    </row>
    <row r="1350" spans="1:7" ht="15">
      <c r="A1350" s="137"/>
      <c r="B1350" s="11"/>
      <c r="C1350" s="11"/>
      <c r="D1350" s="11"/>
      <c r="E1350" s="43"/>
      <c r="F1350" s="43"/>
      <c r="G1350" s="43"/>
    </row>
    <row r="1351" spans="1:7" ht="15">
      <c r="A1351" s="137"/>
      <c r="B1351" s="11"/>
      <c r="C1351" s="11"/>
      <c r="D1351" s="11"/>
      <c r="E1351" s="43"/>
      <c r="F1351" s="43"/>
      <c r="G1351" s="43"/>
    </row>
    <row r="1352" spans="1:7" ht="15">
      <c r="A1352" s="137"/>
      <c r="B1352" s="11"/>
      <c r="C1352" s="11"/>
      <c r="D1352" s="11"/>
      <c r="E1352" s="43"/>
      <c r="F1352" s="43"/>
      <c r="G1352" s="43"/>
    </row>
    <row r="1353" spans="1:7" ht="15">
      <c r="A1353" s="137"/>
      <c r="B1353" s="11"/>
      <c r="C1353" s="11"/>
      <c r="D1353" s="11"/>
      <c r="E1353" s="43"/>
      <c r="F1353" s="43"/>
      <c r="G1353" s="43"/>
    </row>
    <row r="1354" spans="1:7" ht="15">
      <c r="A1354" s="137"/>
      <c r="B1354" s="11"/>
      <c r="C1354" s="11"/>
      <c r="D1354" s="11"/>
      <c r="E1354" s="43"/>
      <c r="F1354" s="43"/>
      <c r="G1354" s="43"/>
    </row>
    <row r="1355" spans="1:7" ht="15">
      <c r="A1355" s="137"/>
      <c r="B1355" s="11"/>
      <c r="C1355" s="11"/>
      <c r="D1355" s="11"/>
      <c r="E1355" s="43"/>
      <c r="F1355" s="43"/>
      <c r="G1355" s="43"/>
    </row>
    <row r="1356" spans="1:7" ht="15">
      <c r="A1356" s="137"/>
      <c r="B1356" s="11"/>
      <c r="C1356" s="11"/>
      <c r="D1356" s="11"/>
      <c r="E1356" s="43"/>
      <c r="F1356" s="43"/>
      <c r="G1356" s="43"/>
    </row>
    <row r="1357" spans="1:7" ht="15">
      <c r="A1357" s="137"/>
      <c r="B1357" s="11"/>
      <c r="C1357" s="11"/>
      <c r="D1357" s="11"/>
      <c r="E1357" s="43"/>
      <c r="F1357" s="43"/>
      <c r="G1357" s="43"/>
    </row>
    <row r="1358" spans="1:7" ht="15">
      <c r="A1358" s="137"/>
      <c r="B1358" s="11"/>
      <c r="C1358" s="11"/>
      <c r="D1358" s="11"/>
      <c r="E1358" s="43"/>
      <c r="F1358" s="43"/>
      <c r="G1358" s="43"/>
    </row>
    <row r="1359" spans="1:7" ht="15">
      <c r="A1359" s="137"/>
      <c r="B1359" s="11"/>
      <c r="C1359" s="11"/>
      <c r="D1359" s="11"/>
      <c r="E1359" s="43"/>
      <c r="F1359" s="43"/>
      <c r="G1359" s="43"/>
    </row>
    <row r="1360" spans="1:7" ht="15">
      <c r="A1360" s="137"/>
      <c r="B1360" s="11"/>
      <c r="C1360" s="11"/>
      <c r="D1360" s="11"/>
      <c r="E1360" s="43"/>
      <c r="F1360" s="43"/>
      <c r="G1360" s="43"/>
    </row>
    <row r="1361" spans="1:7" ht="15">
      <c r="A1361" s="137"/>
      <c r="B1361" s="11"/>
      <c r="C1361" s="11"/>
      <c r="D1361" s="11"/>
      <c r="E1361" s="43"/>
      <c r="F1361" s="43"/>
      <c r="G1361" s="43"/>
    </row>
    <row r="1362" spans="1:7" ht="15">
      <c r="A1362" s="137"/>
      <c r="B1362" s="11"/>
      <c r="C1362" s="11"/>
      <c r="D1362" s="11"/>
      <c r="E1362" s="43"/>
      <c r="F1362" s="43"/>
      <c r="G1362" s="43"/>
    </row>
    <row r="1363" spans="1:7" ht="15">
      <c r="A1363" s="137"/>
      <c r="B1363" s="11"/>
      <c r="C1363" s="11"/>
      <c r="D1363" s="11"/>
      <c r="E1363" s="43"/>
      <c r="F1363" s="43"/>
      <c r="G1363" s="43"/>
    </row>
    <row r="1364" spans="1:7" ht="15">
      <c r="A1364" s="137"/>
      <c r="B1364" s="11"/>
      <c r="C1364" s="11"/>
      <c r="D1364" s="11"/>
      <c r="E1364" s="43"/>
      <c r="F1364" s="43"/>
      <c r="G1364" s="43"/>
    </row>
    <row r="1365" spans="1:7" ht="15">
      <c r="A1365" s="137"/>
      <c r="B1365" s="11"/>
      <c r="C1365" s="11"/>
      <c r="D1365" s="11"/>
      <c r="E1365" s="43"/>
      <c r="F1365" s="43"/>
      <c r="G1365" s="43"/>
    </row>
    <row r="1366" spans="1:7" ht="15">
      <c r="A1366" s="137"/>
      <c r="B1366" s="11"/>
      <c r="C1366" s="11"/>
      <c r="D1366" s="11"/>
      <c r="E1366" s="43"/>
      <c r="F1366" s="43"/>
      <c r="G1366" s="43"/>
    </row>
    <row r="1367" spans="1:7" ht="15">
      <c r="A1367" s="137"/>
      <c r="B1367" s="11"/>
      <c r="C1367" s="11"/>
      <c r="D1367" s="11"/>
      <c r="E1367" s="43"/>
      <c r="F1367" s="43"/>
      <c r="G1367" s="43"/>
    </row>
    <row r="1368" spans="1:7" ht="15">
      <c r="A1368" s="137"/>
      <c r="B1368" s="11"/>
      <c r="C1368" s="11"/>
      <c r="D1368" s="11"/>
      <c r="E1368" s="43"/>
      <c r="F1368" s="43"/>
      <c r="G1368" s="43"/>
    </row>
    <row r="1369" spans="1:7" ht="15">
      <c r="A1369" s="137"/>
      <c r="B1369" s="11"/>
      <c r="C1369" s="11"/>
      <c r="D1369" s="11"/>
      <c r="E1369" s="43"/>
      <c r="F1369" s="43"/>
      <c r="G1369" s="43"/>
    </row>
    <row r="1370" spans="1:7" ht="15">
      <c r="A1370" s="137"/>
      <c r="B1370" s="11"/>
      <c r="C1370" s="11"/>
      <c r="D1370" s="11"/>
      <c r="E1370" s="43"/>
      <c r="F1370" s="43"/>
      <c r="G1370" s="43"/>
    </row>
    <row r="1371" spans="1:7" ht="15">
      <c r="A1371" s="137"/>
      <c r="B1371" s="11"/>
      <c r="C1371" s="11"/>
      <c r="D1371" s="11"/>
      <c r="E1371" s="43"/>
      <c r="F1371" s="43"/>
      <c r="G1371" s="43"/>
    </row>
    <row r="1372" spans="1:7" ht="15">
      <c r="A1372" s="137"/>
      <c r="B1372" s="11"/>
      <c r="C1372" s="11"/>
      <c r="D1372" s="11"/>
      <c r="E1372" s="43"/>
      <c r="F1372" s="43"/>
      <c r="G1372" s="43"/>
    </row>
    <row r="1373" spans="1:7" ht="15">
      <c r="A1373" s="137"/>
      <c r="B1373" s="11"/>
      <c r="C1373" s="11"/>
      <c r="D1373" s="11"/>
      <c r="E1373" s="43"/>
      <c r="F1373" s="43"/>
      <c r="G1373" s="43"/>
    </row>
    <row r="1374" spans="1:7" ht="15">
      <c r="A1374" s="137"/>
      <c r="B1374" s="11"/>
      <c r="C1374" s="11"/>
      <c r="D1374" s="11"/>
      <c r="E1374" s="43"/>
      <c r="F1374" s="43"/>
      <c r="G1374" s="43"/>
    </row>
    <row r="1375" spans="1:7" ht="15">
      <c r="A1375" s="137"/>
      <c r="B1375" s="11"/>
      <c r="C1375" s="11"/>
      <c r="D1375" s="11"/>
      <c r="E1375" s="43"/>
      <c r="F1375" s="43"/>
      <c r="G1375" s="43"/>
    </row>
    <row r="1376" spans="1:7" ht="15">
      <c r="A1376" s="137"/>
      <c r="B1376" s="11"/>
      <c r="C1376" s="11"/>
      <c r="D1376" s="11"/>
      <c r="E1376" s="43"/>
      <c r="F1376" s="43"/>
      <c r="G1376" s="43"/>
    </row>
    <row r="1377" spans="1:7" ht="15">
      <c r="A1377" s="137"/>
      <c r="B1377" s="11"/>
      <c r="C1377" s="11"/>
      <c r="D1377" s="11"/>
      <c r="E1377" s="43"/>
      <c r="F1377" s="43"/>
      <c r="G1377" s="43"/>
    </row>
    <row r="1378" spans="1:7" ht="15">
      <c r="A1378" s="137"/>
      <c r="B1378" s="11"/>
      <c r="C1378" s="11"/>
      <c r="D1378" s="11"/>
      <c r="E1378" s="43"/>
      <c r="F1378" s="43"/>
      <c r="G1378" s="43"/>
    </row>
    <row r="1379" spans="1:7" ht="15">
      <c r="A1379" s="137"/>
      <c r="B1379" s="11"/>
      <c r="C1379" s="11"/>
      <c r="D1379" s="11"/>
      <c r="E1379" s="43"/>
      <c r="F1379" s="43"/>
      <c r="G1379" s="43"/>
    </row>
    <row r="1380" spans="1:7" ht="15">
      <c r="A1380" s="137"/>
      <c r="B1380" s="11"/>
      <c r="C1380" s="11"/>
      <c r="D1380" s="11"/>
      <c r="E1380" s="43"/>
      <c r="F1380" s="43"/>
      <c r="G1380" s="43"/>
    </row>
    <row r="1381" spans="1:7" ht="15">
      <c r="A1381" s="137"/>
      <c r="B1381" s="11"/>
      <c r="C1381" s="11"/>
      <c r="D1381" s="11"/>
      <c r="E1381" s="43"/>
      <c r="F1381" s="43"/>
      <c r="G1381" s="43"/>
    </row>
    <row r="1382" spans="1:7" ht="15">
      <c r="A1382" s="137"/>
      <c r="B1382" s="11"/>
      <c r="C1382" s="11"/>
      <c r="D1382" s="11"/>
      <c r="E1382" s="43"/>
      <c r="F1382" s="43"/>
      <c r="G1382" s="43"/>
    </row>
    <row r="1383" spans="1:7" ht="15">
      <c r="A1383" s="137"/>
      <c r="B1383" s="11"/>
      <c r="C1383" s="11"/>
      <c r="D1383" s="11"/>
      <c r="E1383" s="43"/>
      <c r="F1383" s="43"/>
      <c r="G1383" s="43"/>
    </row>
    <row r="1384" spans="1:7" ht="15">
      <c r="A1384" s="137"/>
      <c r="B1384" s="11"/>
      <c r="C1384" s="11"/>
      <c r="D1384" s="11"/>
      <c r="E1384" s="43"/>
      <c r="F1384" s="43"/>
      <c r="G1384" s="43"/>
    </row>
    <row r="1385" spans="1:7" ht="15">
      <c r="A1385" s="137"/>
      <c r="B1385" s="11"/>
      <c r="C1385" s="11"/>
      <c r="D1385" s="11"/>
      <c r="E1385" s="43"/>
      <c r="F1385" s="43"/>
      <c r="G1385" s="43"/>
    </row>
    <row r="1386" spans="1:7" ht="15">
      <c r="A1386" s="137"/>
      <c r="B1386" s="11"/>
      <c r="C1386" s="11"/>
      <c r="D1386" s="11"/>
      <c r="E1386" s="43"/>
      <c r="F1386" s="43"/>
      <c r="G1386" s="43"/>
    </row>
    <row r="1387" spans="1:7" ht="15">
      <c r="A1387" s="137"/>
      <c r="B1387" s="11"/>
      <c r="C1387" s="11"/>
      <c r="D1387" s="11"/>
      <c r="E1387" s="43"/>
      <c r="F1387" s="43"/>
      <c r="G1387" s="43"/>
    </row>
    <row r="1388" spans="1:7" ht="15">
      <c r="A1388" s="137"/>
      <c r="B1388" s="11"/>
      <c r="C1388" s="11"/>
      <c r="D1388" s="11"/>
      <c r="E1388" s="43"/>
      <c r="F1388" s="43"/>
      <c r="G1388" s="43"/>
    </row>
    <row r="1389" spans="1:7" ht="15">
      <c r="A1389" s="137"/>
      <c r="B1389" s="11"/>
      <c r="C1389" s="11"/>
      <c r="D1389" s="11"/>
      <c r="E1389" s="43"/>
      <c r="F1389" s="43"/>
      <c r="G1389" s="43"/>
    </row>
    <row r="1390" spans="1:7" ht="15">
      <c r="A1390" s="137"/>
      <c r="B1390" s="11"/>
      <c r="C1390" s="11"/>
      <c r="D1390" s="11"/>
      <c r="E1390" s="43"/>
      <c r="F1390" s="43"/>
      <c r="G1390" s="43"/>
    </row>
    <row r="1391" spans="1:7" ht="15">
      <c r="A1391" s="137"/>
      <c r="B1391" s="11"/>
      <c r="C1391" s="11"/>
      <c r="D1391" s="11"/>
      <c r="E1391" s="43"/>
      <c r="F1391" s="43"/>
      <c r="G1391" s="43"/>
    </row>
    <row r="1392" spans="1:7" ht="15">
      <c r="A1392" s="137"/>
      <c r="B1392" s="11"/>
      <c r="C1392" s="11"/>
      <c r="D1392" s="11"/>
      <c r="E1392" s="43"/>
      <c r="F1392" s="43"/>
      <c r="G1392" s="43"/>
    </row>
    <row r="1393" spans="1:7" ht="15">
      <c r="A1393" s="137"/>
      <c r="B1393" s="11"/>
      <c r="C1393" s="11"/>
      <c r="D1393" s="11"/>
      <c r="E1393" s="43"/>
      <c r="F1393" s="43"/>
      <c r="G1393" s="43"/>
    </row>
    <row r="1394" spans="1:7" ht="15">
      <c r="A1394" s="137"/>
      <c r="B1394" s="11"/>
      <c r="C1394" s="11"/>
      <c r="D1394" s="11"/>
      <c r="E1394" s="43"/>
      <c r="F1394" s="43"/>
      <c r="G1394" s="43"/>
    </row>
    <row r="1395" spans="1:7" ht="15">
      <c r="A1395" s="137"/>
      <c r="B1395" s="11"/>
      <c r="C1395" s="11"/>
      <c r="D1395" s="11"/>
      <c r="E1395" s="43"/>
      <c r="F1395" s="43"/>
      <c r="G1395" s="43"/>
    </row>
    <row r="1396" spans="1:7" ht="15">
      <c r="A1396" s="137"/>
      <c r="B1396" s="11"/>
      <c r="C1396" s="11"/>
      <c r="D1396" s="11"/>
      <c r="E1396" s="43"/>
      <c r="F1396" s="43"/>
      <c r="G1396" s="43"/>
    </row>
    <row r="1397" spans="1:7" ht="15">
      <c r="A1397" s="137"/>
      <c r="B1397" s="11"/>
      <c r="C1397" s="11"/>
      <c r="D1397" s="11"/>
      <c r="E1397" s="43"/>
      <c r="F1397" s="43"/>
      <c r="G1397" s="43"/>
    </row>
    <row r="1398" spans="1:7" ht="15">
      <c r="A1398" s="137"/>
      <c r="B1398" s="11"/>
      <c r="C1398" s="11"/>
      <c r="D1398" s="11"/>
      <c r="E1398" s="43"/>
      <c r="F1398" s="43"/>
      <c r="G1398" s="43"/>
    </row>
    <row r="1399" spans="1:7" ht="15">
      <c r="A1399" s="137"/>
      <c r="B1399" s="11"/>
      <c r="C1399" s="11"/>
      <c r="D1399" s="11"/>
      <c r="E1399" s="43"/>
      <c r="F1399" s="43"/>
      <c r="G1399" s="43"/>
    </row>
    <row r="1400" spans="1:7" ht="15">
      <c r="A1400" s="137"/>
      <c r="B1400" s="11"/>
      <c r="C1400" s="11"/>
      <c r="D1400" s="11"/>
      <c r="E1400" s="43"/>
      <c r="F1400" s="43"/>
      <c r="G1400" s="43"/>
    </row>
    <row r="1401" spans="1:7" ht="15">
      <c r="A1401" s="137"/>
      <c r="B1401" s="11"/>
      <c r="C1401" s="11"/>
      <c r="D1401" s="11"/>
      <c r="E1401" s="43"/>
      <c r="F1401" s="43"/>
      <c r="G1401" s="43"/>
    </row>
    <row r="1402" spans="1:7" ht="15">
      <c r="A1402" s="137"/>
      <c r="B1402" s="11"/>
      <c r="C1402" s="11"/>
      <c r="D1402" s="11"/>
      <c r="E1402" s="43"/>
      <c r="F1402" s="43"/>
      <c r="G1402" s="43"/>
    </row>
    <row r="1403" spans="1:7" ht="15">
      <c r="A1403" s="137"/>
      <c r="B1403" s="11"/>
      <c r="C1403" s="11"/>
      <c r="D1403" s="11"/>
      <c r="E1403" s="43"/>
      <c r="F1403" s="43"/>
      <c r="G1403" s="43"/>
    </row>
    <row r="1404" spans="1:7" ht="15">
      <c r="A1404" s="137"/>
      <c r="B1404" s="11"/>
      <c r="C1404" s="11"/>
      <c r="D1404" s="11"/>
      <c r="E1404" s="43"/>
      <c r="F1404" s="43"/>
      <c r="G1404" s="43"/>
    </row>
    <row r="1405" spans="1:7" ht="15">
      <c r="A1405" s="137"/>
      <c r="B1405" s="11"/>
      <c r="C1405" s="11"/>
      <c r="D1405" s="11"/>
      <c r="E1405" s="43"/>
      <c r="F1405" s="43"/>
      <c r="G1405" s="43"/>
    </row>
    <row r="1406" spans="1:7" ht="15">
      <c r="A1406" s="137"/>
      <c r="B1406" s="11"/>
      <c r="C1406" s="11"/>
      <c r="D1406" s="11"/>
      <c r="E1406" s="43"/>
      <c r="F1406" s="43"/>
      <c r="G1406" s="43"/>
    </row>
    <row r="1407" spans="1:7" ht="15">
      <c r="A1407" s="137"/>
      <c r="B1407" s="11"/>
      <c r="C1407" s="11"/>
      <c r="D1407" s="11"/>
      <c r="E1407" s="43"/>
      <c r="F1407" s="43"/>
      <c r="G1407" s="43"/>
    </row>
    <row r="1408" spans="1:7" ht="15">
      <c r="A1408" s="137"/>
      <c r="B1408" s="11"/>
      <c r="C1408" s="11"/>
      <c r="D1408" s="11"/>
      <c r="E1408" s="43"/>
      <c r="F1408" s="43"/>
      <c r="G1408" s="43"/>
    </row>
    <row r="1409" spans="1:7" ht="15">
      <c r="A1409" s="137"/>
      <c r="B1409" s="11"/>
      <c r="C1409" s="11"/>
      <c r="D1409" s="11"/>
      <c r="E1409" s="43"/>
      <c r="F1409" s="43"/>
      <c r="G1409" s="43"/>
    </row>
    <row r="1410" spans="1:7" ht="15">
      <c r="A1410" s="137"/>
      <c r="B1410" s="11"/>
      <c r="C1410" s="11"/>
      <c r="D1410" s="11"/>
      <c r="E1410" s="43"/>
      <c r="F1410" s="43"/>
      <c r="G1410" s="43"/>
    </row>
    <row r="1411" spans="1:7" ht="15">
      <c r="A1411" s="137"/>
      <c r="B1411" s="11"/>
      <c r="C1411" s="11"/>
      <c r="D1411" s="11"/>
      <c r="E1411" s="43"/>
      <c r="F1411" s="43"/>
      <c r="G1411" s="43"/>
    </row>
    <row r="1412" spans="1:7" ht="15">
      <c r="A1412" s="137"/>
      <c r="B1412" s="11"/>
      <c r="C1412" s="11"/>
      <c r="D1412" s="11"/>
      <c r="E1412" s="43"/>
      <c r="F1412" s="43"/>
      <c r="G1412" s="43"/>
    </row>
    <row r="1413" spans="1:7" ht="15">
      <c r="A1413" s="137"/>
      <c r="B1413" s="11"/>
      <c r="C1413" s="11"/>
      <c r="D1413" s="11"/>
      <c r="E1413" s="43"/>
      <c r="F1413" s="43"/>
      <c r="G1413" s="43"/>
    </row>
    <row r="1414" spans="1:7" ht="15">
      <c r="A1414" s="137"/>
      <c r="B1414" s="11"/>
      <c r="C1414" s="11"/>
      <c r="D1414" s="11"/>
      <c r="E1414" s="43"/>
      <c r="F1414" s="43"/>
      <c r="G1414" s="43"/>
    </row>
    <row r="1415" spans="1:7" ht="15">
      <c r="A1415" s="137"/>
      <c r="B1415" s="11"/>
      <c r="C1415" s="11"/>
      <c r="D1415" s="11"/>
      <c r="E1415" s="43"/>
      <c r="F1415" s="43"/>
      <c r="G1415" s="43"/>
    </row>
    <row r="1416" spans="1:7" ht="15">
      <c r="A1416" s="137"/>
      <c r="B1416" s="11"/>
      <c r="C1416" s="11"/>
      <c r="D1416" s="11"/>
      <c r="E1416" s="43"/>
      <c r="F1416" s="43"/>
      <c r="G1416" s="43"/>
    </row>
    <row r="1417" spans="1:7" ht="15">
      <c r="A1417" s="137"/>
      <c r="B1417" s="11"/>
      <c r="C1417" s="11"/>
      <c r="D1417" s="11"/>
      <c r="E1417" s="43"/>
      <c r="F1417" s="43"/>
      <c r="G1417" s="43"/>
    </row>
    <row r="1418" spans="1:7" ht="15">
      <c r="A1418" s="137"/>
      <c r="B1418" s="11"/>
      <c r="C1418" s="11"/>
      <c r="D1418" s="11"/>
      <c r="E1418" s="43"/>
      <c r="F1418" s="43"/>
      <c r="G1418" s="43"/>
    </row>
    <row r="1419" spans="1:7" ht="15">
      <c r="A1419" s="137"/>
      <c r="B1419" s="11"/>
      <c r="C1419" s="11"/>
      <c r="D1419" s="11"/>
      <c r="E1419" s="43"/>
      <c r="F1419" s="43"/>
      <c r="G1419" s="43"/>
    </row>
    <row r="1420" spans="1:7" ht="15">
      <c r="A1420" s="137"/>
      <c r="B1420" s="11"/>
      <c r="C1420" s="11"/>
      <c r="D1420" s="11"/>
      <c r="E1420" s="43"/>
      <c r="F1420" s="43"/>
      <c r="G1420" s="43"/>
    </row>
    <row r="1421" spans="1:7" ht="15">
      <c r="A1421" s="137"/>
      <c r="B1421" s="11"/>
      <c r="C1421" s="11"/>
      <c r="D1421" s="11"/>
      <c r="E1421" s="43"/>
      <c r="F1421" s="43"/>
      <c r="G1421" s="43"/>
    </row>
    <row r="1422" spans="1:7" ht="15">
      <c r="A1422" s="137"/>
      <c r="B1422" s="11"/>
      <c r="C1422" s="11"/>
      <c r="D1422" s="11"/>
      <c r="E1422" s="43"/>
      <c r="F1422" s="43"/>
      <c r="G1422" s="43"/>
    </row>
    <row r="1423" spans="1:7" ht="15">
      <c r="A1423" s="137"/>
      <c r="B1423" s="11"/>
      <c r="C1423" s="11"/>
      <c r="D1423" s="11"/>
      <c r="E1423" s="43"/>
      <c r="F1423" s="43"/>
      <c r="G1423" s="43"/>
    </row>
    <row r="1424" spans="1:7" ht="15">
      <c r="A1424" s="137"/>
      <c r="B1424" s="11"/>
      <c r="C1424" s="11"/>
      <c r="D1424" s="11"/>
      <c r="E1424" s="43"/>
      <c r="F1424" s="43"/>
      <c r="G1424" s="43"/>
    </row>
    <row r="1425" spans="1:7" ht="15">
      <c r="A1425" s="137"/>
      <c r="B1425" s="11"/>
      <c r="C1425" s="11"/>
      <c r="D1425" s="11"/>
      <c r="E1425" s="43"/>
      <c r="F1425" s="43"/>
      <c r="G1425" s="43"/>
    </row>
    <row r="1426" spans="1:7" ht="15">
      <c r="A1426" s="137"/>
      <c r="B1426" s="11"/>
      <c r="C1426" s="11"/>
      <c r="D1426" s="11"/>
      <c r="E1426" s="43"/>
      <c r="F1426" s="43"/>
      <c r="G1426" s="43"/>
    </row>
    <row r="1427" spans="1:7" ht="15">
      <c r="A1427" s="137"/>
      <c r="B1427" s="11"/>
      <c r="C1427" s="11"/>
      <c r="D1427" s="11"/>
      <c r="E1427" s="43"/>
      <c r="F1427" s="43"/>
      <c r="G1427" s="43"/>
    </row>
    <row r="1428" spans="1:7" ht="15">
      <c r="A1428" s="137"/>
      <c r="B1428" s="11"/>
      <c r="C1428" s="11"/>
      <c r="D1428" s="11"/>
      <c r="E1428" s="43"/>
      <c r="F1428" s="43"/>
      <c r="G1428" s="43"/>
    </row>
    <row r="1429" spans="1:7" ht="15">
      <c r="A1429" s="137"/>
      <c r="B1429" s="11"/>
      <c r="C1429" s="11"/>
      <c r="D1429" s="11"/>
      <c r="E1429" s="43"/>
      <c r="F1429" s="43"/>
      <c r="G1429" s="43"/>
    </row>
    <row r="1430" spans="1:7" ht="15">
      <c r="A1430" s="137"/>
      <c r="B1430" s="11"/>
      <c r="C1430" s="11"/>
      <c r="D1430" s="11"/>
      <c r="E1430" s="43"/>
      <c r="F1430" s="43"/>
      <c r="G1430" s="43"/>
    </row>
    <row r="1431" spans="1:7" ht="15">
      <c r="A1431" s="137"/>
      <c r="B1431" s="11"/>
      <c r="C1431" s="11"/>
      <c r="D1431" s="11"/>
      <c r="E1431" s="43"/>
      <c r="F1431" s="43"/>
      <c r="G1431" s="43"/>
    </row>
    <row r="1432" spans="1:7" ht="15">
      <c r="A1432" s="137"/>
      <c r="B1432" s="11"/>
      <c r="C1432" s="11"/>
      <c r="D1432" s="11"/>
      <c r="E1432" s="43"/>
      <c r="F1432" s="43"/>
      <c r="G1432" s="43"/>
    </row>
    <row r="1433" spans="1:7" ht="15">
      <c r="A1433" s="137"/>
      <c r="B1433" s="11"/>
      <c r="C1433" s="11"/>
      <c r="D1433" s="11"/>
      <c r="E1433" s="43"/>
      <c r="F1433" s="43"/>
      <c r="G1433" s="43"/>
    </row>
    <row r="1434" spans="1:7" ht="15">
      <c r="A1434" s="137"/>
      <c r="B1434" s="11"/>
      <c r="C1434" s="11"/>
      <c r="D1434" s="11"/>
      <c r="E1434" s="43"/>
      <c r="F1434" s="43"/>
      <c r="G1434" s="43"/>
    </row>
    <row r="1435" spans="1:7" ht="15">
      <c r="A1435" s="137"/>
      <c r="B1435" s="11"/>
      <c r="C1435" s="11"/>
      <c r="D1435" s="11"/>
      <c r="E1435" s="43"/>
      <c r="F1435" s="43"/>
      <c r="G1435" s="43"/>
    </row>
    <row r="1436" spans="1:7" ht="15">
      <c r="A1436" s="137"/>
      <c r="B1436" s="11"/>
      <c r="C1436" s="11"/>
      <c r="D1436" s="11"/>
      <c r="E1436" s="43"/>
      <c r="F1436" s="43"/>
      <c r="G1436" s="43"/>
    </row>
    <row r="1437" spans="1:7" ht="15">
      <c r="A1437" s="137"/>
      <c r="B1437" s="11"/>
      <c r="C1437" s="11"/>
      <c r="D1437" s="11"/>
      <c r="E1437" s="43"/>
      <c r="F1437" s="43"/>
      <c r="G1437" s="43"/>
    </row>
    <row r="1438" spans="1:7" ht="15">
      <c r="A1438" s="137"/>
      <c r="B1438" s="11"/>
      <c r="C1438" s="11"/>
      <c r="D1438" s="11"/>
      <c r="E1438" s="43"/>
      <c r="F1438" s="43"/>
      <c r="G1438" s="43"/>
    </row>
    <row r="1439" spans="1:7" ht="15">
      <c r="A1439" s="137"/>
      <c r="B1439" s="11"/>
      <c r="C1439" s="11"/>
      <c r="D1439" s="11"/>
      <c r="E1439" s="43"/>
      <c r="F1439" s="43"/>
      <c r="G1439" s="43"/>
    </row>
    <row r="1440" spans="1:7" ht="15">
      <c r="A1440" s="137"/>
      <c r="B1440" s="11"/>
      <c r="C1440" s="11"/>
      <c r="D1440" s="11"/>
      <c r="E1440" s="43"/>
      <c r="F1440" s="43"/>
      <c r="G1440" s="43"/>
    </row>
    <row r="1441" spans="1:7" ht="15">
      <c r="A1441" s="137"/>
      <c r="B1441" s="11"/>
      <c r="C1441" s="11"/>
      <c r="D1441" s="11"/>
      <c r="E1441" s="43"/>
      <c r="F1441" s="43"/>
      <c r="G1441" s="43"/>
    </row>
    <row r="1442" spans="1:7" ht="15">
      <c r="A1442" s="137"/>
      <c r="B1442" s="11"/>
      <c r="C1442" s="11"/>
      <c r="D1442" s="11"/>
      <c r="E1442" s="43"/>
      <c r="F1442" s="43"/>
      <c r="G1442" s="43"/>
    </row>
    <row r="1443" spans="1:7" ht="15">
      <c r="A1443" s="137"/>
      <c r="B1443" s="11"/>
      <c r="C1443" s="11"/>
      <c r="D1443" s="11"/>
      <c r="E1443" s="43"/>
      <c r="F1443" s="43"/>
      <c r="G1443" s="43"/>
    </row>
    <row r="1444" spans="1:7" ht="15">
      <c r="A1444" s="137"/>
      <c r="B1444" s="11"/>
      <c r="C1444" s="11"/>
      <c r="D1444" s="11"/>
      <c r="E1444" s="43"/>
      <c r="F1444" s="43"/>
      <c r="G1444" s="43"/>
    </row>
    <row r="1445" spans="1:7" ht="15">
      <c r="A1445" s="137"/>
      <c r="B1445" s="11"/>
      <c r="C1445" s="11"/>
      <c r="D1445" s="11"/>
      <c r="E1445" s="43"/>
      <c r="F1445" s="43"/>
      <c r="G1445" s="43"/>
    </row>
    <row r="1446" spans="1:7" ht="15">
      <c r="A1446" s="137"/>
      <c r="B1446" s="11"/>
      <c r="C1446" s="11"/>
      <c r="D1446" s="11"/>
      <c r="E1446" s="43"/>
      <c r="F1446" s="43"/>
      <c r="G1446" s="43"/>
    </row>
    <row r="1447" spans="1:7" ht="15">
      <c r="A1447" s="137"/>
      <c r="B1447" s="11"/>
      <c r="C1447" s="11"/>
      <c r="D1447" s="11"/>
      <c r="E1447" s="43"/>
      <c r="F1447" s="43"/>
      <c r="G1447" s="43"/>
    </row>
    <row r="1448" spans="1:7" ht="15">
      <c r="A1448" s="137"/>
      <c r="B1448" s="11"/>
      <c r="C1448" s="11"/>
      <c r="D1448" s="11"/>
      <c r="E1448" s="43"/>
      <c r="F1448" s="43"/>
      <c r="G1448" s="43"/>
    </row>
    <row r="1449" spans="1:7" ht="15">
      <c r="A1449" s="137"/>
      <c r="B1449" s="11"/>
      <c r="C1449" s="11"/>
      <c r="D1449" s="11"/>
      <c r="E1449" s="43"/>
      <c r="F1449" s="43"/>
      <c r="G1449" s="43"/>
    </row>
    <row r="1450" spans="1:7" ht="15">
      <c r="A1450" s="137"/>
      <c r="B1450" s="11"/>
      <c r="C1450" s="11"/>
      <c r="D1450" s="11"/>
      <c r="E1450" s="43"/>
      <c r="F1450" s="43"/>
      <c r="G1450" s="43"/>
    </row>
    <row r="1451" spans="1:7" ht="15">
      <c r="A1451" s="137"/>
      <c r="B1451" s="11"/>
      <c r="C1451" s="11"/>
      <c r="D1451" s="11"/>
      <c r="E1451" s="43"/>
      <c r="F1451" s="43"/>
      <c r="G1451" s="43"/>
    </row>
    <row r="1452" spans="1:7" ht="15">
      <c r="A1452" s="137"/>
      <c r="B1452" s="11"/>
      <c r="C1452" s="11"/>
      <c r="D1452" s="11"/>
      <c r="E1452" s="43"/>
      <c r="F1452" s="43"/>
      <c r="G1452" s="43"/>
    </row>
    <row r="1453" spans="1:7" ht="15">
      <c r="A1453" s="137"/>
      <c r="B1453" s="11"/>
      <c r="C1453" s="11"/>
      <c r="D1453" s="11"/>
      <c r="E1453" s="43"/>
      <c r="F1453" s="43"/>
      <c r="G1453" s="43"/>
    </row>
    <row r="1454" spans="1:7" ht="15">
      <c r="A1454" s="137"/>
      <c r="B1454" s="11"/>
      <c r="C1454" s="11"/>
      <c r="D1454" s="11"/>
      <c r="E1454" s="43"/>
      <c r="F1454" s="43"/>
      <c r="G1454" s="43"/>
    </row>
    <row r="1455" spans="1:7" ht="15">
      <c r="A1455" s="137"/>
      <c r="B1455" s="11"/>
      <c r="C1455" s="11"/>
      <c r="D1455" s="11"/>
      <c r="E1455" s="43"/>
      <c r="F1455" s="43"/>
      <c r="G1455" s="43"/>
    </row>
    <row r="1456" spans="1:7" ht="15">
      <c r="A1456" s="137"/>
      <c r="B1456" s="11"/>
      <c r="C1456" s="11"/>
      <c r="D1456" s="11"/>
      <c r="E1456" s="43"/>
      <c r="F1456" s="43"/>
      <c r="G1456" s="43"/>
    </row>
    <row r="1457" spans="1:7" ht="15">
      <c r="A1457" s="137"/>
      <c r="B1457" s="11"/>
      <c r="C1457" s="11"/>
      <c r="D1457" s="11"/>
      <c r="E1457" s="43"/>
      <c r="F1457" s="43"/>
      <c r="G1457" s="43"/>
    </row>
    <row r="1458" spans="1:7" ht="15">
      <c r="A1458" s="137"/>
      <c r="B1458" s="11"/>
      <c r="C1458" s="11"/>
      <c r="D1458" s="11"/>
      <c r="E1458" s="43"/>
      <c r="F1458" s="43"/>
      <c r="G1458" s="43"/>
    </row>
    <row r="1459" spans="1:7" ht="15">
      <c r="A1459" s="137"/>
      <c r="B1459" s="11"/>
      <c r="C1459" s="11"/>
      <c r="D1459" s="11"/>
      <c r="E1459" s="43"/>
      <c r="F1459" s="43"/>
      <c r="G1459" s="43"/>
    </row>
    <row r="1460" spans="1:7" ht="15">
      <c r="A1460" s="137"/>
      <c r="B1460" s="11"/>
      <c r="C1460" s="11"/>
      <c r="D1460" s="11"/>
      <c r="E1460" s="43"/>
      <c r="F1460" s="43"/>
      <c r="G1460" s="43"/>
    </row>
    <row r="1461" spans="1:7" ht="15">
      <c r="A1461" s="137"/>
      <c r="B1461" s="11"/>
      <c r="C1461" s="11"/>
      <c r="D1461" s="11"/>
      <c r="E1461" s="43"/>
      <c r="F1461" s="43"/>
      <c r="G1461" s="43"/>
    </row>
    <row r="1462" spans="1:7" ht="15">
      <c r="A1462" s="137"/>
      <c r="B1462" s="11"/>
      <c r="C1462" s="11"/>
      <c r="D1462" s="11"/>
      <c r="E1462" s="43"/>
      <c r="F1462" s="43"/>
      <c r="G1462" s="43"/>
    </row>
    <row r="1463" spans="1:7" ht="15">
      <c r="A1463" s="137"/>
      <c r="B1463" s="11"/>
      <c r="C1463" s="11"/>
      <c r="D1463" s="11"/>
      <c r="E1463" s="43"/>
      <c r="F1463" s="43"/>
      <c r="G1463" s="43"/>
    </row>
    <row r="1464" spans="1:7" ht="15">
      <c r="A1464" s="137"/>
      <c r="B1464" s="11"/>
      <c r="C1464" s="11"/>
      <c r="D1464" s="11"/>
      <c r="E1464" s="43"/>
      <c r="F1464" s="43"/>
      <c r="G1464" s="43"/>
    </row>
    <row r="1465" spans="1:7" ht="15">
      <c r="A1465" s="137"/>
      <c r="B1465" s="11"/>
      <c r="C1465" s="11"/>
      <c r="D1465" s="11"/>
      <c r="E1465" s="43"/>
      <c r="F1465" s="43"/>
      <c r="G1465" s="43"/>
    </row>
    <row r="1466" spans="1:7" ht="15">
      <c r="A1466" s="137"/>
      <c r="B1466" s="11"/>
      <c r="C1466" s="11"/>
      <c r="D1466" s="11"/>
      <c r="E1466" s="43"/>
      <c r="F1466" s="43"/>
      <c r="G1466" s="43"/>
    </row>
    <row r="1467" spans="1:7" ht="15">
      <c r="A1467" s="137"/>
      <c r="B1467" s="11"/>
      <c r="C1467" s="11"/>
      <c r="D1467" s="11"/>
      <c r="E1467" s="43"/>
      <c r="F1467" s="43"/>
      <c r="G1467" s="43"/>
    </row>
    <row r="1468" spans="1:7" ht="15">
      <c r="A1468" s="137"/>
      <c r="B1468" s="11"/>
      <c r="C1468" s="11"/>
      <c r="D1468" s="11"/>
      <c r="E1468" s="43"/>
      <c r="F1468" s="43"/>
      <c r="G1468" s="43"/>
    </row>
    <row r="1469" spans="1:7" ht="15">
      <c r="A1469" s="137"/>
      <c r="B1469" s="11"/>
      <c r="C1469" s="11"/>
      <c r="D1469" s="11"/>
      <c r="E1469" s="43"/>
      <c r="F1469" s="43"/>
      <c r="G1469" s="43"/>
    </row>
    <row r="1470" spans="1:7" ht="15">
      <c r="A1470" s="137"/>
      <c r="B1470" s="11"/>
      <c r="C1470" s="11"/>
      <c r="D1470" s="11"/>
      <c r="E1470" s="43"/>
      <c r="F1470" s="43"/>
      <c r="G1470" s="43"/>
    </row>
    <row r="1471" spans="1:7" ht="15">
      <c r="A1471" s="137"/>
      <c r="B1471" s="11"/>
      <c r="C1471" s="11"/>
      <c r="D1471" s="11"/>
      <c r="E1471" s="43"/>
      <c r="F1471" s="43"/>
      <c r="G1471" s="43"/>
    </row>
    <row r="1472" spans="1:7" ht="15">
      <c r="A1472" s="137"/>
      <c r="B1472" s="11"/>
      <c r="C1472" s="11"/>
      <c r="D1472" s="11"/>
      <c r="E1472" s="43"/>
      <c r="F1472" s="43"/>
      <c r="G1472" s="43"/>
    </row>
    <row r="1473" spans="1:7" ht="15">
      <c r="A1473" s="137"/>
      <c r="B1473" s="11"/>
      <c r="C1473" s="11"/>
      <c r="D1473" s="11"/>
      <c r="E1473" s="43"/>
      <c r="F1473" s="43"/>
      <c r="G1473" s="43"/>
    </row>
    <row r="1474" spans="1:7" ht="15">
      <c r="A1474" s="137"/>
      <c r="B1474" s="11"/>
      <c r="C1474" s="11"/>
      <c r="D1474" s="11"/>
      <c r="E1474" s="43"/>
      <c r="F1474" s="43"/>
      <c r="G1474" s="43"/>
    </row>
    <row r="1475" spans="1:7" ht="15">
      <c r="A1475" s="137"/>
      <c r="B1475" s="11"/>
      <c r="C1475" s="11"/>
      <c r="D1475" s="11"/>
      <c r="E1475" s="43"/>
      <c r="F1475" s="43"/>
      <c r="G1475" s="43"/>
    </row>
    <row r="1476" spans="1:7" ht="15">
      <c r="A1476" s="137"/>
      <c r="B1476" s="11"/>
      <c r="C1476" s="11"/>
      <c r="D1476" s="11"/>
      <c r="E1476" s="43"/>
      <c r="F1476" s="43"/>
      <c r="G1476" s="43"/>
    </row>
    <row r="1477" spans="1:7" ht="15">
      <c r="A1477" s="137"/>
      <c r="B1477" s="11"/>
      <c r="C1477" s="11"/>
      <c r="D1477" s="11"/>
      <c r="E1477" s="43"/>
      <c r="F1477" s="43"/>
      <c r="G1477" s="43"/>
    </row>
    <row r="1478" spans="1:7" ht="15">
      <c r="A1478" s="137"/>
      <c r="B1478" s="11"/>
      <c r="C1478" s="11"/>
      <c r="D1478" s="11"/>
      <c r="E1478" s="43"/>
      <c r="F1478" s="43"/>
      <c r="G1478" s="43"/>
    </row>
    <row r="1479" spans="1:7" ht="15">
      <c r="A1479" s="137"/>
      <c r="B1479" s="11"/>
      <c r="C1479" s="11"/>
      <c r="D1479" s="11"/>
      <c r="E1479" s="43"/>
      <c r="F1479" s="43"/>
      <c r="G1479" s="43"/>
    </row>
    <row r="1480" spans="1:7" ht="15">
      <c r="A1480" s="137"/>
      <c r="B1480" s="11"/>
      <c r="C1480" s="11"/>
      <c r="D1480" s="11"/>
      <c r="E1480" s="43"/>
      <c r="F1480" s="43"/>
      <c r="G1480" s="43"/>
    </row>
    <row r="1481" spans="1:7" ht="15">
      <c r="A1481" s="137"/>
      <c r="B1481" s="11"/>
      <c r="C1481" s="11"/>
      <c r="D1481" s="11"/>
      <c r="E1481" s="43"/>
      <c r="F1481" s="43"/>
      <c r="G1481" s="43"/>
    </row>
    <row r="1482" spans="1:7" ht="15">
      <c r="A1482" s="137"/>
      <c r="B1482" s="11"/>
      <c r="C1482" s="11"/>
      <c r="D1482" s="11"/>
      <c r="E1482" s="43"/>
      <c r="F1482" s="43"/>
      <c r="G1482" s="43"/>
    </row>
    <row r="1483" spans="1:7" ht="15">
      <c r="A1483" s="137"/>
      <c r="B1483" s="11"/>
      <c r="C1483" s="11"/>
      <c r="D1483" s="11"/>
      <c r="E1483" s="43"/>
      <c r="F1483" s="43"/>
      <c r="G1483" s="43"/>
    </row>
    <row r="1484" spans="1:7" ht="15">
      <c r="A1484" s="137"/>
      <c r="B1484" s="11"/>
      <c r="C1484" s="11"/>
      <c r="D1484" s="11"/>
      <c r="E1484" s="43"/>
      <c r="F1484" s="43"/>
      <c r="G1484" s="43"/>
    </row>
    <row r="1485" spans="1:7" ht="15">
      <c r="A1485" s="137"/>
      <c r="B1485" s="11"/>
      <c r="C1485" s="11"/>
      <c r="D1485" s="11"/>
      <c r="E1485" s="43"/>
      <c r="F1485" s="43"/>
      <c r="G1485" s="43"/>
    </row>
    <row r="1486" spans="1:7" ht="15">
      <c r="A1486" s="137"/>
      <c r="B1486" s="11"/>
      <c r="C1486" s="11"/>
      <c r="D1486" s="11"/>
      <c r="E1486" s="43"/>
      <c r="F1486" s="43"/>
      <c r="G1486" s="43"/>
    </row>
    <row r="1487" spans="1:7" ht="15">
      <c r="A1487" s="137"/>
      <c r="B1487" s="11"/>
      <c r="C1487" s="11"/>
      <c r="D1487" s="11"/>
      <c r="E1487" s="43"/>
      <c r="F1487" s="43"/>
      <c r="G1487" s="43"/>
    </row>
    <row r="1488" spans="1:7" ht="15">
      <c r="A1488" s="137"/>
      <c r="B1488" s="11"/>
      <c r="C1488" s="11"/>
      <c r="D1488" s="11"/>
      <c r="E1488" s="43"/>
      <c r="F1488" s="43"/>
      <c r="G1488" s="43"/>
    </row>
    <row r="1489" spans="1:7" ht="15">
      <c r="A1489" s="137"/>
      <c r="B1489" s="11"/>
      <c r="C1489" s="11"/>
      <c r="D1489" s="11"/>
      <c r="E1489" s="43"/>
      <c r="F1489" s="43"/>
      <c r="G1489" s="43"/>
    </row>
    <row r="1490" spans="1:7" ht="15">
      <c r="A1490" s="137"/>
      <c r="B1490" s="11"/>
      <c r="C1490" s="11"/>
      <c r="D1490" s="11"/>
      <c r="E1490" s="43"/>
      <c r="F1490" s="43"/>
      <c r="G1490" s="43"/>
    </row>
    <row r="1491" spans="1:7" ht="15">
      <c r="A1491" s="137"/>
      <c r="B1491" s="11"/>
      <c r="C1491" s="11"/>
      <c r="D1491" s="11"/>
      <c r="E1491" s="43"/>
      <c r="F1491" s="43"/>
      <c r="G1491" s="43"/>
    </row>
    <row r="1492" spans="1:7" ht="15">
      <c r="A1492" s="137"/>
      <c r="B1492" s="11"/>
      <c r="C1492" s="11"/>
      <c r="D1492" s="11"/>
      <c r="E1492" s="43"/>
      <c r="F1492" s="43"/>
      <c r="G1492" s="43"/>
    </row>
    <row r="1493" spans="1:7" ht="15">
      <c r="A1493" s="137"/>
      <c r="B1493" s="11"/>
      <c r="C1493" s="11"/>
      <c r="D1493" s="11"/>
      <c r="E1493" s="43"/>
      <c r="F1493" s="43"/>
      <c r="G1493" s="43"/>
    </row>
    <row r="1494" spans="1:7" ht="15">
      <c r="A1494" s="137"/>
      <c r="B1494" s="11"/>
      <c r="C1494" s="11"/>
      <c r="D1494" s="11"/>
      <c r="E1494" s="43"/>
      <c r="F1494" s="43"/>
      <c r="G1494" s="43"/>
    </row>
    <row r="1495" spans="1:7" ht="15">
      <c r="A1495" s="137"/>
      <c r="B1495" s="11"/>
      <c r="C1495" s="11"/>
      <c r="D1495" s="11"/>
      <c r="E1495" s="43"/>
      <c r="F1495" s="43"/>
      <c r="G1495" s="43"/>
    </row>
    <row r="1496" spans="1:7" ht="15">
      <c r="A1496" s="137"/>
      <c r="B1496" s="11"/>
      <c r="C1496" s="11"/>
      <c r="D1496" s="11"/>
      <c r="E1496" s="43"/>
      <c r="F1496" s="43"/>
      <c r="G1496" s="43"/>
    </row>
    <row r="1497" spans="1:7" ht="15">
      <c r="A1497" s="137"/>
      <c r="B1497" s="11"/>
      <c r="C1497" s="11"/>
      <c r="D1497" s="11"/>
      <c r="E1497" s="43"/>
      <c r="F1497" s="43"/>
      <c r="G1497" s="43"/>
    </row>
    <row r="1498" spans="1:7" ht="15">
      <c r="A1498" s="137"/>
      <c r="B1498" s="11"/>
      <c r="C1498" s="11"/>
      <c r="D1498" s="11"/>
      <c r="E1498" s="43"/>
      <c r="F1498" s="43"/>
      <c r="G1498" s="43"/>
    </row>
    <row r="1499" spans="1:7" ht="15">
      <c r="A1499" s="137"/>
      <c r="B1499" s="11"/>
      <c r="C1499" s="11"/>
      <c r="D1499" s="11"/>
      <c r="E1499" s="43"/>
      <c r="F1499" s="43"/>
      <c r="G1499" s="43"/>
    </row>
    <row r="1500" spans="1:7" ht="15">
      <c r="A1500" s="137"/>
      <c r="B1500" s="11"/>
      <c r="C1500" s="11"/>
      <c r="D1500" s="11"/>
      <c r="E1500" s="43"/>
      <c r="F1500" s="43"/>
      <c r="G1500" s="43"/>
    </row>
    <row r="1501" spans="1:7" ht="15">
      <c r="A1501" s="137"/>
      <c r="B1501" s="11"/>
      <c r="C1501" s="11"/>
      <c r="D1501" s="11"/>
      <c r="E1501" s="43"/>
      <c r="F1501" s="43"/>
      <c r="G1501" s="43"/>
    </row>
    <row r="1502" spans="1:7" ht="15">
      <c r="A1502" s="137"/>
      <c r="B1502" s="11"/>
      <c r="C1502" s="11"/>
      <c r="D1502" s="11"/>
      <c r="E1502" s="43"/>
      <c r="F1502" s="43"/>
      <c r="G1502" s="43"/>
    </row>
    <row r="1503" spans="1:7" ht="15">
      <c r="A1503" s="137"/>
      <c r="B1503" s="11"/>
      <c r="C1503" s="11"/>
      <c r="D1503" s="11"/>
      <c r="E1503" s="43"/>
      <c r="F1503" s="43"/>
      <c r="G1503" s="43"/>
    </row>
    <row r="1504" spans="1:7" ht="15">
      <c r="A1504" s="137"/>
      <c r="B1504" s="11"/>
      <c r="C1504" s="11"/>
      <c r="D1504" s="11"/>
      <c r="E1504" s="43"/>
      <c r="F1504" s="43"/>
      <c r="G1504" s="43"/>
    </row>
    <row r="1505" spans="1:7" ht="15">
      <c r="A1505" s="137"/>
      <c r="B1505" s="11"/>
      <c r="C1505" s="11"/>
      <c r="D1505" s="11"/>
      <c r="E1505" s="43"/>
      <c r="F1505" s="43"/>
      <c r="G1505" s="43"/>
    </row>
    <row r="1506" spans="1:7" ht="15">
      <c r="A1506" s="137"/>
      <c r="B1506" s="11"/>
      <c r="C1506" s="11"/>
      <c r="D1506" s="11"/>
      <c r="E1506" s="43"/>
      <c r="F1506" s="43"/>
      <c r="G1506" s="43"/>
    </row>
    <row r="1507" spans="1:7" ht="15">
      <c r="A1507" s="137"/>
      <c r="B1507" s="11"/>
      <c r="C1507" s="11"/>
      <c r="D1507" s="11"/>
      <c r="E1507" s="43"/>
      <c r="F1507" s="43"/>
      <c r="G1507" s="43"/>
    </row>
    <row r="1508" spans="1:7" ht="15">
      <c r="A1508" s="137"/>
      <c r="B1508" s="11"/>
      <c r="C1508" s="11"/>
      <c r="D1508" s="11"/>
      <c r="E1508" s="43"/>
      <c r="F1508" s="43"/>
      <c r="G1508" s="43"/>
    </row>
    <row r="1509" spans="1:7" ht="15">
      <c r="A1509" s="137"/>
      <c r="B1509" s="11"/>
      <c r="C1509" s="11"/>
      <c r="D1509" s="11"/>
      <c r="E1509" s="43"/>
      <c r="F1509" s="43"/>
      <c r="G1509" s="43"/>
    </row>
    <row r="1510" spans="1:7" ht="15">
      <c r="A1510" s="137"/>
      <c r="B1510" s="11"/>
      <c r="C1510" s="11"/>
      <c r="D1510" s="11"/>
      <c r="E1510" s="43"/>
      <c r="F1510" s="43"/>
      <c r="G1510" s="43"/>
    </row>
    <row r="1511" spans="1:7" ht="15">
      <c r="A1511" s="137"/>
      <c r="B1511" s="11"/>
      <c r="C1511" s="11"/>
      <c r="D1511" s="11"/>
      <c r="E1511" s="43"/>
      <c r="F1511" s="43"/>
      <c r="G1511" s="43"/>
    </row>
    <row r="1512" spans="1:7" ht="15">
      <c r="A1512" s="137"/>
      <c r="B1512" s="11"/>
      <c r="C1512" s="11"/>
      <c r="D1512" s="11"/>
      <c r="E1512" s="43"/>
      <c r="F1512" s="43"/>
      <c r="G1512" s="43"/>
    </row>
    <row r="1513" spans="1:7" ht="15">
      <c r="A1513" s="137"/>
      <c r="B1513" s="11"/>
      <c r="C1513" s="11"/>
      <c r="D1513" s="11"/>
      <c r="E1513" s="43"/>
      <c r="F1513" s="43"/>
      <c r="G1513" s="43"/>
    </row>
    <row r="1514" spans="1:7" ht="15">
      <c r="A1514" s="137"/>
      <c r="B1514" s="11"/>
      <c r="C1514" s="11"/>
      <c r="D1514" s="11"/>
      <c r="E1514" s="43"/>
      <c r="F1514" s="43"/>
      <c r="G1514" s="43"/>
    </row>
    <row r="1515" spans="1:7" ht="15">
      <c r="A1515" s="137"/>
      <c r="B1515" s="11"/>
      <c r="C1515" s="11"/>
      <c r="D1515" s="11"/>
      <c r="E1515" s="43"/>
      <c r="F1515" s="43"/>
      <c r="G1515" s="43"/>
    </row>
    <row r="1516" spans="1:7" ht="15">
      <c r="A1516" s="137"/>
      <c r="B1516" s="11"/>
      <c r="C1516" s="11"/>
      <c r="D1516" s="11"/>
      <c r="E1516" s="43"/>
      <c r="F1516" s="43"/>
      <c r="G1516" s="43"/>
    </row>
    <row r="1517" spans="1:7" ht="15">
      <c r="A1517" s="137"/>
      <c r="B1517" s="11"/>
      <c r="C1517" s="11"/>
      <c r="D1517" s="11"/>
      <c r="E1517" s="43"/>
      <c r="F1517" s="43"/>
      <c r="G1517" s="43"/>
    </row>
    <row r="1518" spans="1:7" ht="15">
      <c r="A1518" s="137"/>
      <c r="B1518" s="11"/>
      <c r="C1518" s="11"/>
      <c r="D1518" s="11"/>
      <c r="E1518" s="43"/>
      <c r="F1518" s="43"/>
      <c r="G1518" s="43"/>
    </row>
    <row r="1519" spans="1:7" ht="15">
      <c r="A1519" s="137"/>
      <c r="B1519" s="11"/>
      <c r="C1519" s="11"/>
      <c r="D1519" s="11"/>
      <c r="E1519" s="43"/>
      <c r="F1519" s="43"/>
      <c r="G1519" s="43"/>
    </row>
    <row r="1520" spans="1:7" ht="15">
      <c r="A1520" s="137"/>
      <c r="B1520" s="11"/>
      <c r="C1520" s="11"/>
      <c r="D1520" s="11"/>
      <c r="E1520" s="43"/>
      <c r="F1520" s="43"/>
      <c r="G1520" s="43"/>
    </row>
    <row r="1521" spans="1:7" ht="15">
      <c r="A1521" s="137"/>
      <c r="B1521" s="11"/>
      <c r="C1521" s="11"/>
      <c r="D1521" s="11"/>
      <c r="E1521" s="43"/>
      <c r="F1521" s="43"/>
      <c r="G1521" s="43"/>
    </row>
    <row r="1522" spans="1:7" ht="15">
      <c r="A1522" s="137"/>
      <c r="B1522" s="11"/>
      <c r="C1522" s="11"/>
      <c r="D1522" s="11"/>
      <c r="E1522" s="43"/>
      <c r="F1522" s="43"/>
      <c r="G1522" s="43"/>
    </row>
    <row r="1523" spans="1:7" ht="15">
      <c r="A1523" s="137"/>
      <c r="B1523" s="11"/>
      <c r="C1523" s="11"/>
      <c r="D1523" s="11"/>
      <c r="E1523" s="43"/>
      <c r="F1523" s="43"/>
      <c r="G1523" s="43"/>
    </row>
    <row r="1524" spans="1:7" ht="15">
      <c r="A1524" s="137"/>
      <c r="B1524" s="11"/>
      <c r="C1524" s="11"/>
      <c r="D1524" s="11"/>
      <c r="E1524" s="43"/>
      <c r="F1524" s="43"/>
      <c r="G1524" s="43"/>
    </row>
    <row r="1525" spans="1:7" ht="15">
      <c r="A1525" s="137"/>
      <c r="B1525" s="11"/>
      <c r="C1525" s="11"/>
      <c r="D1525" s="11"/>
      <c r="E1525" s="43"/>
      <c r="F1525" s="43"/>
      <c r="G1525" s="43"/>
    </row>
    <row r="1526" spans="1:7" ht="15">
      <c r="A1526" s="137"/>
      <c r="B1526" s="11"/>
      <c r="C1526" s="11"/>
      <c r="D1526" s="11"/>
      <c r="E1526" s="43"/>
      <c r="F1526" s="43"/>
      <c r="G1526" s="43"/>
    </row>
    <row r="1527" spans="1:7" ht="15">
      <c r="A1527" s="137"/>
      <c r="B1527" s="11"/>
      <c r="C1527" s="11"/>
      <c r="D1527" s="11"/>
      <c r="E1527" s="43"/>
      <c r="F1527" s="43"/>
      <c r="G1527" s="43"/>
    </row>
    <row r="1528" spans="1:7" ht="15">
      <c r="A1528" s="137"/>
      <c r="B1528" s="11"/>
      <c r="C1528" s="11"/>
      <c r="D1528" s="11"/>
      <c r="E1528" s="43"/>
      <c r="F1528" s="43"/>
      <c r="G1528" s="43"/>
    </row>
    <row r="1529" spans="1:7" ht="15">
      <c r="A1529" s="137"/>
      <c r="B1529" s="11"/>
      <c r="C1529" s="11"/>
      <c r="D1529" s="11"/>
      <c r="E1529" s="43"/>
      <c r="F1529" s="43"/>
      <c r="G1529" s="43"/>
    </row>
    <row r="1530" spans="1:7" ht="15">
      <c r="A1530" s="137"/>
      <c r="B1530" s="11"/>
      <c r="C1530" s="11"/>
      <c r="D1530" s="11"/>
      <c r="E1530" s="43"/>
      <c r="F1530" s="43"/>
      <c r="G1530" s="43"/>
    </row>
    <row r="1531" spans="1:7" ht="15">
      <c r="A1531" s="137"/>
      <c r="B1531" s="11"/>
      <c r="C1531" s="11"/>
      <c r="D1531" s="11"/>
      <c r="E1531" s="43"/>
      <c r="F1531" s="43"/>
      <c r="G1531" s="43"/>
    </row>
    <row r="1532" spans="1:7" ht="15">
      <c r="A1532" s="137"/>
      <c r="B1532" s="11"/>
      <c r="C1532" s="11"/>
      <c r="D1532" s="11"/>
      <c r="E1532" s="43"/>
      <c r="F1532" s="43"/>
      <c r="G1532" s="43"/>
    </row>
    <row r="1533" spans="1:7" ht="15">
      <c r="A1533" s="137"/>
      <c r="B1533" s="11"/>
      <c r="C1533" s="11"/>
      <c r="D1533" s="11"/>
      <c r="E1533" s="43"/>
      <c r="F1533" s="43"/>
      <c r="G1533" s="43"/>
    </row>
    <row r="1534" spans="1:7" ht="15">
      <c r="A1534" s="137"/>
      <c r="B1534" s="11"/>
      <c r="C1534" s="11"/>
      <c r="D1534" s="11"/>
      <c r="E1534" s="43"/>
      <c r="F1534" s="43"/>
      <c r="G1534" s="43"/>
    </row>
    <row r="1535" spans="1:7" ht="15">
      <c r="A1535" s="137"/>
      <c r="B1535" s="11"/>
      <c r="C1535" s="11"/>
      <c r="D1535" s="11"/>
      <c r="E1535" s="43"/>
      <c r="F1535" s="43"/>
      <c r="G1535" s="43"/>
    </row>
    <row r="1536" spans="1:7" ht="15">
      <c r="A1536" s="137"/>
      <c r="B1536" s="11"/>
      <c r="C1536" s="11"/>
      <c r="D1536" s="11"/>
      <c r="E1536" s="43"/>
      <c r="F1536" s="43"/>
      <c r="G1536" s="43"/>
    </row>
    <row r="1537" spans="1:7" ht="15">
      <c r="A1537" s="137"/>
      <c r="B1537" s="11"/>
      <c r="C1537" s="11"/>
      <c r="D1537" s="11"/>
      <c r="E1537" s="43"/>
      <c r="F1537" s="43"/>
      <c r="G1537" s="43"/>
    </row>
    <row r="1538" spans="1:7" ht="15">
      <c r="A1538" s="137"/>
      <c r="B1538" s="11"/>
      <c r="C1538" s="11"/>
      <c r="D1538" s="11"/>
      <c r="E1538" s="43"/>
      <c r="F1538" s="43"/>
      <c r="G1538" s="43"/>
    </row>
    <row r="1539" spans="1:7" ht="15">
      <c r="A1539" s="137"/>
      <c r="B1539" s="11"/>
      <c r="C1539" s="11"/>
      <c r="D1539" s="11"/>
      <c r="E1539" s="43"/>
      <c r="F1539" s="43"/>
      <c r="G1539" s="43"/>
    </row>
    <row r="1540" spans="1:7" ht="15">
      <c r="A1540" s="137"/>
      <c r="B1540" s="11"/>
      <c r="C1540" s="11"/>
      <c r="D1540" s="11"/>
      <c r="E1540" s="43"/>
      <c r="F1540" s="43"/>
      <c r="G1540" s="43"/>
    </row>
    <row r="1541" spans="1:7" ht="15">
      <c r="A1541" s="137"/>
      <c r="B1541" s="11"/>
      <c r="C1541" s="11"/>
      <c r="D1541" s="11"/>
      <c r="E1541" s="43"/>
      <c r="F1541" s="43"/>
      <c r="G1541" s="43"/>
    </row>
    <row r="1542" spans="1:7" ht="15">
      <c r="A1542" s="137"/>
      <c r="B1542" s="11"/>
      <c r="C1542" s="11"/>
      <c r="D1542" s="11"/>
      <c r="E1542" s="43"/>
      <c r="F1542" s="43"/>
      <c r="G1542" s="43"/>
    </row>
    <row r="1543" spans="1:7" ht="15">
      <c r="A1543" s="137"/>
      <c r="B1543" s="11"/>
      <c r="C1543" s="11"/>
      <c r="D1543" s="11"/>
      <c r="E1543" s="43"/>
      <c r="F1543" s="43"/>
      <c r="G1543" s="43"/>
    </row>
    <row r="1544" spans="1:7" ht="15">
      <c r="A1544" s="137"/>
      <c r="B1544" s="11"/>
      <c r="C1544" s="11"/>
      <c r="D1544" s="11"/>
      <c r="E1544" s="43"/>
      <c r="F1544" s="43"/>
      <c r="G1544" s="43"/>
    </row>
    <row r="1545" spans="1:7" ht="15">
      <c r="A1545" s="137"/>
      <c r="B1545" s="11"/>
      <c r="C1545" s="11"/>
      <c r="D1545" s="11"/>
      <c r="E1545" s="43"/>
      <c r="F1545" s="43"/>
      <c r="G1545" s="43"/>
    </row>
    <row r="1546" spans="1:7" ht="15">
      <c r="A1546" s="137"/>
      <c r="B1546" s="11"/>
      <c r="C1546" s="11"/>
      <c r="D1546" s="11"/>
      <c r="E1546" s="43"/>
      <c r="F1546" s="43"/>
      <c r="G1546" s="43"/>
    </row>
    <row r="1547" spans="1:7" ht="15">
      <c r="A1547" s="137"/>
      <c r="B1547" s="11"/>
      <c r="C1547" s="11"/>
      <c r="D1547" s="11"/>
      <c r="E1547" s="43"/>
      <c r="F1547" s="43"/>
      <c r="G1547" s="43"/>
    </row>
    <row r="1548" spans="1:7" ht="15">
      <c r="A1548" s="137"/>
      <c r="B1548" s="11"/>
      <c r="C1548" s="11"/>
      <c r="D1548" s="11"/>
      <c r="E1548" s="43"/>
      <c r="F1548" s="43"/>
      <c r="G1548" s="43"/>
    </row>
    <row r="1549" spans="1:7" ht="15">
      <c r="A1549" s="137"/>
      <c r="B1549" s="11"/>
      <c r="C1549" s="11"/>
      <c r="D1549" s="11"/>
      <c r="E1549" s="43"/>
      <c r="F1549" s="43"/>
      <c r="G1549" s="43"/>
    </row>
    <row r="1550" spans="1:7" ht="15">
      <c r="A1550" s="137"/>
      <c r="B1550" s="11"/>
      <c r="C1550" s="11"/>
      <c r="D1550" s="11"/>
      <c r="E1550" s="43"/>
      <c r="F1550" s="43"/>
      <c r="G1550" s="43"/>
    </row>
    <row r="1551" spans="1:7" ht="15">
      <c r="A1551" s="137"/>
      <c r="B1551" s="11"/>
      <c r="C1551" s="11"/>
      <c r="D1551" s="11"/>
      <c r="E1551" s="43"/>
      <c r="F1551" s="43"/>
      <c r="G1551" s="43"/>
    </row>
    <row r="1552" spans="1:7" ht="15">
      <c r="A1552" s="137"/>
      <c r="B1552" s="11"/>
      <c r="C1552" s="11"/>
      <c r="D1552" s="11"/>
      <c r="E1552" s="43"/>
      <c r="F1552" s="43"/>
      <c r="G1552" s="43"/>
    </row>
    <row r="1553" spans="1:7" ht="15">
      <c r="A1553" s="137"/>
      <c r="B1553" s="11"/>
      <c r="C1553" s="11"/>
      <c r="D1553" s="11"/>
      <c r="E1553" s="43"/>
      <c r="F1553" s="43"/>
      <c r="G1553" s="43"/>
    </row>
    <row r="1554" spans="1:7" ht="15">
      <c r="A1554" s="137"/>
      <c r="B1554" s="11"/>
      <c r="C1554" s="11"/>
      <c r="D1554" s="11"/>
      <c r="E1554" s="43"/>
      <c r="F1554" s="43"/>
      <c r="G1554" s="43"/>
    </row>
    <row r="1555" spans="1:7" ht="15">
      <c r="A1555" s="137"/>
      <c r="B1555" s="11"/>
      <c r="C1555" s="11"/>
      <c r="D1555" s="11"/>
      <c r="E1555" s="43"/>
      <c r="F1555" s="43"/>
      <c r="G1555" s="43"/>
    </row>
    <row r="1556" spans="1:7" ht="15">
      <c r="A1556" s="137"/>
      <c r="B1556" s="11"/>
      <c r="C1556" s="11"/>
      <c r="D1556" s="11"/>
      <c r="E1556" s="43"/>
      <c r="F1556" s="43"/>
      <c r="G1556" s="43"/>
    </row>
    <row r="1557" spans="1:7" ht="15">
      <c r="A1557" s="137"/>
      <c r="B1557" s="11"/>
      <c r="C1557" s="11"/>
      <c r="D1557" s="11"/>
      <c r="E1557" s="43"/>
      <c r="F1557" s="43"/>
      <c r="G1557" s="43"/>
    </row>
    <row r="1558" spans="1:7" ht="15">
      <c r="A1558" s="137"/>
      <c r="B1558" s="11"/>
      <c r="C1558" s="11"/>
      <c r="D1558" s="11"/>
      <c r="E1558" s="43"/>
      <c r="F1558" s="43"/>
      <c r="G1558" s="43"/>
    </row>
    <row r="1559" spans="1:7" ht="15">
      <c r="A1559" s="137"/>
      <c r="B1559" s="11"/>
      <c r="C1559" s="11"/>
      <c r="D1559" s="11"/>
      <c r="E1559" s="43"/>
      <c r="F1559" s="43"/>
      <c r="G1559" s="43"/>
    </row>
    <row r="1560" spans="1:7" ht="15">
      <c r="A1560" s="137"/>
      <c r="B1560" s="11"/>
      <c r="C1560" s="11"/>
      <c r="D1560" s="11"/>
      <c r="E1560" s="43"/>
      <c r="F1560" s="43"/>
      <c r="G1560" s="43"/>
    </row>
    <row r="1561" spans="1:7" ht="15">
      <c r="A1561" s="137"/>
      <c r="B1561" s="11"/>
      <c r="C1561" s="11"/>
      <c r="D1561" s="11"/>
      <c r="E1561" s="43"/>
      <c r="F1561" s="43"/>
      <c r="G1561" s="43"/>
    </row>
    <row r="1562" spans="1:7" ht="15">
      <c r="A1562" s="137"/>
      <c r="B1562" s="11"/>
      <c r="C1562" s="11"/>
      <c r="D1562" s="11"/>
      <c r="E1562" s="43"/>
      <c r="F1562" s="43"/>
      <c r="G1562" s="43"/>
    </row>
    <row r="1563" spans="1:7" ht="15">
      <c r="A1563" s="137"/>
      <c r="B1563" s="11"/>
      <c r="C1563" s="11"/>
      <c r="D1563" s="11"/>
      <c r="E1563" s="43"/>
      <c r="F1563" s="43"/>
      <c r="G1563" s="43"/>
    </row>
    <row r="1564" spans="1:7" ht="15">
      <c r="A1564" s="137"/>
      <c r="B1564" s="11"/>
      <c r="C1564" s="11"/>
      <c r="D1564" s="11"/>
      <c r="E1564" s="43"/>
      <c r="F1564" s="43"/>
      <c r="G1564" s="43"/>
    </row>
    <row r="1565" spans="1:7" ht="15">
      <c r="A1565" s="137"/>
      <c r="B1565" s="11"/>
      <c r="C1565" s="11"/>
      <c r="D1565" s="11"/>
      <c r="E1565" s="43"/>
      <c r="F1565" s="43"/>
      <c r="G1565" s="43"/>
    </row>
    <row r="1566" spans="1:7" ht="15">
      <c r="A1566" s="137"/>
      <c r="B1566" s="11"/>
      <c r="C1566" s="11"/>
      <c r="D1566" s="11"/>
      <c r="E1566" s="43"/>
      <c r="F1566" s="43"/>
      <c r="G1566" s="43"/>
    </row>
    <row r="1567" spans="1:7" ht="15">
      <c r="A1567" s="137"/>
      <c r="B1567" s="11"/>
      <c r="C1567" s="11"/>
      <c r="D1567" s="11"/>
      <c r="E1567" s="43"/>
      <c r="F1567" s="43"/>
      <c r="G1567" s="43"/>
    </row>
    <row r="1568" spans="1:7" ht="15">
      <c r="A1568" s="137"/>
      <c r="B1568" s="11"/>
      <c r="C1568" s="11"/>
      <c r="D1568" s="11"/>
      <c r="E1568" s="43"/>
      <c r="F1568" s="43"/>
      <c r="G1568" s="43"/>
    </row>
    <row r="1569" spans="1:7" ht="15">
      <c r="A1569" s="137"/>
      <c r="B1569" s="11"/>
      <c r="C1569" s="11"/>
      <c r="D1569" s="11"/>
      <c r="E1569" s="43"/>
      <c r="F1569" s="43"/>
      <c r="G1569" s="43"/>
    </row>
    <row r="1570" spans="1:7" ht="15">
      <c r="A1570" s="137"/>
      <c r="B1570" s="11"/>
      <c r="C1570" s="11"/>
      <c r="D1570" s="11"/>
      <c r="E1570" s="43"/>
      <c r="F1570" s="43"/>
      <c r="G1570" s="43"/>
    </row>
    <row r="1571" spans="1:7" ht="15">
      <c r="A1571" s="137"/>
      <c r="B1571" s="11"/>
      <c r="C1571" s="11"/>
      <c r="D1571" s="11"/>
      <c r="E1571" s="43"/>
      <c r="F1571" s="43"/>
      <c r="G1571" s="43"/>
    </row>
    <row r="1572" spans="1:7" ht="15">
      <c r="A1572" s="137"/>
      <c r="B1572" s="11"/>
      <c r="C1572" s="11"/>
      <c r="D1572" s="11"/>
      <c r="E1572" s="43"/>
      <c r="F1572" s="43"/>
      <c r="G1572" s="43"/>
    </row>
    <row r="1573" spans="1:7" ht="15">
      <c r="A1573" s="137"/>
      <c r="B1573" s="11"/>
      <c r="C1573" s="11"/>
      <c r="D1573" s="11"/>
      <c r="E1573" s="43"/>
      <c r="F1573" s="43"/>
      <c r="G1573" s="43"/>
    </row>
    <row r="1574" spans="1:7" ht="15">
      <c r="A1574" s="137"/>
      <c r="B1574" s="11"/>
      <c r="C1574" s="11"/>
      <c r="D1574" s="11"/>
      <c r="E1574" s="43"/>
      <c r="F1574" s="43"/>
      <c r="G1574" s="43"/>
    </row>
    <row r="1575" spans="1:7" ht="15">
      <c r="A1575" s="137"/>
      <c r="B1575" s="11"/>
      <c r="C1575" s="11"/>
      <c r="D1575" s="11"/>
      <c r="E1575" s="43"/>
      <c r="F1575" s="43"/>
      <c r="G1575" s="43"/>
    </row>
    <row r="1576" spans="1:7" ht="15">
      <c r="A1576" s="137"/>
      <c r="B1576" s="11"/>
      <c r="C1576" s="11"/>
      <c r="D1576" s="11"/>
      <c r="E1576" s="43"/>
      <c r="F1576" s="43"/>
      <c r="G1576" s="43"/>
    </row>
    <row r="1577" spans="1:7" ht="15">
      <c r="A1577" s="137"/>
      <c r="B1577" s="11"/>
      <c r="C1577" s="11"/>
      <c r="D1577" s="11"/>
      <c r="E1577" s="43"/>
      <c r="F1577" s="43"/>
      <c r="G1577" s="43"/>
    </row>
    <row r="1578" spans="1:7" ht="15">
      <c r="A1578" s="137"/>
      <c r="B1578" s="11"/>
      <c r="C1578" s="11"/>
      <c r="D1578" s="11"/>
      <c r="E1578" s="43"/>
      <c r="F1578" s="43"/>
      <c r="G1578" s="43"/>
    </row>
    <row r="1579" spans="1:7" ht="15">
      <c r="A1579" s="137"/>
      <c r="B1579" s="11"/>
      <c r="C1579" s="11"/>
      <c r="D1579" s="11"/>
      <c r="E1579" s="43"/>
      <c r="F1579" s="43"/>
      <c r="G1579" s="43"/>
    </row>
    <row r="1580" spans="1:7" ht="15">
      <c r="A1580" s="137"/>
      <c r="B1580" s="11"/>
      <c r="C1580" s="11"/>
      <c r="D1580" s="11"/>
      <c r="E1580" s="43"/>
      <c r="F1580" s="43"/>
      <c r="G1580" s="43"/>
    </row>
    <row r="1581" spans="1:7" ht="15">
      <c r="A1581" s="137"/>
      <c r="B1581" s="11"/>
      <c r="C1581" s="11"/>
      <c r="D1581" s="11"/>
      <c r="E1581" s="43"/>
      <c r="F1581" s="43"/>
      <c r="G1581" s="43"/>
    </row>
    <row r="1582" spans="1:7" ht="15">
      <c r="A1582" s="137"/>
      <c r="B1582" s="11"/>
      <c r="C1582" s="11"/>
      <c r="D1582" s="11"/>
      <c r="E1582" s="43"/>
      <c r="F1582" s="43"/>
      <c r="G1582" s="43"/>
    </row>
    <row r="1583" spans="1:7" ht="15">
      <c r="A1583" s="137"/>
      <c r="B1583" s="11"/>
      <c r="C1583" s="11"/>
      <c r="D1583" s="11"/>
      <c r="E1583" s="43"/>
      <c r="F1583" s="43"/>
      <c r="G1583" s="43"/>
    </row>
    <row r="1584" spans="1:7" ht="15">
      <c r="A1584" s="137"/>
      <c r="B1584" s="11"/>
      <c r="C1584" s="11"/>
      <c r="D1584" s="11"/>
      <c r="E1584" s="43"/>
      <c r="F1584" s="43"/>
      <c r="G1584" s="43"/>
    </row>
    <row r="1585" spans="1:7" ht="15">
      <c r="A1585" s="137"/>
      <c r="B1585" s="11"/>
      <c r="C1585" s="11"/>
      <c r="D1585" s="11"/>
      <c r="E1585" s="43"/>
      <c r="F1585" s="43"/>
      <c r="G1585" s="43"/>
    </row>
    <row r="1586" spans="1:7" ht="15">
      <c r="A1586" s="137"/>
      <c r="B1586" s="11"/>
      <c r="C1586" s="11"/>
      <c r="D1586" s="11"/>
      <c r="E1586" s="43"/>
      <c r="F1586" s="43"/>
      <c r="G1586" s="43"/>
    </row>
    <row r="1587" spans="1:7" ht="15">
      <c r="A1587" s="137"/>
      <c r="B1587" s="11"/>
      <c r="C1587" s="11"/>
      <c r="D1587" s="11"/>
      <c r="E1587" s="43"/>
      <c r="F1587" s="43"/>
      <c r="G1587" s="43"/>
    </row>
    <row r="1588" spans="1:7" ht="15">
      <c r="A1588" s="137"/>
      <c r="B1588" s="11"/>
      <c r="C1588" s="11"/>
      <c r="D1588" s="11"/>
      <c r="E1588" s="43"/>
      <c r="F1588" s="43"/>
      <c r="G1588" s="43"/>
    </row>
    <row r="1589" spans="1:7" ht="15">
      <c r="A1589" s="137"/>
      <c r="B1589" s="11"/>
      <c r="C1589" s="11"/>
      <c r="D1589" s="11"/>
      <c r="E1589" s="43"/>
      <c r="F1589" s="43"/>
      <c r="G1589" s="43"/>
    </row>
    <row r="1590" spans="1:7" ht="15">
      <c r="A1590" s="137"/>
      <c r="B1590" s="11"/>
      <c r="C1590" s="11"/>
      <c r="D1590" s="11"/>
      <c r="E1590" s="43"/>
      <c r="F1590" s="43"/>
      <c r="G1590" s="43"/>
    </row>
    <row r="1591" spans="1:7" ht="15">
      <c r="A1591" s="137"/>
      <c r="B1591" s="11"/>
      <c r="C1591" s="11"/>
      <c r="D1591" s="11"/>
      <c r="E1591" s="43"/>
      <c r="F1591" s="43"/>
      <c r="G1591" s="43"/>
    </row>
    <row r="1592" spans="1:7" ht="15">
      <c r="A1592" s="137"/>
      <c r="B1592" s="11"/>
      <c r="C1592" s="11"/>
      <c r="D1592" s="11"/>
      <c r="E1592" s="43"/>
      <c r="F1592" s="43"/>
      <c r="G1592" s="43"/>
    </row>
    <row r="1593" spans="1:7" ht="15">
      <c r="A1593" s="137"/>
      <c r="B1593" s="11"/>
      <c r="C1593" s="11"/>
      <c r="D1593" s="11"/>
      <c r="E1593" s="43"/>
      <c r="F1593" s="43"/>
      <c r="G1593" s="43"/>
    </row>
    <row r="1594" spans="1:7" ht="15">
      <c r="A1594" s="137"/>
      <c r="B1594" s="11"/>
      <c r="C1594" s="11"/>
      <c r="D1594" s="11"/>
      <c r="E1594" s="43"/>
      <c r="F1594" s="43"/>
      <c r="G1594" s="43"/>
    </row>
    <row r="1595" spans="1:7" ht="15">
      <c r="A1595" s="137"/>
      <c r="B1595" s="11"/>
      <c r="C1595" s="11"/>
      <c r="D1595" s="11"/>
      <c r="E1595" s="43"/>
      <c r="F1595" s="43"/>
      <c r="G1595" s="43"/>
    </row>
    <row r="1596" spans="1:7" ht="15">
      <c r="A1596" s="137"/>
      <c r="B1596" s="11"/>
      <c r="C1596" s="11"/>
      <c r="D1596" s="11"/>
      <c r="E1596" s="43"/>
      <c r="F1596" s="43"/>
      <c r="G1596" s="43"/>
    </row>
    <row r="1597" spans="1:7" ht="15">
      <c r="A1597" s="137"/>
      <c r="B1597" s="11"/>
      <c r="C1597" s="11"/>
      <c r="D1597" s="11"/>
      <c r="E1597" s="43"/>
      <c r="F1597" s="43"/>
      <c r="G1597" s="43"/>
    </row>
    <row r="1598" spans="1:7" ht="15">
      <c r="A1598" s="137"/>
      <c r="B1598" s="11"/>
      <c r="C1598" s="11"/>
      <c r="D1598" s="11"/>
      <c r="E1598" s="43"/>
      <c r="F1598" s="43"/>
      <c r="G1598" s="43"/>
    </row>
    <row r="1599" spans="1:7" ht="15">
      <c r="A1599" s="137"/>
      <c r="B1599" s="11"/>
      <c r="C1599" s="11"/>
      <c r="D1599" s="11"/>
      <c r="E1599" s="43"/>
      <c r="F1599" s="43"/>
      <c r="G1599" s="43"/>
    </row>
    <row r="1600" spans="1:7" ht="15">
      <c r="A1600" s="137"/>
      <c r="B1600" s="11"/>
      <c r="C1600" s="11"/>
      <c r="D1600" s="11"/>
      <c r="E1600" s="43"/>
      <c r="F1600" s="43"/>
      <c r="G1600" s="43"/>
    </row>
    <row r="1601" spans="1:7" ht="15">
      <c r="A1601" s="137"/>
      <c r="B1601" s="11"/>
      <c r="C1601" s="11"/>
      <c r="D1601" s="11"/>
      <c r="E1601" s="43"/>
      <c r="F1601" s="43"/>
      <c r="G1601" s="43"/>
    </row>
    <row r="1602" spans="1:7" ht="15">
      <c r="A1602" s="137"/>
      <c r="B1602" s="11"/>
      <c r="C1602" s="11"/>
      <c r="D1602" s="11"/>
      <c r="E1602" s="43"/>
      <c r="F1602" s="43"/>
      <c r="G1602" s="43"/>
    </row>
    <row r="1603" spans="1:7" ht="15">
      <c r="A1603" s="137"/>
      <c r="B1603" s="11"/>
      <c r="C1603" s="11"/>
      <c r="D1603" s="11"/>
      <c r="E1603" s="43"/>
      <c r="F1603" s="43"/>
      <c r="G1603" s="43"/>
    </row>
    <row r="1604" spans="1:7" ht="15">
      <c r="A1604" s="137"/>
      <c r="B1604" s="11"/>
      <c r="C1604" s="11"/>
      <c r="D1604" s="11"/>
      <c r="E1604" s="43"/>
      <c r="F1604" s="43"/>
      <c r="G1604" s="43"/>
    </row>
    <row r="1605" spans="1:7" ht="15">
      <c r="A1605" s="137"/>
      <c r="B1605" s="11"/>
      <c r="C1605" s="11"/>
      <c r="D1605" s="11"/>
      <c r="E1605" s="43"/>
      <c r="F1605" s="43"/>
      <c r="G1605" s="43"/>
    </row>
    <row r="1606" spans="1:7" ht="15">
      <c r="A1606" s="137"/>
      <c r="B1606" s="11"/>
      <c r="C1606" s="11"/>
      <c r="D1606" s="11"/>
      <c r="E1606" s="43"/>
      <c r="F1606" s="43"/>
      <c r="G1606" s="43"/>
    </row>
    <row r="1607" spans="1:7" ht="15">
      <c r="A1607" s="137"/>
      <c r="B1607" s="11"/>
      <c r="C1607" s="11"/>
      <c r="D1607" s="11"/>
      <c r="E1607" s="43"/>
      <c r="F1607" s="43"/>
      <c r="G1607" s="43"/>
    </row>
    <row r="1608" spans="1:7" ht="15">
      <c r="A1608" s="137"/>
      <c r="B1608" s="11"/>
      <c r="C1608" s="11"/>
      <c r="D1608" s="11"/>
      <c r="E1608" s="43"/>
      <c r="F1608" s="43"/>
      <c r="G1608" s="43"/>
    </row>
    <row r="1609" spans="1:7" ht="15">
      <c r="A1609" s="137"/>
      <c r="B1609" s="11"/>
      <c r="C1609" s="11"/>
      <c r="D1609" s="11"/>
      <c r="E1609" s="43"/>
      <c r="F1609" s="43"/>
      <c r="G1609" s="43"/>
    </row>
    <row r="1610" spans="1:7" ht="15">
      <c r="A1610" s="137"/>
      <c r="B1610" s="11"/>
      <c r="C1610" s="11"/>
      <c r="D1610" s="11"/>
      <c r="E1610" s="43"/>
      <c r="F1610" s="43"/>
      <c r="G1610" s="43"/>
    </row>
    <row r="1611" spans="1:7" ht="15">
      <c r="A1611" s="137"/>
      <c r="B1611" s="11"/>
      <c r="C1611" s="11"/>
      <c r="D1611" s="11"/>
      <c r="E1611" s="43"/>
      <c r="F1611" s="43"/>
      <c r="G1611" s="43"/>
    </row>
    <row r="1612" spans="1:7" ht="15">
      <c r="A1612" s="137"/>
      <c r="B1612" s="11"/>
      <c r="C1612" s="11"/>
      <c r="D1612" s="11"/>
      <c r="E1612" s="43"/>
      <c r="F1612" s="43"/>
      <c r="G1612" s="43"/>
    </row>
    <row r="1613" spans="1:7" ht="15">
      <c r="A1613" s="137"/>
      <c r="B1613" s="11"/>
      <c r="C1613" s="11"/>
      <c r="D1613" s="11"/>
      <c r="E1613" s="43"/>
      <c r="F1613" s="43"/>
      <c r="G1613" s="43"/>
    </row>
    <row r="1614" spans="1:7" ht="15">
      <c r="A1614" s="137"/>
      <c r="B1614" s="11"/>
      <c r="C1614" s="11"/>
      <c r="D1614" s="11"/>
      <c r="E1614" s="43"/>
      <c r="F1614" s="43"/>
      <c r="G1614" s="43"/>
    </row>
    <row r="1615" spans="1:7" ht="15">
      <c r="A1615" s="137"/>
      <c r="B1615" s="11"/>
      <c r="C1615" s="11"/>
      <c r="D1615" s="11"/>
      <c r="E1615" s="43"/>
      <c r="F1615" s="43"/>
      <c r="G1615" s="43"/>
    </row>
    <row r="1616" spans="1:7" ht="15">
      <c r="A1616" s="137"/>
      <c r="B1616" s="11"/>
      <c r="C1616" s="11"/>
      <c r="D1616" s="11"/>
      <c r="E1616" s="43"/>
      <c r="F1616" s="43"/>
      <c r="G1616" s="43"/>
    </row>
    <row r="1617" spans="1:7" ht="15">
      <c r="A1617" s="137"/>
      <c r="B1617" s="11"/>
      <c r="C1617" s="11"/>
      <c r="D1617" s="11"/>
      <c r="E1617" s="43"/>
      <c r="F1617" s="43"/>
      <c r="G1617" s="43"/>
    </row>
    <row r="1618" spans="1:7" ht="15">
      <c r="A1618" s="137"/>
      <c r="B1618" s="11"/>
      <c r="C1618" s="11"/>
      <c r="D1618" s="11"/>
      <c r="E1618" s="43"/>
      <c r="F1618" s="43"/>
      <c r="G1618" s="43"/>
    </row>
    <row r="1619" spans="1:7" ht="15">
      <c r="A1619" s="137"/>
      <c r="B1619" s="11"/>
      <c r="C1619" s="11"/>
      <c r="D1619" s="11"/>
      <c r="E1619" s="43"/>
      <c r="F1619" s="43"/>
      <c r="G1619" s="43"/>
    </row>
    <row r="1620" spans="1:7" ht="15">
      <c r="A1620" s="137"/>
      <c r="B1620" s="11"/>
      <c r="C1620" s="11"/>
      <c r="D1620" s="11"/>
      <c r="E1620" s="43"/>
      <c r="F1620" s="43"/>
      <c r="G1620" s="43"/>
    </row>
    <row r="1621" spans="1:7" ht="15">
      <c r="A1621" s="137"/>
      <c r="B1621" s="11"/>
      <c r="C1621" s="11"/>
      <c r="D1621" s="11"/>
      <c r="E1621" s="43"/>
      <c r="F1621" s="43"/>
      <c r="G1621" s="43"/>
    </row>
    <row r="1622" spans="1:7" ht="15">
      <c r="A1622" s="137"/>
      <c r="B1622" s="11"/>
      <c r="C1622" s="11"/>
      <c r="D1622" s="11"/>
      <c r="E1622" s="43"/>
      <c r="F1622" s="43"/>
      <c r="G1622" s="43"/>
    </row>
    <row r="1623" spans="1:7" ht="15">
      <c r="A1623" s="137"/>
      <c r="B1623" s="11"/>
      <c r="C1623" s="11"/>
      <c r="D1623" s="11"/>
      <c r="E1623" s="43"/>
      <c r="F1623" s="43"/>
      <c r="G1623" s="43"/>
    </row>
    <row r="1624" spans="1:7" ht="15">
      <c r="A1624" s="137"/>
      <c r="B1624" s="11"/>
      <c r="C1624" s="11"/>
      <c r="D1624" s="11"/>
      <c r="E1624" s="43"/>
      <c r="F1624" s="43"/>
      <c r="G1624" s="43"/>
    </row>
    <row r="1625" spans="1:7" ht="15">
      <c r="A1625" s="137"/>
      <c r="B1625" s="11"/>
      <c r="C1625" s="11"/>
      <c r="D1625" s="11"/>
      <c r="E1625" s="43"/>
      <c r="F1625" s="43"/>
      <c r="G1625" s="43"/>
    </row>
    <row r="1626" spans="1:7" ht="15">
      <c r="A1626" s="137"/>
      <c r="B1626" s="11"/>
      <c r="C1626" s="11"/>
      <c r="D1626" s="11"/>
      <c r="E1626" s="43"/>
      <c r="F1626" s="43"/>
      <c r="G1626" s="43"/>
    </row>
    <row r="1627" spans="1:7" ht="15">
      <c r="A1627" s="137"/>
      <c r="B1627" s="11"/>
      <c r="C1627" s="11"/>
      <c r="D1627" s="11"/>
      <c r="E1627" s="43"/>
      <c r="F1627" s="43"/>
      <c r="G1627" s="43"/>
    </row>
    <row r="1628" spans="1:7" ht="15">
      <c r="A1628" s="137"/>
      <c r="B1628" s="11"/>
      <c r="C1628" s="11"/>
      <c r="D1628" s="11"/>
      <c r="E1628" s="43"/>
      <c r="F1628" s="43"/>
      <c r="G1628" s="43"/>
    </row>
    <row r="1629" spans="1:7" ht="15">
      <c r="A1629" s="137"/>
      <c r="B1629" s="11"/>
      <c r="C1629" s="11"/>
      <c r="D1629" s="11"/>
      <c r="E1629" s="43"/>
      <c r="F1629" s="43"/>
      <c r="G1629" s="43"/>
    </row>
    <row r="1630" spans="1:7" ht="15">
      <c r="A1630" s="137"/>
      <c r="B1630" s="11"/>
      <c r="C1630" s="11"/>
      <c r="D1630" s="11"/>
      <c r="E1630" s="43"/>
      <c r="F1630" s="43"/>
      <c r="G1630" s="43"/>
    </row>
    <row r="1631" spans="1:7" ht="15">
      <c r="A1631" s="137"/>
      <c r="B1631" s="11"/>
      <c r="C1631" s="11"/>
      <c r="D1631" s="11"/>
      <c r="E1631" s="43"/>
      <c r="F1631" s="43"/>
      <c r="G1631" s="43"/>
    </row>
    <row r="1632" spans="1:7" ht="15">
      <c r="A1632" s="137"/>
      <c r="B1632" s="11"/>
      <c r="C1632" s="11"/>
      <c r="D1632" s="11"/>
      <c r="E1632" s="43"/>
      <c r="F1632" s="43"/>
      <c r="G1632" s="43"/>
    </row>
    <row r="1633" spans="1:7" ht="15">
      <c r="A1633" s="137"/>
      <c r="B1633" s="11"/>
      <c r="C1633" s="11"/>
      <c r="D1633" s="11"/>
      <c r="E1633" s="43"/>
      <c r="F1633" s="43"/>
      <c r="G1633" s="43"/>
    </row>
    <row r="1634" spans="1:7" ht="15">
      <c r="A1634" s="137"/>
      <c r="B1634" s="11"/>
      <c r="C1634" s="11"/>
      <c r="D1634" s="11"/>
      <c r="E1634" s="43"/>
      <c r="F1634" s="43"/>
      <c r="G1634" s="43"/>
    </row>
    <row r="1635" spans="1:7" ht="15">
      <c r="A1635" s="137"/>
      <c r="B1635" s="11"/>
      <c r="C1635" s="11"/>
      <c r="D1635" s="11"/>
      <c r="E1635" s="43"/>
      <c r="F1635" s="43"/>
      <c r="G1635" s="43"/>
    </row>
    <row r="1636" spans="1:7" ht="15">
      <c r="A1636" s="137"/>
      <c r="B1636" s="11"/>
      <c r="C1636" s="11"/>
      <c r="D1636" s="11"/>
      <c r="E1636" s="43"/>
      <c r="F1636" s="43"/>
      <c r="G1636" s="43"/>
    </row>
    <row r="1637" spans="1:7" ht="15">
      <c r="A1637" s="137"/>
      <c r="B1637" s="11"/>
      <c r="C1637" s="11"/>
      <c r="D1637" s="11"/>
      <c r="E1637" s="43"/>
      <c r="F1637" s="43"/>
      <c r="G1637" s="43"/>
    </row>
    <row r="1638" spans="1:7" ht="15">
      <c r="A1638" s="137"/>
      <c r="B1638" s="11"/>
      <c r="C1638" s="11"/>
      <c r="D1638" s="11"/>
      <c r="E1638" s="43"/>
      <c r="F1638" s="43"/>
      <c r="G1638" s="43"/>
    </row>
    <row r="1639" spans="1:7" ht="15">
      <c r="A1639" s="137"/>
      <c r="B1639" s="11"/>
      <c r="C1639" s="11"/>
      <c r="D1639" s="11"/>
      <c r="E1639" s="43"/>
      <c r="F1639" s="43"/>
      <c r="G1639" s="43"/>
    </row>
    <row r="1640" spans="1:7" ht="15">
      <c r="A1640" s="137"/>
      <c r="B1640" s="11"/>
      <c r="C1640" s="11"/>
      <c r="D1640" s="11"/>
      <c r="E1640" s="43"/>
      <c r="F1640" s="43"/>
      <c r="G1640" s="43"/>
    </row>
    <row r="1641" spans="1:7" ht="15">
      <c r="A1641" s="137"/>
      <c r="B1641" s="11"/>
      <c r="C1641" s="11"/>
      <c r="D1641" s="11"/>
      <c r="E1641" s="43"/>
      <c r="F1641" s="43"/>
      <c r="G1641" s="43"/>
    </row>
    <row r="1642" spans="1:7" ht="15">
      <c r="A1642" s="137"/>
      <c r="B1642" s="11"/>
      <c r="C1642" s="11"/>
      <c r="D1642" s="11"/>
      <c r="E1642" s="43"/>
      <c r="F1642" s="43"/>
      <c r="G1642" s="43"/>
    </row>
    <row r="1643" spans="1:7" ht="15">
      <c r="A1643" s="137"/>
      <c r="B1643" s="11"/>
      <c r="C1643" s="11"/>
      <c r="D1643" s="11"/>
      <c r="E1643" s="43"/>
      <c r="F1643" s="43"/>
      <c r="G1643" s="43"/>
    </row>
    <row r="1644" spans="1:7" ht="15">
      <c r="A1644" s="137"/>
      <c r="B1644" s="11"/>
      <c r="C1644" s="11"/>
      <c r="D1644" s="11"/>
      <c r="E1644" s="43"/>
      <c r="F1644" s="43"/>
      <c r="G1644" s="43"/>
    </row>
    <row r="1645" spans="1:7" ht="15">
      <c r="A1645" s="137"/>
      <c r="B1645" s="11"/>
      <c r="C1645" s="11"/>
      <c r="D1645" s="11"/>
      <c r="E1645" s="43"/>
      <c r="F1645" s="43"/>
      <c r="G1645" s="43"/>
    </row>
    <row r="1646" spans="1:7" ht="15">
      <c r="A1646" s="137"/>
      <c r="B1646" s="11"/>
      <c r="C1646" s="11"/>
      <c r="D1646" s="11"/>
      <c r="E1646" s="43"/>
      <c r="F1646" s="43"/>
      <c r="G1646" s="43"/>
    </row>
    <row r="1647" spans="1:7" ht="15">
      <c r="A1647" s="137"/>
      <c r="B1647" s="11"/>
      <c r="C1647" s="11"/>
      <c r="D1647" s="11"/>
      <c r="E1647" s="43"/>
      <c r="F1647" s="43"/>
      <c r="G1647" s="43"/>
    </row>
    <row r="1648" spans="1:7" ht="15">
      <c r="A1648" s="137"/>
      <c r="B1648" s="11"/>
      <c r="C1648" s="11"/>
      <c r="D1648" s="11"/>
      <c r="E1648" s="43"/>
      <c r="F1648" s="43"/>
      <c r="G1648" s="43"/>
    </row>
    <row r="1649" spans="1:7" ht="15">
      <c r="A1649" s="137"/>
      <c r="B1649" s="11"/>
      <c r="C1649" s="11"/>
      <c r="D1649" s="11"/>
      <c r="E1649" s="43"/>
      <c r="F1649" s="43"/>
      <c r="G1649" s="43"/>
    </row>
    <row r="1650" spans="1:7" ht="15">
      <c r="A1650" s="137"/>
      <c r="B1650" s="11"/>
      <c r="C1650" s="11"/>
      <c r="D1650" s="11"/>
      <c r="E1650" s="43"/>
      <c r="F1650" s="43"/>
      <c r="G1650" s="43"/>
    </row>
    <row r="1651" spans="1:7" ht="15">
      <c r="A1651" s="137"/>
      <c r="B1651" s="11"/>
      <c r="C1651" s="11"/>
      <c r="D1651" s="11"/>
      <c r="E1651" s="43"/>
      <c r="F1651" s="43"/>
      <c r="G1651" s="43"/>
    </row>
    <row r="1652" spans="1:7" ht="15">
      <c r="A1652" s="137"/>
      <c r="B1652" s="11"/>
      <c r="C1652" s="11"/>
      <c r="D1652" s="11"/>
      <c r="E1652" s="43"/>
      <c r="F1652" s="43"/>
      <c r="G1652" s="43"/>
    </row>
    <row r="1653" spans="1:7" ht="15">
      <c r="A1653" s="137"/>
      <c r="B1653" s="11"/>
      <c r="C1653" s="11"/>
      <c r="D1653" s="11"/>
      <c r="E1653" s="43"/>
      <c r="F1653" s="43"/>
      <c r="G1653" s="43"/>
    </row>
    <row r="1654" spans="1:7" ht="15">
      <c r="A1654" s="137"/>
      <c r="B1654" s="11"/>
      <c r="C1654" s="11"/>
      <c r="D1654" s="11"/>
      <c r="E1654" s="43"/>
      <c r="F1654" s="43"/>
      <c r="G1654" s="43"/>
    </row>
    <row r="1655" spans="1:7" ht="15">
      <c r="A1655" s="137"/>
      <c r="B1655" s="11"/>
      <c r="C1655" s="11"/>
      <c r="D1655" s="11"/>
      <c r="E1655" s="43"/>
      <c r="F1655" s="43"/>
      <c r="G1655" s="43"/>
    </row>
    <row r="1656" spans="1:7" ht="15">
      <c r="A1656" s="137"/>
      <c r="B1656" s="11"/>
      <c r="C1656" s="11"/>
      <c r="D1656" s="11"/>
      <c r="E1656" s="43"/>
      <c r="F1656" s="43"/>
      <c r="G1656" s="43"/>
    </row>
    <row r="1657" spans="1:7" ht="15">
      <c r="A1657" s="137"/>
      <c r="B1657" s="11"/>
      <c r="C1657" s="11"/>
      <c r="D1657" s="11"/>
      <c r="E1657" s="43"/>
      <c r="F1657" s="43"/>
      <c r="G1657" s="43"/>
    </row>
    <row r="1658" spans="1:7" ht="15">
      <c r="A1658" s="137"/>
      <c r="B1658" s="11"/>
      <c r="C1658" s="11"/>
      <c r="D1658" s="11"/>
      <c r="E1658" s="43"/>
      <c r="F1658" s="43"/>
      <c r="G1658" s="43"/>
    </row>
    <row r="1659" spans="1:7" ht="15">
      <c r="A1659" s="137"/>
      <c r="B1659" s="11"/>
      <c r="C1659" s="11"/>
      <c r="D1659" s="11"/>
      <c r="E1659" s="43"/>
      <c r="F1659" s="43"/>
      <c r="G1659" s="43"/>
    </row>
    <row r="1660" spans="1:7" ht="15">
      <c r="A1660" s="137"/>
      <c r="B1660" s="11"/>
      <c r="C1660" s="11"/>
      <c r="D1660" s="11"/>
      <c r="E1660" s="43"/>
      <c r="F1660" s="43"/>
      <c r="G1660" s="43"/>
    </row>
    <row r="1661" spans="1:7" ht="15">
      <c r="A1661" s="137"/>
      <c r="B1661" s="11"/>
      <c r="C1661" s="11"/>
      <c r="D1661" s="11"/>
      <c r="E1661" s="43"/>
      <c r="F1661" s="43"/>
      <c r="G1661" s="43"/>
    </row>
    <row r="1662" spans="1:7" ht="15">
      <c r="A1662" s="137"/>
      <c r="B1662" s="11"/>
      <c r="C1662" s="11"/>
      <c r="D1662" s="11"/>
      <c r="E1662" s="43"/>
      <c r="F1662" s="43"/>
      <c r="G1662" s="43"/>
    </row>
    <row r="1663" spans="1:7" ht="15">
      <c r="A1663" s="137"/>
      <c r="B1663" s="11"/>
      <c r="C1663" s="11"/>
      <c r="D1663" s="11"/>
      <c r="E1663" s="43"/>
      <c r="F1663" s="43"/>
      <c r="G1663" s="43"/>
    </row>
    <row r="1664" spans="1:7" ht="15">
      <c r="A1664" s="137"/>
      <c r="B1664" s="11"/>
      <c r="C1664" s="11"/>
      <c r="D1664" s="11"/>
      <c r="E1664" s="43"/>
      <c r="F1664" s="43"/>
      <c r="G1664" s="43"/>
    </row>
    <row r="1665" spans="1:7" ht="15">
      <c r="A1665" s="137"/>
      <c r="B1665" s="11"/>
      <c r="C1665" s="11"/>
      <c r="D1665" s="11"/>
      <c r="E1665" s="43"/>
      <c r="F1665" s="43"/>
      <c r="G1665" s="43"/>
    </row>
    <row r="1666" spans="1:7" ht="15">
      <c r="A1666" s="137"/>
      <c r="B1666" s="11"/>
      <c r="C1666" s="11"/>
      <c r="D1666" s="11"/>
      <c r="E1666" s="43"/>
      <c r="F1666" s="43"/>
      <c r="G1666" s="43"/>
    </row>
    <row r="1667" spans="1:7" ht="15">
      <c r="A1667" s="137"/>
      <c r="B1667" s="11"/>
      <c r="C1667" s="11"/>
      <c r="D1667" s="11"/>
      <c r="E1667" s="43"/>
      <c r="F1667" s="43"/>
      <c r="G1667" s="43"/>
    </row>
    <row r="1668" spans="1:7" ht="15">
      <c r="A1668" s="137"/>
      <c r="B1668" s="11"/>
      <c r="C1668" s="11"/>
      <c r="D1668" s="11"/>
      <c r="E1668" s="43"/>
      <c r="F1668" s="43"/>
      <c r="G1668" s="43"/>
    </row>
    <row r="1669" spans="1:7" ht="15">
      <c r="A1669" s="137"/>
      <c r="B1669" s="11"/>
      <c r="C1669" s="11"/>
      <c r="D1669" s="11"/>
      <c r="E1669" s="43"/>
      <c r="F1669" s="43"/>
      <c r="G1669" s="43"/>
    </row>
    <row r="1670" spans="1:7" ht="15">
      <c r="A1670" s="137"/>
      <c r="B1670" s="11"/>
      <c r="C1670" s="11"/>
      <c r="D1670" s="11"/>
      <c r="E1670" s="43"/>
      <c r="F1670" s="43"/>
      <c r="G1670" s="43"/>
    </row>
    <row r="1671" spans="1:7" ht="15">
      <c r="A1671" s="137"/>
      <c r="B1671" s="11"/>
      <c r="C1671" s="11"/>
      <c r="D1671" s="11"/>
      <c r="E1671" s="43"/>
      <c r="F1671" s="43"/>
      <c r="G1671" s="43"/>
    </row>
    <row r="1672" spans="1:7" ht="15">
      <c r="A1672" s="137"/>
      <c r="B1672" s="11"/>
      <c r="C1672" s="11"/>
      <c r="D1672" s="11"/>
      <c r="E1672" s="43"/>
      <c r="F1672" s="43"/>
      <c r="G1672" s="43"/>
    </row>
    <row r="1673" spans="1:7" ht="15">
      <c r="A1673" s="137"/>
      <c r="B1673" s="11"/>
      <c r="C1673" s="11"/>
      <c r="D1673" s="11"/>
      <c r="E1673" s="43"/>
      <c r="F1673" s="43"/>
      <c r="G1673" s="43"/>
    </row>
    <row r="1674" spans="1:7" ht="15">
      <c r="A1674" s="137"/>
      <c r="B1674" s="11"/>
      <c r="C1674" s="11"/>
      <c r="D1674" s="11"/>
      <c r="E1674" s="43"/>
      <c r="F1674" s="43"/>
      <c r="G1674" s="43"/>
    </row>
    <row r="1675" spans="1:7" ht="15">
      <c r="A1675" s="137"/>
      <c r="B1675" s="11"/>
      <c r="C1675" s="11"/>
      <c r="D1675" s="11"/>
      <c r="E1675" s="43"/>
      <c r="F1675" s="43"/>
      <c r="G1675" s="43"/>
    </row>
    <row r="1676" spans="1:7" ht="15">
      <c r="A1676" s="137"/>
      <c r="B1676" s="11"/>
      <c r="C1676" s="11"/>
      <c r="D1676" s="11"/>
      <c r="E1676" s="43"/>
      <c r="F1676" s="43"/>
      <c r="G1676" s="43"/>
    </row>
    <row r="1677" spans="1:7" ht="15">
      <c r="A1677" s="137"/>
      <c r="B1677" s="11"/>
      <c r="C1677" s="11"/>
      <c r="D1677" s="11"/>
      <c r="E1677" s="43"/>
      <c r="F1677" s="43"/>
      <c r="G1677" s="43"/>
    </row>
    <row r="1678" spans="1:7" ht="15">
      <c r="A1678" s="137"/>
      <c r="B1678" s="11"/>
      <c r="C1678" s="11"/>
      <c r="D1678" s="11"/>
      <c r="E1678" s="43"/>
      <c r="F1678" s="43"/>
      <c r="G1678" s="43"/>
    </row>
    <row r="1679" spans="1:7" ht="15">
      <c r="A1679" s="137"/>
      <c r="B1679" s="11"/>
      <c r="C1679" s="11"/>
      <c r="D1679" s="11"/>
      <c r="E1679" s="43"/>
      <c r="F1679" s="43"/>
      <c r="G1679" s="43"/>
    </row>
    <row r="1680" spans="1:7" ht="15">
      <c r="A1680" s="137"/>
      <c r="B1680" s="11"/>
      <c r="C1680" s="11"/>
      <c r="D1680" s="11"/>
      <c r="E1680" s="43"/>
      <c r="F1680" s="43"/>
      <c r="G1680" s="43"/>
    </row>
    <row r="1681" spans="1:7" ht="15">
      <c r="A1681" s="137"/>
      <c r="B1681" s="11"/>
      <c r="C1681" s="11"/>
      <c r="D1681" s="11"/>
      <c r="E1681" s="43"/>
      <c r="F1681" s="43"/>
      <c r="G1681" s="43"/>
    </row>
    <row r="1682" spans="1:7" ht="15">
      <c r="A1682" s="137"/>
      <c r="B1682" s="11"/>
      <c r="C1682" s="11"/>
      <c r="D1682" s="11"/>
      <c r="E1682" s="43"/>
      <c r="F1682" s="43"/>
      <c r="G1682" s="43"/>
    </row>
    <row r="1683" spans="1:7" ht="15">
      <c r="A1683" s="137"/>
      <c r="B1683" s="11"/>
      <c r="C1683" s="11"/>
      <c r="D1683" s="11"/>
      <c r="E1683" s="43"/>
      <c r="F1683" s="43"/>
      <c r="G1683" s="43"/>
    </row>
    <row r="1684" spans="1:7" ht="15">
      <c r="A1684" s="137"/>
      <c r="B1684" s="11"/>
      <c r="C1684" s="11"/>
      <c r="D1684" s="11"/>
      <c r="E1684" s="43"/>
      <c r="F1684" s="43"/>
      <c r="G1684" s="43"/>
    </row>
    <row r="1685" spans="1:7" ht="15">
      <c r="A1685" s="137"/>
      <c r="B1685" s="11"/>
      <c r="C1685" s="11"/>
      <c r="D1685" s="11"/>
      <c r="E1685" s="43"/>
      <c r="F1685" s="43"/>
      <c r="G1685" s="43"/>
    </row>
    <row r="1686" spans="1:7" ht="15">
      <c r="A1686" s="137"/>
      <c r="B1686" s="11"/>
      <c r="C1686" s="11"/>
      <c r="D1686" s="11"/>
      <c r="E1686" s="43"/>
      <c r="F1686" s="43"/>
      <c r="G1686" s="43"/>
    </row>
    <row r="1687" spans="1:7" ht="15">
      <c r="A1687" s="137"/>
      <c r="B1687" s="11"/>
      <c r="C1687" s="11"/>
      <c r="D1687" s="11"/>
      <c r="E1687" s="43"/>
      <c r="F1687" s="43"/>
      <c r="G1687" s="43"/>
    </row>
    <row r="1688" spans="1:7" ht="15">
      <c r="A1688" s="137"/>
      <c r="B1688" s="11"/>
      <c r="C1688" s="11"/>
      <c r="D1688" s="11"/>
      <c r="E1688" s="43"/>
      <c r="F1688" s="43"/>
      <c r="G1688" s="43"/>
    </row>
    <row r="1689" spans="1:7" ht="15">
      <c r="A1689" s="137"/>
      <c r="B1689" s="11"/>
      <c r="C1689" s="11"/>
      <c r="D1689" s="11"/>
      <c r="E1689" s="43"/>
      <c r="F1689" s="43"/>
      <c r="G1689" s="43"/>
    </row>
    <row r="1690" spans="1:7" ht="15">
      <c r="A1690" s="137"/>
      <c r="B1690" s="11"/>
      <c r="C1690" s="11"/>
      <c r="D1690" s="11"/>
      <c r="E1690" s="43"/>
      <c r="F1690" s="43"/>
      <c r="G1690" s="43"/>
    </row>
    <row r="1691" spans="1:7" ht="15">
      <c r="A1691" s="137"/>
      <c r="B1691" s="11"/>
      <c r="C1691" s="11"/>
      <c r="D1691" s="11"/>
      <c r="E1691" s="43"/>
      <c r="F1691" s="43"/>
      <c r="G1691" s="43"/>
    </row>
    <row r="1692" spans="1:7" ht="15">
      <c r="A1692" s="137"/>
      <c r="B1692" s="11"/>
      <c r="C1692" s="11"/>
      <c r="D1692" s="11"/>
      <c r="E1692" s="43"/>
      <c r="F1692" s="43"/>
      <c r="G1692" s="43"/>
    </row>
    <row r="1693" spans="1:7" ht="15">
      <c r="A1693" s="137"/>
      <c r="B1693" s="11"/>
      <c r="C1693" s="11"/>
      <c r="D1693" s="11"/>
      <c r="E1693" s="43"/>
      <c r="F1693" s="43"/>
      <c r="G1693" s="43"/>
    </row>
    <row r="1694" spans="1:7" ht="15">
      <c r="A1694" s="137"/>
      <c r="B1694" s="11"/>
      <c r="C1694" s="11"/>
      <c r="D1694" s="11"/>
      <c r="E1694" s="43"/>
      <c r="F1694" s="43"/>
      <c r="G1694" s="43"/>
    </row>
    <row r="1695" spans="1:7" ht="15">
      <c r="A1695" s="137"/>
      <c r="B1695" s="11"/>
      <c r="C1695" s="11"/>
      <c r="D1695" s="11"/>
      <c r="E1695" s="43"/>
      <c r="F1695" s="43"/>
      <c r="G1695" s="43"/>
    </row>
    <row r="1696" spans="1:7" ht="15">
      <c r="A1696" s="137"/>
      <c r="B1696" s="11"/>
      <c r="C1696" s="11"/>
      <c r="D1696" s="11"/>
      <c r="E1696" s="43"/>
      <c r="F1696" s="43"/>
      <c r="G1696" s="43"/>
    </row>
    <row r="1697" spans="1:7" ht="15">
      <c r="A1697" s="137"/>
      <c r="B1697" s="11"/>
      <c r="C1697" s="11"/>
      <c r="D1697" s="11"/>
      <c r="E1697" s="43"/>
      <c r="F1697" s="43"/>
      <c r="G1697" s="43"/>
    </row>
    <row r="1698" spans="1:7" ht="15">
      <c r="A1698" s="137"/>
      <c r="B1698" s="11"/>
      <c r="C1698" s="11"/>
      <c r="D1698" s="11"/>
      <c r="E1698" s="43"/>
      <c r="F1698" s="43"/>
      <c r="G1698" s="43"/>
    </row>
    <row r="1699" spans="1:7" ht="15">
      <c r="A1699" s="137"/>
      <c r="B1699" s="11"/>
      <c r="C1699" s="11"/>
      <c r="D1699" s="11"/>
      <c r="E1699" s="43"/>
      <c r="F1699" s="43"/>
      <c r="G1699" s="43"/>
    </row>
    <row r="1700" spans="1:7" ht="15">
      <c r="A1700" s="137"/>
      <c r="B1700" s="11"/>
      <c r="C1700" s="11"/>
      <c r="D1700" s="11"/>
      <c r="E1700" s="43"/>
      <c r="F1700" s="43"/>
      <c r="G1700" s="43"/>
    </row>
    <row r="1701" spans="1:7" ht="15">
      <c r="A1701" s="137"/>
      <c r="B1701" s="11"/>
      <c r="C1701" s="11"/>
      <c r="D1701" s="11"/>
      <c r="E1701" s="43"/>
      <c r="F1701" s="43"/>
      <c r="G1701" s="43"/>
    </row>
    <row r="1702" spans="1:7" ht="15">
      <c r="A1702" s="137"/>
      <c r="B1702" s="11"/>
      <c r="C1702" s="11"/>
      <c r="D1702" s="11"/>
      <c r="E1702" s="43"/>
      <c r="F1702" s="43"/>
      <c r="G1702" s="43"/>
    </row>
    <row r="1703" spans="1:7" ht="15">
      <c r="A1703" s="137"/>
      <c r="B1703" s="11"/>
      <c r="C1703" s="11"/>
      <c r="D1703" s="11"/>
      <c r="E1703" s="43"/>
      <c r="F1703" s="43"/>
      <c r="G1703" s="43"/>
    </row>
    <row r="1704" spans="1:7" ht="15">
      <c r="A1704" s="137"/>
      <c r="B1704" s="11"/>
      <c r="C1704" s="11"/>
      <c r="D1704" s="11"/>
      <c r="E1704" s="43"/>
      <c r="F1704" s="43"/>
      <c r="G1704" s="43"/>
    </row>
    <row r="1705" spans="1:7" ht="15">
      <c r="A1705" s="137"/>
      <c r="B1705" s="11"/>
      <c r="C1705" s="11"/>
      <c r="D1705" s="11"/>
      <c r="E1705" s="43"/>
      <c r="F1705" s="43"/>
      <c r="G1705" s="43"/>
    </row>
    <row r="1706" spans="1:7" ht="15">
      <c r="A1706" s="137"/>
      <c r="B1706" s="11"/>
      <c r="C1706" s="11"/>
      <c r="D1706" s="11"/>
      <c r="E1706" s="43"/>
      <c r="F1706" s="43"/>
      <c r="G1706" s="43"/>
    </row>
    <row r="1707" spans="1:7" ht="15">
      <c r="A1707" s="137"/>
      <c r="B1707" s="11"/>
      <c r="C1707" s="11"/>
      <c r="D1707" s="11"/>
      <c r="E1707" s="43"/>
      <c r="F1707" s="43"/>
      <c r="G1707" s="43"/>
    </row>
    <row r="1708" spans="1:7" ht="15">
      <c r="A1708" s="137"/>
      <c r="B1708" s="11"/>
      <c r="C1708" s="11"/>
      <c r="D1708" s="11"/>
      <c r="E1708" s="43"/>
      <c r="F1708" s="43"/>
      <c r="G1708" s="43"/>
    </row>
    <row r="1709" spans="1:7" ht="15">
      <c r="A1709" s="137"/>
      <c r="B1709" s="11"/>
      <c r="C1709" s="11"/>
      <c r="D1709" s="11"/>
      <c r="E1709" s="43"/>
      <c r="F1709" s="43"/>
      <c r="G1709" s="43"/>
    </row>
    <row r="1710" spans="1:7" ht="15">
      <c r="A1710" s="137"/>
      <c r="B1710" s="11"/>
      <c r="C1710" s="11"/>
      <c r="D1710" s="11"/>
      <c r="E1710" s="43"/>
      <c r="F1710" s="43"/>
      <c r="G1710" s="43"/>
    </row>
    <row r="1711" spans="1:7" ht="15">
      <c r="A1711" s="137"/>
      <c r="B1711" s="11"/>
      <c r="C1711" s="11"/>
      <c r="D1711" s="11"/>
      <c r="E1711" s="43"/>
      <c r="F1711" s="43"/>
      <c r="G1711" s="43"/>
    </row>
    <row r="1712" spans="1:7" ht="15">
      <c r="A1712" s="137"/>
      <c r="B1712" s="11"/>
      <c r="C1712" s="11"/>
      <c r="D1712" s="11"/>
      <c r="E1712" s="43"/>
      <c r="F1712" s="43"/>
      <c r="G1712" s="43"/>
    </row>
    <row r="1713" spans="1:7" ht="15">
      <c r="A1713" s="137"/>
      <c r="B1713" s="11"/>
      <c r="C1713" s="11"/>
      <c r="D1713" s="11"/>
      <c r="E1713" s="43"/>
      <c r="F1713" s="43"/>
      <c r="G1713" s="43"/>
    </row>
    <row r="1714" spans="1:7" ht="15">
      <c r="A1714" s="137"/>
      <c r="B1714" s="11"/>
      <c r="C1714" s="11"/>
      <c r="D1714" s="11"/>
      <c r="E1714" s="43"/>
      <c r="F1714" s="43"/>
      <c r="G1714" s="43"/>
    </row>
    <row r="1715" spans="1:7" ht="15">
      <c r="A1715" s="137"/>
      <c r="B1715" s="11"/>
      <c r="C1715" s="11"/>
      <c r="D1715" s="11"/>
      <c r="E1715" s="43"/>
      <c r="F1715" s="43"/>
      <c r="G1715" s="43"/>
    </row>
    <row r="1716" spans="1:7" ht="15">
      <c r="A1716" s="137"/>
      <c r="B1716" s="11"/>
      <c r="C1716" s="11"/>
      <c r="D1716" s="11"/>
      <c r="E1716" s="43"/>
      <c r="F1716" s="43"/>
      <c r="G1716" s="43"/>
    </row>
    <row r="1717" spans="1:7" ht="15">
      <c r="A1717" s="137"/>
      <c r="B1717" s="11"/>
      <c r="C1717" s="11"/>
      <c r="D1717" s="11"/>
      <c r="E1717" s="43"/>
      <c r="F1717" s="43"/>
      <c r="G1717" s="43"/>
    </row>
    <row r="1718" spans="1:7" ht="15">
      <c r="A1718" s="137"/>
      <c r="B1718" s="11"/>
      <c r="C1718" s="11"/>
      <c r="D1718" s="11"/>
      <c r="E1718" s="43"/>
      <c r="F1718" s="43"/>
      <c r="G1718" s="43"/>
    </row>
    <row r="1719" spans="1:7" ht="15">
      <c r="A1719" s="137"/>
      <c r="B1719" s="11"/>
      <c r="C1719" s="11"/>
      <c r="D1719" s="11"/>
      <c r="E1719" s="43"/>
      <c r="F1719" s="43"/>
      <c r="G1719" s="43"/>
    </row>
    <row r="1720" spans="1:7" ht="15">
      <c r="A1720" s="137"/>
      <c r="B1720" s="11"/>
      <c r="C1720" s="11"/>
      <c r="D1720" s="11"/>
      <c r="E1720" s="43"/>
      <c r="F1720" s="43"/>
      <c r="G1720" s="43"/>
    </row>
    <row r="1721" spans="1:7" ht="15">
      <c r="A1721" s="137"/>
      <c r="B1721" s="11"/>
      <c r="C1721" s="11"/>
      <c r="D1721" s="11"/>
      <c r="E1721" s="43"/>
      <c r="F1721" s="43"/>
      <c r="G1721" s="43"/>
    </row>
    <row r="1722" spans="1:7" ht="15">
      <c r="A1722" s="137"/>
      <c r="B1722" s="11"/>
      <c r="C1722" s="11"/>
      <c r="D1722" s="11"/>
      <c r="E1722" s="43"/>
      <c r="F1722" s="43"/>
      <c r="G1722" s="43"/>
    </row>
    <row r="1723" spans="1:7" ht="15">
      <c r="A1723" s="137"/>
      <c r="B1723" s="11"/>
      <c r="C1723" s="11"/>
      <c r="D1723" s="11"/>
      <c r="E1723" s="43"/>
      <c r="F1723" s="43"/>
      <c r="G1723" s="43"/>
    </row>
    <row r="1724" spans="1:7" ht="15">
      <c r="A1724" s="137"/>
      <c r="B1724" s="11"/>
      <c r="C1724" s="11"/>
      <c r="D1724" s="11"/>
      <c r="E1724" s="43"/>
      <c r="F1724" s="43"/>
      <c r="G1724" s="43"/>
    </row>
    <row r="1725" spans="1:7" ht="15">
      <c r="A1725" s="137"/>
      <c r="B1725" s="11"/>
      <c r="C1725" s="11"/>
      <c r="D1725" s="11"/>
      <c r="E1725" s="43"/>
      <c r="F1725" s="43"/>
      <c r="G1725" s="43"/>
    </row>
    <row r="1726" spans="1:7" ht="15">
      <c r="A1726" s="137"/>
      <c r="B1726" s="11"/>
      <c r="C1726" s="11"/>
      <c r="D1726" s="11"/>
      <c r="E1726" s="43"/>
      <c r="F1726" s="43"/>
      <c r="G1726" s="43"/>
    </row>
    <row r="1727" spans="1:7" ht="15">
      <c r="A1727" s="137"/>
      <c r="B1727" s="11"/>
      <c r="C1727" s="11"/>
      <c r="D1727" s="11"/>
      <c r="E1727" s="43"/>
      <c r="F1727" s="43"/>
      <c r="G1727" s="43"/>
    </row>
    <row r="1728" spans="1:7" ht="15">
      <c r="A1728" s="137"/>
      <c r="B1728" s="11"/>
      <c r="C1728" s="11"/>
      <c r="D1728" s="11"/>
      <c r="E1728" s="43"/>
      <c r="F1728" s="43"/>
      <c r="G1728" s="43"/>
    </row>
    <row r="1729" spans="1:7" ht="15">
      <c r="A1729" s="137"/>
      <c r="B1729" s="11"/>
      <c r="C1729" s="11"/>
      <c r="D1729" s="11"/>
      <c r="E1729" s="43"/>
      <c r="F1729" s="43"/>
      <c r="G1729" s="43"/>
    </row>
    <row r="1730" spans="1:7" ht="15">
      <c r="A1730" s="137"/>
      <c r="B1730" s="11"/>
      <c r="C1730" s="11"/>
      <c r="D1730" s="11"/>
      <c r="E1730" s="43"/>
      <c r="F1730" s="43"/>
      <c r="G1730" s="43"/>
    </row>
    <row r="1731" spans="1:7" ht="15">
      <c r="A1731" s="137"/>
      <c r="B1731" s="11"/>
      <c r="C1731" s="11"/>
      <c r="D1731" s="11"/>
      <c r="E1731" s="43"/>
      <c r="F1731" s="43"/>
      <c r="G1731" s="43"/>
    </row>
    <row r="1732" spans="1:7" ht="15">
      <c r="A1732" s="137"/>
      <c r="B1732" s="11"/>
      <c r="C1732" s="11"/>
      <c r="D1732" s="11"/>
      <c r="E1732" s="43"/>
      <c r="F1732" s="43"/>
      <c r="G1732" s="43"/>
    </row>
    <row r="1733" spans="1:7" ht="15">
      <c r="A1733" s="137"/>
      <c r="B1733" s="11"/>
      <c r="C1733" s="11"/>
      <c r="D1733" s="11"/>
      <c r="E1733" s="43"/>
      <c r="F1733" s="43"/>
      <c r="G1733" s="43"/>
    </row>
    <row r="1734" spans="1:7" ht="15">
      <c r="A1734" s="137"/>
      <c r="B1734" s="11"/>
      <c r="C1734" s="11"/>
      <c r="D1734" s="11"/>
      <c r="E1734" s="43"/>
      <c r="F1734" s="43"/>
      <c r="G1734" s="43"/>
    </row>
    <row r="1735" spans="1:7" ht="15">
      <c r="A1735" s="137"/>
      <c r="B1735" s="11"/>
      <c r="C1735" s="11"/>
      <c r="D1735" s="11"/>
      <c r="E1735" s="43"/>
      <c r="F1735" s="43"/>
      <c r="G1735" s="43"/>
    </row>
    <row r="1736" spans="1:7" ht="15">
      <c r="A1736" s="137"/>
      <c r="B1736" s="11"/>
      <c r="C1736" s="11"/>
      <c r="D1736" s="11"/>
      <c r="E1736" s="43"/>
      <c r="F1736" s="43"/>
      <c r="G1736" s="43"/>
    </row>
    <row r="1737" spans="1:7" ht="15">
      <c r="A1737" s="137"/>
      <c r="B1737" s="11"/>
      <c r="C1737" s="11"/>
      <c r="D1737" s="11"/>
      <c r="E1737" s="43"/>
      <c r="F1737" s="43"/>
      <c r="G1737" s="43"/>
    </row>
    <row r="1738" spans="1:7" ht="15">
      <c r="A1738" s="137"/>
      <c r="B1738" s="11"/>
      <c r="C1738" s="11"/>
      <c r="D1738" s="11"/>
      <c r="E1738" s="43"/>
      <c r="F1738" s="43"/>
      <c r="G1738" s="43"/>
    </row>
    <row r="1739" spans="1:7" ht="15">
      <c r="A1739" s="137"/>
      <c r="B1739" s="11"/>
      <c r="C1739" s="11"/>
      <c r="D1739" s="11"/>
      <c r="E1739" s="43"/>
      <c r="F1739" s="43"/>
      <c r="G1739" s="43"/>
    </row>
    <row r="1740" spans="1:7" ht="15">
      <c r="A1740" s="137"/>
      <c r="B1740" s="11"/>
      <c r="C1740" s="11"/>
      <c r="D1740" s="11"/>
      <c r="E1740" s="43"/>
      <c r="F1740" s="43"/>
      <c r="G1740" s="43"/>
    </row>
    <row r="1741" spans="1:7" ht="15">
      <c r="A1741" s="137"/>
      <c r="B1741" s="11"/>
      <c r="C1741" s="11"/>
      <c r="D1741" s="11"/>
      <c r="E1741" s="43"/>
      <c r="F1741" s="43"/>
      <c r="G1741" s="43"/>
    </row>
    <row r="1742" spans="1:7" ht="15">
      <c r="A1742" s="137"/>
      <c r="B1742" s="11"/>
      <c r="C1742" s="11"/>
      <c r="D1742" s="11"/>
      <c r="E1742" s="43"/>
      <c r="F1742" s="43"/>
      <c r="G1742" s="43"/>
    </row>
    <row r="1743" spans="1:7" ht="15">
      <c r="A1743" s="137"/>
      <c r="B1743" s="11"/>
      <c r="C1743" s="11"/>
      <c r="D1743" s="11"/>
      <c r="E1743" s="43"/>
      <c r="F1743" s="43"/>
      <c r="G1743" s="43"/>
    </row>
    <row r="1744" spans="1:7" ht="15">
      <c r="A1744" s="137"/>
      <c r="B1744" s="11"/>
      <c r="C1744" s="11"/>
      <c r="D1744" s="11"/>
      <c r="E1744" s="43"/>
      <c r="F1744" s="43"/>
      <c r="G1744" s="43"/>
    </row>
    <row r="1745" spans="1:7" ht="15">
      <c r="A1745" s="137"/>
      <c r="B1745" s="11"/>
      <c r="C1745" s="11"/>
      <c r="D1745" s="11"/>
      <c r="E1745" s="43"/>
      <c r="F1745" s="43"/>
      <c r="G1745" s="43"/>
    </row>
    <row r="1746" spans="1:7" ht="15">
      <c r="A1746" s="137"/>
      <c r="B1746" s="11"/>
      <c r="C1746" s="11"/>
      <c r="D1746" s="11"/>
      <c r="E1746" s="43"/>
      <c r="F1746" s="43"/>
      <c r="G1746" s="43"/>
    </row>
    <row r="1747" spans="1:7" ht="15">
      <c r="A1747" s="137"/>
      <c r="B1747" s="11"/>
      <c r="C1747" s="11"/>
      <c r="D1747" s="11"/>
      <c r="E1747" s="43"/>
      <c r="F1747" s="43"/>
      <c r="G1747" s="43"/>
    </row>
    <row r="1748" spans="1:7" ht="15">
      <c r="A1748" s="137"/>
      <c r="B1748" s="11"/>
      <c r="C1748" s="11"/>
      <c r="D1748" s="11"/>
      <c r="E1748" s="43"/>
      <c r="F1748" s="43"/>
      <c r="G1748" s="43"/>
    </row>
    <row r="1749" spans="1:7" ht="15">
      <c r="A1749" s="137"/>
      <c r="B1749" s="11"/>
      <c r="C1749" s="11"/>
      <c r="D1749" s="11"/>
      <c r="E1749" s="43"/>
      <c r="F1749" s="43"/>
      <c r="G1749" s="43"/>
    </row>
    <row r="1750" spans="1:7" ht="15">
      <c r="A1750" s="137"/>
      <c r="B1750" s="11"/>
      <c r="C1750" s="11"/>
      <c r="D1750" s="11"/>
      <c r="E1750" s="43"/>
      <c r="F1750" s="43"/>
      <c r="G1750" s="43"/>
    </row>
    <row r="1751" spans="1:7" ht="15">
      <c r="A1751" s="137"/>
      <c r="B1751" s="11"/>
      <c r="C1751" s="11"/>
      <c r="D1751" s="11"/>
      <c r="E1751" s="43"/>
      <c r="F1751" s="43"/>
      <c r="G1751" s="43"/>
    </row>
    <row r="1752" spans="1:7" ht="15">
      <c r="A1752" s="137"/>
      <c r="B1752" s="11"/>
      <c r="C1752" s="11"/>
      <c r="D1752" s="11"/>
      <c r="E1752" s="43"/>
      <c r="F1752" s="43"/>
      <c r="G1752" s="43"/>
    </row>
    <row r="1753" spans="1:7" ht="15">
      <c r="A1753" s="137"/>
      <c r="B1753" s="11"/>
      <c r="C1753" s="11"/>
      <c r="D1753" s="11"/>
      <c r="E1753" s="43"/>
      <c r="F1753" s="43"/>
      <c r="G1753" s="43"/>
    </row>
    <row r="1754" spans="1:7" ht="15">
      <c r="A1754" s="137"/>
      <c r="B1754" s="11"/>
      <c r="C1754" s="11"/>
      <c r="D1754" s="11"/>
      <c r="E1754" s="43"/>
      <c r="F1754" s="43"/>
      <c r="G1754" s="43"/>
    </row>
    <row r="1755" spans="1:7" ht="15">
      <c r="A1755" s="137"/>
      <c r="B1755" s="11"/>
      <c r="C1755" s="11"/>
      <c r="D1755" s="11"/>
      <c r="E1755" s="43"/>
      <c r="F1755" s="43"/>
      <c r="G1755" s="43"/>
    </row>
    <row r="1756" spans="1:7" ht="15">
      <c r="A1756" s="137"/>
      <c r="B1756" s="11"/>
      <c r="C1756" s="11"/>
      <c r="D1756" s="11"/>
      <c r="E1756" s="43"/>
      <c r="F1756" s="43"/>
      <c r="G1756" s="43"/>
    </row>
    <row r="1757" spans="1:7" ht="15">
      <c r="A1757" s="137"/>
      <c r="B1757" s="11"/>
      <c r="C1757" s="11"/>
      <c r="D1757" s="11"/>
      <c r="E1757" s="43"/>
      <c r="F1757" s="43"/>
      <c r="G1757" s="43"/>
    </row>
    <row r="1758" spans="1:7" ht="15">
      <c r="A1758" s="137"/>
      <c r="B1758" s="11"/>
      <c r="C1758" s="11"/>
      <c r="D1758" s="11"/>
      <c r="E1758" s="43"/>
      <c r="F1758" s="43"/>
      <c r="G1758" s="43"/>
    </row>
    <row r="1759" spans="1:7" ht="15">
      <c r="A1759" s="137"/>
      <c r="B1759" s="11"/>
      <c r="C1759" s="11"/>
      <c r="D1759" s="11"/>
      <c r="E1759" s="43"/>
      <c r="F1759" s="43"/>
      <c r="G1759" s="43"/>
    </row>
    <row r="1760" spans="1:7" ht="15">
      <c r="A1760" s="137"/>
      <c r="B1760" s="11"/>
      <c r="C1760" s="11"/>
      <c r="D1760" s="11"/>
      <c r="E1760" s="43"/>
      <c r="F1760" s="43"/>
      <c r="G1760" s="43"/>
    </row>
    <row r="1761" spans="1:7" ht="15">
      <c r="A1761" s="137"/>
      <c r="B1761" s="11"/>
      <c r="C1761" s="11"/>
      <c r="D1761" s="11"/>
      <c r="E1761" s="43"/>
      <c r="F1761" s="43"/>
      <c r="G1761" s="43"/>
    </row>
    <row r="1762" spans="1:7" ht="15">
      <c r="A1762" s="137"/>
      <c r="B1762" s="11"/>
      <c r="C1762" s="11"/>
      <c r="D1762" s="11"/>
      <c r="E1762" s="43"/>
      <c r="F1762" s="43"/>
      <c r="G1762" s="43"/>
    </row>
    <row r="1763" spans="1:7" ht="15">
      <c r="A1763" s="137"/>
      <c r="B1763" s="11"/>
      <c r="C1763" s="11"/>
      <c r="D1763" s="11"/>
      <c r="E1763" s="43"/>
      <c r="F1763" s="43"/>
      <c r="G1763" s="43"/>
    </row>
    <row r="1764" spans="1:7" ht="15">
      <c r="A1764" s="137"/>
      <c r="B1764" s="11"/>
      <c r="C1764" s="11"/>
      <c r="D1764" s="11"/>
      <c r="E1764" s="43"/>
      <c r="F1764" s="43"/>
      <c r="G1764" s="43"/>
    </row>
    <row r="1765" spans="1:7" ht="15">
      <c r="A1765" s="137"/>
      <c r="B1765" s="11"/>
      <c r="C1765" s="11"/>
      <c r="D1765" s="11"/>
      <c r="E1765" s="43"/>
      <c r="F1765" s="43"/>
      <c r="G1765" s="43"/>
    </row>
    <row r="1766" spans="1:7" ht="15">
      <c r="A1766" s="137"/>
      <c r="B1766" s="11"/>
      <c r="C1766" s="11"/>
      <c r="D1766" s="11"/>
      <c r="E1766" s="43"/>
      <c r="F1766" s="43"/>
      <c r="G1766" s="43"/>
    </row>
    <row r="1767" spans="1:7" ht="15">
      <c r="A1767" s="137"/>
      <c r="B1767" s="11"/>
      <c r="C1767" s="11"/>
      <c r="D1767" s="11"/>
      <c r="E1767" s="43"/>
      <c r="F1767" s="43"/>
      <c r="G1767" s="43"/>
    </row>
    <row r="1768" spans="1:7" ht="15">
      <c r="A1768" s="137"/>
      <c r="B1768" s="11"/>
      <c r="C1768" s="11"/>
      <c r="D1768" s="11"/>
      <c r="E1768" s="43"/>
      <c r="F1768" s="43"/>
      <c r="G1768" s="43"/>
    </row>
    <row r="1769" spans="1:7" ht="15">
      <c r="A1769" s="137"/>
      <c r="B1769" s="11"/>
      <c r="C1769" s="11"/>
      <c r="D1769" s="11"/>
      <c r="E1769" s="43"/>
      <c r="F1769" s="43"/>
      <c r="G1769" s="43"/>
    </row>
    <row r="1770" spans="1:7" ht="15">
      <c r="A1770" s="137"/>
      <c r="B1770" s="11"/>
      <c r="C1770" s="11"/>
      <c r="D1770" s="11"/>
      <c r="E1770" s="43"/>
      <c r="F1770" s="43"/>
      <c r="G1770" s="43"/>
    </row>
    <row r="1771" spans="1:7" ht="15">
      <c r="A1771" s="137"/>
      <c r="B1771" s="11"/>
      <c r="C1771" s="11"/>
      <c r="D1771" s="11"/>
      <c r="E1771" s="43"/>
      <c r="F1771" s="43"/>
      <c r="G1771" s="43"/>
    </row>
    <row r="1772" spans="1:7" ht="15">
      <c r="A1772" s="137"/>
      <c r="B1772" s="11"/>
      <c r="C1772" s="11"/>
      <c r="D1772" s="11"/>
      <c r="E1772" s="43"/>
      <c r="F1772" s="43"/>
      <c r="G1772" s="43"/>
    </row>
    <row r="1773" spans="1:7" ht="15">
      <c r="A1773" s="137"/>
      <c r="B1773" s="11"/>
      <c r="C1773" s="11"/>
      <c r="D1773" s="11"/>
      <c r="E1773" s="43"/>
      <c r="F1773" s="43"/>
      <c r="G1773" s="43"/>
    </row>
    <row r="1774" spans="1:7" ht="15">
      <c r="A1774" s="137"/>
      <c r="B1774" s="11"/>
      <c r="C1774" s="11"/>
      <c r="D1774" s="11"/>
      <c r="E1774" s="43"/>
      <c r="F1774" s="43"/>
      <c r="G1774" s="43"/>
    </row>
    <row r="1775" spans="1:7" ht="15">
      <c r="A1775" s="137"/>
      <c r="B1775" s="11"/>
      <c r="C1775" s="11"/>
      <c r="D1775" s="11"/>
      <c r="E1775" s="43"/>
      <c r="F1775" s="43"/>
      <c r="G1775" s="43"/>
    </row>
    <row r="1776" spans="1:7" ht="15">
      <c r="A1776" s="137"/>
      <c r="B1776" s="11"/>
      <c r="C1776" s="11"/>
      <c r="D1776" s="11"/>
      <c r="E1776" s="43"/>
      <c r="F1776" s="43"/>
      <c r="G1776" s="43"/>
    </row>
    <row r="1777" spans="1:7" ht="15">
      <c r="A1777" s="137"/>
      <c r="B1777" s="11"/>
      <c r="C1777" s="11"/>
      <c r="D1777" s="11"/>
      <c r="E1777" s="43"/>
      <c r="F1777" s="43"/>
      <c r="G1777" s="43"/>
    </row>
    <row r="1778" spans="1:7" ht="15">
      <c r="A1778" s="137"/>
      <c r="B1778" s="11"/>
      <c r="C1778" s="11"/>
      <c r="D1778" s="11"/>
      <c r="E1778" s="43"/>
      <c r="F1778" s="43"/>
      <c r="G1778" s="43"/>
    </row>
    <row r="1779" spans="1:7" ht="15">
      <c r="A1779" s="137"/>
      <c r="B1779" s="11"/>
      <c r="C1779" s="11"/>
      <c r="D1779" s="11"/>
      <c r="E1779" s="43"/>
      <c r="F1779" s="43"/>
      <c r="G1779" s="43"/>
    </row>
    <row r="1780" spans="1:7" ht="15">
      <c r="A1780" s="137"/>
      <c r="B1780" s="11"/>
      <c r="C1780" s="11"/>
      <c r="D1780" s="11"/>
      <c r="E1780" s="43"/>
      <c r="F1780" s="43"/>
      <c r="G1780" s="43"/>
    </row>
    <row r="1781" spans="1:7" ht="15">
      <c r="A1781" s="137"/>
      <c r="B1781" s="11"/>
      <c r="C1781" s="11"/>
      <c r="D1781" s="11"/>
      <c r="E1781" s="43"/>
      <c r="F1781" s="43"/>
      <c r="G1781" s="43"/>
    </row>
    <row r="1782" spans="1:7" ht="15">
      <c r="A1782" s="137"/>
      <c r="B1782" s="11"/>
      <c r="C1782" s="11"/>
      <c r="D1782" s="11"/>
      <c r="E1782" s="43"/>
      <c r="F1782" s="43"/>
      <c r="G1782" s="43"/>
    </row>
    <row r="1783" spans="1:7" ht="15">
      <c r="A1783" s="137"/>
      <c r="B1783" s="11"/>
      <c r="C1783" s="11"/>
      <c r="D1783" s="11"/>
      <c r="E1783" s="43"/>
      <c r="F1783" s="43"/>
      <c r="G1783" s="43"/>
    </row>
    <row r="1784" spans="1:7" ht="15">
      <c r="A1784" s="137"/>
      <c r="B1784" s="11"/>
      <c r="C1784" s="11"/>
      <c r="D1784" s="11"/>
      <c r="E1784" s="43"/>
      <c r="F1784" s="43"/>
      <c r="G1784" s="43"/>
    </row>
    <row r="1785" spans="1:7" ht="15">
      <c r="A1785" s="137"/>
      <c r="B1785" s="11"/>
      <c r="C1785" s="11"/>
      <c r="D1785" s="11"/>
      <c r="E1785" s="43"/>
      <c r="F1785" s="43"/>
      <c r="G1785" s="43"/>
    </row>
    <row r="1786" spans="1:7" ht="15">
      <c r="A1786" s="137"/>
      <c r="B1786" s="11"/>
      <c r="C1786" s="11"/>
      <c r="D1786" s="11"/>
      <c r="E1786" s="43"/>
      <c r="F1786" s="43"/>
      <c r="G1786" s="43"/>
    </row>
    <row r="1787" spans="1:7" ht="15">
      <c r="A1787" s="137"/>
      <c r="B1787" s="11"/>
      <c r="C1787" s="11"/>
      <c r="D1787" s="11"/>
      <c r="E1787" s="43"/>
      <c r="F1787" s="43"/>
      <c r="G1787" s="43"/>
    </row>
    <row r="1788" spans="1:7" ht="15">
      <c r="A1788" s="137"/>
      <c r="B1788" s="11"/>
      <c r="C1788" s="11"/>
      <c r="D1788" s="11"/>
      <c r="E1788" s="43"/>
      <c r="F1788" s="43"/>
      <c r="G1788" s="43"/>
    </row>
    <row r="1789" spans="1:7" ht="15">
      <c r="A1789" s="137"/>
      <c r="B1789" s="11"/>
      <c r="C1789" s="11"/>
      <c r="D1789" s="11"/>
      <c r="E1789" s="43"/>
      <c r="F1789" s="43"/>
      <c r="G1789" s="43"/>
    </row>
    <row r="1790" spans="1:7" ht="15">
      <c r="A1790" s="137"/>
      <c r="B1790" s="11"/>
      <c r="C1790" s="11"/>
      <c r="D1790" s="11"/>
      <c r="E1790" s="43"/>
      <c r="F1790" s="43"/>
      <c r="G1790" s="43"/>
    </row>
    <row r="1791" spans="1:7" ht="15">
      <c r="A1791" s="137"/>
      <c r="B1791" s="11"/>
      <c r="C1791" s="11"/>
      <c r="D1791" s="11"/>
      <c r="E1791" s="43"/>
      <c r="F1791" s="43"/>
      <c r="G1791" s="43"/>
    </row>
    <row r="1792" spans="1:7" ht="15">
      <c r="A1792" s="137"/>
      <c r="B1792" s="11"/>
      <c r="C1792" s="11"/>
      <c r="D1792" s="11"/>
      <c r="E1792" s="43"/>
      <c r="F1792" s="43"/>
      <c r="G1792" s="43"/>
    </row>
    <row r="1793" spans="1:7" ht="15">
      <c r="A1793" s="137"/>
      <c r="B1793" s="11"/>
      <c r="C1793" s="11"/>
      <c r="D1793" s="11"/>
      <c r="E1793" s="43"/>
      <c r="F1793" s="43"/>
      <c r="G1793" s="43"/>
    </row>
    <row r="1794" spans="1:7" ht="15">
      <c r="A1794" s="137"/>
      <c r="B1794" s="11"/>
      <c r="C1794" s="11"/>
      <c r="D1794" s="11"/>
      <c r="E1794" s="43"/>
      <c r="F1794" s="43"/>
      <c r="G1794" s="43"/>
    </row>
    <row r="1795" spans="1:7" ht="15">
      <c r="A1795" s="137"/>
      <c r="B1795" s="11"/>
      <c r="C1795" s="11"/>
      <c r="D1795" s="11"/>
      <c r="E1795" s="43"/>
      <c r="F1795" s="43"/>
      <c r="G1795" s="43"/>
    </row>
    <row r="1796" spans="1:7" ht="15">
      <c r="A1796" s="137"/>
      <c r="B1796" s="11"/>
      <c r="C1796" s="11"/>
      <c r="D1796" s="11"/>
      <c r="E1796" s="43"/>
      <c r="F1796" s="43"/>
      <c r="G1796" s="43"/>
    </row>
    <row r="1797" spans="1:7" ht="15">
      <c r="A1797" s="137"/>
      <c r="B1797" s="11"/>
      <c r="C1797" s="11"/>
      <c r="D1797" s="11"/>
      <c r="E1797" s="43"/>
      <c r="F1797" s="43"/>
      <c r="G1797" s="43"/>
    </row>
    <row r="1798" spans="1:7" ht="15">
      <c r="A1798" s="137"/>
      <c r="B1798" s="11"/>
      <c r="C1798" s="11"/>
      <c r="D1798" s="11"/>
      <c r="E1798" s="43"/>
      <c r="F1798" s="43"/>
      <c r="G1798" s="43"/>
    </row>
    <row r="1799" spans="1:7" ht="15">
      <c r="A1799" s="137"/>
      <c r="B1799" s="11"/>
      <c r="C1799" s="11"/>
      <c r="D1799" s="11"/>
      <c r="E1799" s="43"/>
      <c r="F1799" s="43"/>
      <c r="G1799" s="43"/>
    </row>
    <row r="1800" spans="1:7" ht="15">
      <c r="A1800" s="137"/>
      <c r="B1800" s="11"/>
      <c r="C1800" s="11"/>
      <c r="D1800" s="11"/>
      <c r="E1800" s="43"/>
      <c r="F1800" s="43"/>
      <c r="G1800" s="43"/>
    </row>
    <row r="1801" spans="1:7" ht="15">
      <c r="A1801" s="137"/>
      <c r="B1801" s="11"/>
      <c r="C1801" s="11"/>
      <c r="D1801" s="11"/>
      <c r="E1801" s="43"/>
      <c r="F1801" s="43"/>
      <c r="G1801" s="43"/>
    </row>
    <row r="1802" spans="1:7" ht="15">
      <c r="A1802" s="137"/>
      <c r="B1802" s="11"/>
      <c r="C1802" s="11"/>
      <c r="D1802" s="11"/>
      <c r="E1802" s="43"/>
      <c r="F1802" s="43"/>
      <c r="G1802" s="43"/>
    </row>
    <row r="1803" spans="1:7" ht="15">
      <c r="A1803" s="137"/>
      <c r="B1803" s="11"/>
      <c r="C1803" s="11"/>
      <c r="D1803" s="11"/>
      <c r="E1803" s="43"/>
      <c r="F1803" s="43"/>
      <c r="G1803" s="43"/>
    </row>
    <row r="1804" spans="1:7" ht="15">
      <c r="A1804" s="137"/>
      <c r="B1804" s="11"/>
      <c r="C1804" s="11"/>
      <c r="D1804" s="11"/>
      <c r="E1804" s="43"/>
      <c r="F1804" s="43"/>
      <c r="G1804" s="43"/>
    </row>
    <row r="1805" spans="1:7" ht="15">
      <c r="A1805" s="137"/>
      <c r="B1805" s="11"/>
      <c r="C1805" s="11"/>
      <c r="D1805" s="11"/>
      <c r="E1805" s="43"/>
      <c r="F1805" s="43"/>
      <c r="G1805" s="43"/>
    </row>
    <row r="1806" spans="1:7" ht="15">
      <c r="A1806" s="137"/>
      <c r="B1806" s="11"/>
      <c r="C1806" s="11"/>
      <c r="D1806" s="11"/>
      <c r="E1806" s="43"/>
      <c r="F1806" s="43"/>
      <c r="G1806" s="43"/>
    </row>
    <row r="1807" spans="1:7" ht="15">
      <c r="A1807" s="137"/>
      <c r="B1807" s="11"/>
      <c r="C1807" s="11"/>
      <c r="D1807" s="11"/>
      <c r="E1807" s="43"/>
      <c r="F1807" s="43"/>
      <c r="G1807" s="43"/>
    </row>
    <row r="1808" spans="1:7" ht="15">
      <c r="A1808" s="137"/>
      <c r="B1808" s="11"/>
      <c r="C1808" s="11"/>
      <c r="D1808" s="11"/>
      <c r="E1808" s="43"/>
      <c r="F1808" s="43"/>
      <c r="G1808" s="43"/>
    </row>
    <row r="1809" spans="1:7" ht="15">
      <c r="A1809" s="137"/>
      <c r="B1809" s="11"/>
      <c r="C1809" s="11"/>
      <c r="D1809" s="11"/>
      <c r="E1809" s="43"/>
      <c r="F1809" s="43"/>
      <c r="G1809" s="43"/>
    </row>
    <row r="1810" spans="1:7" ht="15">
      <c r="A1810" s="137"/>
      <c r="B1810" s="11"/>
      <c r="C1810" s="11"/>
      <c r="D1810" s="11"/>
      <c r="E1810" s="43"/>
      <c r="F1810" s="43"/>
      <c r="G1810" s="43"/>
    </row>
    <row r="1811" spans="1:7" ht="15">
      <c r="A1811" s="137"/>
      <c r="B1811" s="11"/>
      <c r="C1811" s="11"/>
      <c r="D1811" s="11"/>
      <c r="E1811" s="43"/>
      <c r="F1811" s="43"/>
      <c r="G1811" s="43"/>
    </row>
    <row r="1812" spans="1:7" ht="15">
      <c r="A1812" s="137"/>
      <c r="B1812" s="11"/>
      <c r="C1812" s="11"/>
      <c r="D1812" s="11"/>
      <c r="E1812" s="43"/>
      <c r="F1812" s="43"/>
      <c r="G1812" s="43"/>
    </row>
    <row r="1813" spans="1:7" ht="15">
      <c r="A1813" s="137"/>
      <c r="B1813" s="11"/>
      <c r="C1813" s="11"/>
      <c r="D1813" s="11"/>
      <c r="E1813" s="43"/>
      <c r="F1813" s="43"/>
      <c r="G1813" s="43"/>
    </row>
    <row r="1814" spans="1:7" ht="15">
      <c r="A1814" s="137"/>
      <c r="B1814" s="11"/>
      <c r="C1814" s="11"/>
      <c r="D1814" s="11"/>
      <c r="E1814" s="43"/>
      <c r="F1814" s="43"/>
      <c r="G1814" s="43"/>
    </row>
    <row r="1815" spans="1:7" ht="15">
      <c r="A1815" s="137"/>
      <c r="B1815" s="11"/>
      <c r="C1815" s="11"/>
      <c r="D1815" s="11"/>
      <c r="E1815" s="43"/>
      <c r="F1815" s="43"/>
      <c r="G1815" s="43"/>
    </row>
    <row r="1816" spans="1:7" ht="15">
      <c r="A1816" s="137"/>
      <c r="B1816" s="11"/>
      <c r="C1816" s="11"/>
      <c r="D1816" s="11"/>
      <c r="E1816" s="43"/>
      <c r="F1816" s="43"/>
      <c r="G1816" s="43"/>
    </row>
    <row r="1817" spans="1:7" ht="15">
      <c r="A1817" s="137"/>
      <c r="B1817" s="11"/>
      <c r="C1817" s="11"/>
      <c r="D1817" s="11"/>
      <c r="E1817" s="43"/>
      <c r="F1817" s="43"/>
      <c r="G1817" s="43"/>
    </row>
    <row r="1818" spans="1:7" ht="15">
      <c r="A1818" s="137"/>
      <c r="B1818" s="11"/>
      <c r="C1818" s="11"/>
      <c r="D1818" s="11"/>
      <c r="E1818" s="43"/>
      <c r="F1818" s="43"/>
      <c r="G1818" s="43"/>
    </row>
    <row r="1819" spans="1:7" ht="15">
      <c r="A1819" s="137"/>
      <c r="B1819" s="11"/>
      <c r="C1819" s="11"/>
      <c r="D1819" s="11"/>
      <c r="E1819" s="43"/>
      <c r="F1819" s="43"/>
      <c r="G1819" s="43"/>
    </row>
    <row r="1820" spans="1:7" ht="15">
      <c r="A1820" s="137"/>
      <c r="B1820" s="11"/>
      <c r="C1820" s="11"/>
      <c r="D1820" s="11"/>
      <c r="E1820" s="43"/>
      <c r="F1820" s="43"/>
      <c r="G1820" s="43"/>
    </row>
    <row r="1821" spans="1:7" ht="15">
      <c r="A1821" s="137"/>
      <c r="B1821" s="11"/>
      <c r="C1821" s="11"/>
      <c r="D1821" s="11"/>
      <c r="E1821" s="43"/>
      <c r="F1821" s="43"/>
      <c r="G1821" s="43"/>
    </row>
    <row r="1822" spans="1:7" ht="15">
      <c r="A1822" s="137"/>
      <c r="B1822" s="11"/>
      <c r="C1822" s="11"/>
      <c r="D1822" s="11"/>
      <c r="E1822" s="43"/>
      <c r="F1822" s="43"/>
      <c r="G1822" s="43"/>
    </row>
    <row r="1823" spans="1:7" ht="15">
      <c r="A1823" s="137"/>
      <c r="B1823" s="11"/>
      <c r="C1823" s="11"/>
      <c r="D1823" s="11"/>
      <c r="E1823" s="43"/>
      <c r="F1823" s="43"/>
      <c r="G1823" s="43"/>
    </row>
    <row r="1824" spans="1:7" ht="15">
      <c r="A1824" s="137"/>
      <c r="B1824" s="11"/>
      <c r="C1824" s="11"/>
      <c r="D1824" s="11"/>
      <c r="E1824" s="43"/>
      <c r="F1824" s="43"/>
      <c r="G1824" s="43"/>
    </row>
    <row r="1825" spans="1:7" ht="15">
      <c r="A1825" s="137"/>
      <c r="B1825" s="11"/>
      <c r="C1825" s="11"/>
      <c r="D1825" s="11"/>
      <c r="E1825" s="43"/>
      <c r="F1825" s="43"/>
      <c r="G1825" s="43"/>
    </row>
    <row r="1826" spans="1:7" ht="15">
      <c r="A1826" s="137"/>
      <c r="B1826" s="11"/>
      <c r="C1826" s="11"/>
      <c r="D1826" s="11"/>
      <c r="E1826" s="43"/>
      <c r="F1826" s="43"/>
      <c r="G1826" s="43"/>
    </row>
    <row r="1827" spans="1:7" ht="15">
      <c r="A1827" s="137"/>
      <c r="B1827" s="11"/>
      <c r="C1827" s="11"/>
      <c r="D1827" s="11"/>
      <c r="E1827" s="43"/>
      <c r="F1827" s="43"/>
      <c r="G1827" s="43"/>
    </row>
    <row r="1828" spans="1:7" ht="15">
      <c r="A1828" s="137"/>
      <c r="B1828" s="11"/>
      <c r="C1828" s="11"/>
      <c r="D1828" s="11"/>
      <c r="E1828" s="43"/>
      <c r="F1828" s="43"/>
      <c r="G1828" s="43"/>
    </row>
    <row r="1829" spans="1:7" ht="15">
      <c r="A1829" s="137"/>
      <c r="B1829" s="11"/>
      <c r="C1829" s="11"/>
      <c r="D1829" s="11"/>
      <c r="E1829" s="43"/>
      <c r="F1829" s="43"/>
      <c r="G1829" s="43"/>
    </row>
    <row r="1830" spans="1:7" ht="15">
      <c r="A1830" s="137"/>
      <c r="B1830" s="11"/>
      <c r="C1830" s="11"/>
      <c r="D1830" s="11"/>
      <c r="E1830" s="43"/>
      <c r="F1830" s="43"/>
      <c r="G1830" s="43"/>
    </row>
    <row r="1831" spans="1:7" ht="15">
      <c r="A1831" s="137"/>
      <c r="B1831" s="11"/>
      <c r="C1831" s="11"/>
      <c r="D1831" s="11"/>
      <c r="E1831" s="43"/>
      <c r="F1831" s="43"/>
      <c r="G1831" s="43"/>
    </row>
    <row r="1832" spans="1:7" ht="15">
      <c r="A1832" s="137"/>
      <c r="B1832" s="11"/>
      <c r="C1832" s="11"/>
      <c r="D1832" s="11"/>
      <c r="E1832" s="43"/>
      <c r="F1832" s="43"/>
      <c r="G1832" s="43"/>
    </row>
    <row r="1833" spans="1:7" ht="15">
      <c r="A1833" s="137"/>
      <c r="B1833" s="11"/>
      <c r="C1833" s="11"/>
      <c r="D1833" s="11"/>
      <c r="E1833" s="43"/>
      <c r="F1833" s="43"/>
      <c r="G1833" s="43"/>
    </row>
    <row r="1834" spans="1:7" ht="15">
      <c r="A1834" s="137"/>
      <c r="B1834" s="11"/>
      <c r="C1834" s="11"/>
      <c r="D1834" s="11"/>
      <c r="E1834" s="43"/>
      <c r="F1834" s="43"/>
      <c r="G1834" s="43"/>
    </row>
    <row r="1835" spans="1:7" ht="15">
      <c r="A1835" s="137"/>
      <c r="B1835" s="11"/>
      <c r="C1835" s="11"/>
      <c r="D1835" s="11"/>
      <c r="E1835" s="43"/>
      <c r="F1835" s="43"/>
      <c r="G1835" s="43"/>
    </row>
    <row r="1836" spans="1:7" ht="15">
      <c r="A1836" s="137"/>
      <c r="B1836" s="11"/>
      <c r="C1836" s="11"/>
      <c r="D1836" s="11"/>
      <c r="E1836" s="43"/>
      <c r="F1836" s="43"/>
      <c r="G1836" s="43"/>
    </row>
    <row r="1837" spans="1:7" ht="15">
      <c r="A1837" s="137"/>
      <c r="B1837" s="11"/>
      <c r="C1837" s="11"/>
      <c r="D1837" s="11"/>
      <c r="E1837" s="43"/>
      <c r="F1837" s="43"/>
      <c r="G1837" s="43"/>
    </row>
    <row r="1838" spans="1:7" ht="15">
      <c r="A1838" s="137"/>
      <c r="B1838" s="11"/>
      <c r="C1838" s="11"/>
      <c r="D1838" s="11"/>
      <c r="E1838" s="43"/>
      <c r="F1838" s="43"/>
      <c r="G1838" s="43"/>
    </row>
    <row r="1839" spans="1:7" ht="15">
      <c r="A1839" s="137"/>
      <c r="B1839" s="11"/>
      <c r="C1839" s="11"/>
      <c r="D1839" s="11"/>
      <c r="E1839" s="43"/>
      <c r="F1839" s="43"/>
      <c r="G1839" s="43"/>
    </row>
    <row r="1840" spans="1:7" ht="15">
      <c r="A1840" s="137"/>
      <c r="B1840" s="11"/>
      <c r="C1840" s="11"/>
      <c r="D1840" s="11"/>
      <c r="E1840" s="43"/>
      <c r="F1840" s="43"/>
      <c r="G1840" s="43"/>
    </row>
    <row r="1841" spans="1:7" ht="15">
      <c r="A1841" s="137"/>
      <c r="B1841" s="11"/>
      <c r="C1841" s="11"/>
      <c r="D1841" s="11"/>
      <c r="E1841" s="43"/>
      <c r="F1841" s="43"/>
      <c r="G1841" s="43"/>
    </row>
    <row r="1842" spans="1:7" ht="15">
      <c r="A1842" s="137"/>
      <c r="B1842" s="11"/>
      <c r="C1842" s="11"/>
      <c r="D1842" s="11"/>
      <c r="E1842" s="43"/>
      <c r="F1842" s="43"/>
      <c r="G1842" s="43"/>
    </row>
    <row r="1843" spans="1:7" ht="15">
      <c r="A1843" s="137"/>
      <c r="B1843" s="11"/>
      <c r="C1843" s="11"/>
      <c r="D1843" s="11"/>
      <c r="E1843" s="43"/>
      <c r="F1843" s="43"/>
      <c r="G1843" s="43"/>
    </row>
    <row r="1844" spans="1:7" ht="15">
      <c r="A1844" s="137"/>
      <c r="B1844" s="11"/>
      <c r="C1844" s="11"/>
      <c r="D1844" s="11"/>
      <c r="E1844" s="43"/>
      <c r="F1844" s="43"/>
      <c r="G1844" s="43"/>
    </row>
    <row r="1845" spans="1:7" ht="15">
      <c r="A1845" s="137"/>
      <c r="B1845" s="11"/>
      <c r="C1845" s="11"/>
      <c r="D1845" s="11"/>
      <c r="E1845" s="43"/>
      <c r="F1845" s="43"/>
      <c r="G1845" s="43"/>
    </row>
    <row r="1846" spans="1:7" ht="15">
      <c r="A1846" s="137"/>
      <c r="B1846" s="11"/>
      <c r="C1846" s="11"/>
      <c r="D1846" s="11"/>
      <c r="E1846" s="43"/>
      <c r="F1846" s="43"/>
      <c r="G1846" s="43"/>
    </row>
    <row r="1847" spans="1:7" ht="15">
      <c r="A1847" s="137"/>
      <c r="B1847" s="11"/>
      <c r="C1847" s="11"/>
      <c r="D1847" s="11"/>
      <c r="E1847" s="43"/>
      <c r="F1847" s="43"/>
      <c r="G1847" s="43"/>
    </row>
    <row r="1848" spans="1:7" ht="15">
      <c r="A1848" s="137"/>
      <c r="B1848" s="11"/>
      <c r="C1848" s="11"/>
      <c r="D1848" s="11"/>
      <c r="E1848" s="43"/>
      <c r="F1848" s="43"/>
      <c r="G1848" s="43"/>
    </row>
    <row r="1849" spans="1:7" ht="15">
      <c r="A1849" s="137"/>
      <c r="B1849" s="11"/>
      <c r="C1849" s="11"/>
      <c r="D1849" s="11"/>
      <c r="E1849" s="43"/>
      <c r="F1849" s="43"/>
      <c r="G1849" s="43"/>
    </row>
    <row r="1850" spans="1:7" ht="15">
      <c r="A1850" s="137"/>
      <c r="B1850" s="11"/>
      <c r="C1850" s="11"/>
      <c r="D1850" s="11"/>
      <c r="E1850" s="43"/>
      <c r="F1850" s="43"/>
      <c r="G1850" s="43"/>
    </row>
    <row r="1851" spans="1:7" ht="15">
      <c r="A1851" s="137"/>
      <c r="B1851" s="11"/>
      <c r="C1851" s="11"/>
      <c r="D1851" s="11"/>
      <c r="E1851" s="43"/>
      <c r="F1851" s="43"/>
      <c r="G1851" s="43"/>
    </row>
    <row r="1852" spans="1:7" ht="15">
      <c r="A1852" s="137"/>
      <c r="B1852" s="11"/>
      <c r="C1852" s="11"/>
      <c r="D1852" s="11"/>
      <c r="E1852" s="43"/>
      <c r="F1852" s="43"/>
      <c r="G1852" s="43"/>
    </row>
    <row r="1853" spans="1:7" ht="15">
      <c r="A1853" s="137"/>
      <c r="B1853" s="11"/>
      <c r="C1853" s="11"/>
      <c r="D1853" s="11"/>
      <c r="E1853" s="43"/>
      <c r="F1853" s="43"/>
      <c r="G1853" s="43"/>
    </row>
    <row r="1854" spans="1:7" ht="15">
      <c r="A1854" s="137"/>
      <c r="B1854" s="11"/>
      <c r="C1854" s="11"/>
      <c r="D1854" s="11"/>
      <c r="E1854" s="43"/>
      <c r="F1854" s="43"/>
      <c r="G1854" s="43"/>
    </row>
    <row r="1855" spans="1:7" ht="15">
      <c r="A1855" s="137"/>
      <c r="B1855" s="11"/>
      <c r="C1855" s="11"/>
      <c r="D1855" s="11"/>
      <c r="E1855" s="43"/>
      <c r="F1855" s="43"/>
      <c r="G1855" s="43"/>
    </row>
    <row r="1856" spans="1:7" ht="15">
      <c r="A1856" s="137"/>
      <c r="B1856" s="11"/>
      <c r="C1856" s="11"/>
      <c r="D1856" s="11"/>
      <c r="E1856" s="43"/>
      <c r="F1856" s="43"/>
      <c r="G1856" s="43"/>
    </row>
    <row r="1857" spans="1:7" ht="15">
      <c r="A1857" s="137"/>
      <c r="B1857" s="11"/>
      <c r="C1857" s="11"/>
      <c r="D1857" s="11"/>
      <c r="E1857" s="43"/>
      <c r="F1857" s="43"/>
      <c r="G1857" s="43"/>
    </row>
    <row r="1858" spans="1:7" ht="15">
      <c r="A1858" s="137"/>
      <c r="B1858" s="11"/>
      <c r="C1858" s="11"/>
      <c r="D1858" s="11"/>
      <c r="E1858" s="43"/>
      <c r="F1858" s="43"/>
      <c r="G1858" s="43"/>
    </row>
    <row r="1859" spans="1:7" ht="15">
      <c r="A1859" s="137"/>
      <c r="B1859" s="11"/>
      <c r="C1859" s="11"/>
      <c r="D1859" s="11"/>
      <c r="E1859" s="43"/>
      <c r="F1859" s="43"/>
      <c r="G1859" s="43"/>
    </row>
    <row r="1860" spans="1:7" ht="15">
      <c r="A1860" s="137"/>
      <c r="B1860" s="11"/>
      <c r="C1860" s="11"/>
      <c r="D1860" s="11"/>
      <c r="E1860" s="43"/>
      <c r="F1860" s="43"/>
      <c r="G1860" s="43"/>
    </row>
    <row r="1861" spans="1:7" ht="15">
      <c r="A1861" s="137"/>
      <c r="B1861" s="11"/>
      <c r="C1861" s="11"/>
      <c r="D1861" s="11"/>
      <c r="E1861" s="43"/>
      <c r="F1861" s="43"/>
      <c r="G1861" s="43"/>
    </row>
    <row r="1862" spans="1:7" ht="15">
      <c r="A1862" s="137"/>
      <c r="B1862" s="11"/>
      <c r="C1862" s="11"/>
      <c r="D1862" s="11"/>
      <c r="E1862" s="43"/>
      <c r="F1862" s="43"/>
      <c r="G1862" s="43"/>
    </row>
    <row r="1863" spans="1:7" ht="15">
      <c r="A1863" s="137"/>
      <c r="B1863" s="11"/>
      <c r="C1863" s="11"/>
      <c r="D1863" s="11"/>
      <c r="E1863" s="43"/>
      <c r="F1863" s="43"/>
      <c r="G1863" s="43"/>
    </row>
    <row r="1864" spans="1:7" ht="15">
      <c r="A1864" s="137"/>
      <c r="B1864" s="11"/>
      <c r="C1864" s="11"/>
      <c r="D1864" s="11"/>
      <c r="E1864" s="43"/>
      <c r="F1864" s="43"/>
      <c r="G1864" s="43"/>
    </row>
    <row r="1865" spans="1:7" ht="15">
      <c r="A1865" s="137"/>
      <c r="B1865" s="11"/>
      <c r="C1865" s="11"/>
      <c r="D1865" s="11"/>
      <c r="E1865" s="43"/>
      <c r="F1865" s="43"/>
      <c r="G1865" s="43"/>
    </row>
    <row r="1866" spans="1:7" ht="15">
      <c r="A1866" s="137"/>
      <c r="B1866" s="11"/>
      <c r="C1866" s="11"/>
      <c r="D1866" s="11"/>
      <c r="E1866" s="43"/>
      <c r="F1866" s="43"/>
      <c r="G1866" s="43"/>
    </row>
    <row r="1867" spans="1:7" ht="15">
      <c r="A1867" s="137"/>
      <c r="B1867" s="11"/>
      <c r="C1867" s="11"/>
      <c r="D1867" s="11"/>
      <c r="E1867" s="43"/>
      <c r="F1867" s="43"/>
      <c r="G1867" s="43"/>
    </row>
    <row r="1868" spans="1:7" ht="15">
      <c r="A1868" s="137"/>
      <c r="B1868" s="11"/>
      <c r="C1868" s="11"/>
      <c r="D1868" s="11"/>
      <c r="E1868" s="43"/>
      <c r="F1868" s="43"/>
      <c r="G1868" s="43"/>
    </row>
    <row r="1869" spans="1:7" ht="15">
      <c r="A1869" s="137"/>
      <c r="B1869" s="11"/>
      <c r="C1869" s="11"/>
      <c r="D1869" s="11"/>
      <c r="E1869" s="43"/>
      <c r="F1869" s="43"/>
      <c r="G1869" s="43"/>
    </row>
    <row r="1870" spans="1:7" ht="15">
      <c r="A1870" s="137"/>
      <c r="B1870" s="11"/>
      <c r="C1870" s="11"/>
      <c r="D1870" s="11"/>
      <c r="E1870" s="43"/>
      <c r="F1870" s="43"/>
      <c r="G1870" s="43"/>
    </row>
    <row r="1871" spans="1:7" ht="15">
      <c r="A1871" s="137"/>
      <c r="B1871" s="11"/>
      <c r="C1871" s="11"/>
      <c r="D1871" s="11"/>
      <c r="E1871" s="43"/>
      <c r="F1871" s="43"/>
      <c r="G1871" s="43"/>
    </row>
    <row r="1872" spans="1:7" ht="15">
      <c r="A1872" s="137"/>
      <c r="B1872" s="11"/>
      <c r="C1872" s="11"/>
      <c r="D1872" s="11"/>
      <c r="E1872" s="43"/>
      <c r="F1872" s="43"/>
      <c r="G1872" s="43"/>
    </row>
    <row r="1873" spans="1:7" ht="15">
      <c r="A1873" s="137"/>
      <c r="B1873" s="11"/>
      <c r="C1873" s="11"/>
      <c r="D1873" s="11"/>
      <c r="E1873" s="43"/>
      <c r="F1873" s="43"/>
      <c r="G1873" s="43"/>
    </row>
    <row r="1874" spans="1:7" ht="15">
      <c r="A1874" s="137"/>
      <c r="B1874" s="11"/>
      <c r="C1874" s="11"/>
      <c r="D1874" s="11"/>
      <c r="E1874" s="43"/>
      <c r="F1874" s="43"/>
      <c r="G1874" s="43"/>
    </row>
    <row r="1875" spans="1:7" ht="15">
      <c r="A1875" s="137"/>
      <c r="B1875" s="11"/>
      <c r="C1875" s="11"/>
      <c r="D1875" s="11"/>
      <c r="E1875" s="43"/>
      <c r="F1875" s="43"/>
      <c r="G1875" s="43"/>
    </row>
    <row r="1876" spans="1:7" ht="15">
      <c r="A1876" s="137"/>
      <c r="B1876" s="11"/>
      <c r="C1876" s="11"/>
      <c r="D1876" s="11"/>
      <c r="E1876" s="43"/>
      <c r="F1876" s="43"/>
      <c r="G1876" s="43"/>
    </row>
    <row r="1877" spans="1:7" ht="15">
      <c r="A1877" s="137"/>
      <c r="B1877" s="11"/>
      <c r="C1877" s="11"/>
      <c r="D1877" s="11"/>
      <c r="E1877" s="43"/>
      <c r="F1877" s="43"/>
      <c r="G1877" s="43"/>
    </row>
    <row r="1878" spans="1:7" ht="15">
      <c r="A1878" s="137"/>
      <c r="B1878" s="11"/>
      <c r="C1878" s="11"/>
      <c r="D1878" s="11"/>
      <c r="E1878" s="43"/>
      <c r="F1878" s="43"/>
      <c r="G1878" s="43"/>
    </row>
    <row r="1879" spans="1:7" ht="15">
      <c r="A1879" s="137"/>
      <c r="B1879" s="11"/>
      <c r="C1879" s="11"/>
      <c r="D1879" s="11"/>
      <c r="E1879" s="43"/>
      <c r="F1879" s="43"/>
      <c r="G1879" s="43"/>
    </row>
    <row r="1880" spans="1:7" ht="15">
      <c r="A1880" s="137"/>
      <c r="B1880" s="11"/>
      <c r="C1880" s="11"/>
      <c r="D1880" s="11"/>
      <c r="E1880" s="43"/>
      <c r="F1880" s="43"/>
      <c r="G1880" s="43"/>
    </row>
    <row r="1881" spans="1:7" ht="15">
      <c r="A1881" s="137"/>
      <c r="B1881" s="11"/>
      <c r="C1881" s="11"/>
      <c r="D1881" s="11"/>
      <c r="E1881" s="43"/>
      <c r="F1881" s="43"/>
      <c r="G1881" s="43"/>
    </row>
    <row r="1882" spans="1:7" ht="15">
      <c r="A1882" s="137"/>
      <c r="B1882" s="11"/>
      <c r="C1882" s="11"/>
      <c r="D1882" s="11"/>
      <c r="E1882" s="43"/>
      <c r="F1882" s="43"/>
      <c r="G1882" s="43"/>
    </row>
    <row r="1883" spans="1:7" ht="15">
      <c r="A1883" s="137"/>
      <c r="B1883" s="11"/>
      <c r="C1883" s="11"/>
      <c r="D1883" s="11"/>
      <c r="E1883" s="43"/>
      <c r="F1883" s="43"/>
      <c r="G1883" s="43"/>
    </row>
    <row r="1884" spans="1:7" ht="15">
      <c r="A1884" s="137"/>
      <c r="B1884" s="11"/>
      <c r="C1884" s="11"/>
      <c r="D1884" s="11"/>
      <c r="E1884" s="43"/>
      <c r="F1884" s="43"/>
      <c r="G1884" s="43"/>
    </row>
    <row r="1885" spans="1:7" ht="15">
      <c r="A1885" s="137"/>
      <c r="B1885" s="11"/>
      <c r="C1885" s="11"/>
      <c r="D1885" s="11"/>
      <c r="E1885" s="43"/>
      <c r="F1885" s="43"/>
      <c r="G1885" s="43"/>
    </row>
    <row r="1886" spans="1:7" ht="15">
      <c r="A1886" s="137"/>
      <c r="B1886" s="11"/>
      <c r="C1886" s="11"/>
      <c r="D1886" s="11"/>
      <c r="E1886" s="43"/>
      <c r="F1886" s="43"/>
      <c r="G1886" s="43"/>
    </row>
    <row r="1887" spans="1:7" ht="15">
      <c r="A1887" s="137"/>
      <c r="B1887" s="11"/>
      <c r="C1887" s="11"/>
      <c r="D1887" s="11"/>
      <c r="E1887" s="43"/>
      <c r="F1887" s="43"/>
      <c r="G1887" s="43"/>
    </row>
    <row r="1888" spans="1:7" ht="15">
      <c r="A1888" s="137"/>
      <c r="B1888" s="11"/>
      <c r="C1888" s="11"/>
      <c r="D1888" s="11"/>
      <c r="E1888" s="43"/>
      <c r="F1888" s="43"/>
      <c r="G1888" s="43"/>
    </row>
    <row r="1889" spans="1:7" ht="15">
      <c r="A1889" s="137"/>
      <c r="B1889" s="11"/>
      <c r="C1889" s="11"/>
      <c r="D1889" s="11"/>
      <c r="E1889" s="43"/>
      <c r="F1889" s="43"/>
      <c r="G1889" s="43"/>
    </row>
    <row r="1890" spans="1:7" ht="15">
      <c r="A1890" s="137"/>
      <c r="B1890" s="11"/>
      <c r="C1890" s="11"/>
      <c r="D1890" s="11"/>
      <c r="E1890" s="43"/>
      <c r="F1890" s="43"/>
      <c r="G1890" s="43"/>
    </row>
    <row r="1891" spans="1:7" ht="15">
      <c r="A1891" s="137"/>
      <c r="B1891" s="11"/>
      <c r="C1891" s="11"/>
      <c r="D1891" s="11"/>
      <c r="E1891" s="43"/>
      <c r="F1891" s="43"/>
      <c r="G1891" s="43"/>
    </row>
    <row r="1892" spans="1:7" ht="15">
      <c r="A1892" s="137"/>
      <c r="B1892" s="11"/>
      <c r="C1892" s="11"/>
      <c r="D1892" s="11"/>
      <c r="E1892" s="43"/>
      <c r="F1892" s="43"/>
      <c r="G1892" s="43"/>
    </row>
    <row r="1893" spans="1:7" ht="15">
      <c r="A1893" s="137"/>
      <c r="B1893" s="11"/>
      <c r="C1893" s="11"/>
      <c r="D1893" s="11"/>
      <c r="E1893" s="43"/>
      <c r="F1893" s="43"/>
      <c r="G1893" s="43"/>
    </row>
    <row r="1894" spans="1:7" ht="15">
      <c r="A1894" s="137"/>
      <c r="B1894" s="11"/>
      <c r="C1894" s="11"/>
      <c r="D1894" s="11"/>
      <c r="E1894" s="43"/>
      <c r="F1894" s="43"/>
      <c r="G1894" s="43"/>
    </row>
    <row r="1895" spans="1:7" ht="15">
      <c r="A1895" s="137"/>
      <c r="B1895" s="11"/>
      <c r="C1895" s="11"/>
      <c r="D1895" s="11"/>
      <c r="E1895" s="43"/>
      <c r="F1895" s="43"/>
      <c r="G1895" s="43"/>
    </row>
    <row r="1896" spans="1:7" ht="15">
      <c r="A1896" s="137"/>
      <c r="B1896" s="11"/>
      <c r="C1896" s="11"/>
      <c r="D1896" s="11"/>
      <c r="E1896" s="43"/>
      <c r="F1896" s="43"/>
      <c r="G1896" s="43"/>
    </row>
    <row r="1897" spans="1:7" ht="15">
      <c r="A1897" s="137"/>
      <c r="B1897" s="11"/>
      <c r="C1897" s="11"/>
      <c r="D1897" s="11"/>
      <c r="E1897" s="43"/>
      <c r="F1897" s="43"/>
      <c r="G1897" s="43"/>
    </row>
    <row r="1898" spans="1:7" ht="15">
      <c r="A1898" s="137"/>
      <c r="B1898" s="11"/>
      <c r="C1898" s="11"/>
      <c r="D1898" s="11"/>
      <c r="E1898" s="43"/>
      <c r="F1898" s="43"/>
      <c r="G1898" s="43"/>
    </row>
    <row r="1899" spans="1:7" ht="15">
      <c r="A1899" s="137"/>
      <c r="B1899" s="11"/>
      <c r="C1899" s="11"/>
      <c r="D1899" s="11"/>
      <c r="E1899" s="43"/>
      <c r="F1899" s="43"/>
      <c r="G1899" s="43"/>
    </row>
    <row r="1900" spans="1:7" ht="15">
      <c r="A1900" s="137"/>
      <c r="B1900" s="11"/>
      <c r="C1900" s="11"/>
      <c r="D1900" s="11"/>
      <c r="E1900" s="43"/>
      <c r="F1900" s="43"/>
      <c r="G1900" s="43"/>
    </row>
    <row r="1901" spans="1:7" ht="15">
      <c r="A1901" s="137"/>
      <c r="B1901" s="11"/>
      <c r="C1901" s="11"/>
      <c r="D1901" s="11"/>
      <c r="E1901" s="43"/>
      <c r="F1901" s="43"/>
      <c r="G1901" s="43"/>
    </row>
    <row r="1902" spans="1:7" ht="15">
      <c r="A1902" s="137"/>
      <c r="B1902" s="11"/>
      <c r="C1902" s="11"/>
      <c r="D1902" s="11"/>
      <c r="E1902" s="43"/>
      <c r="F1902" s="43"/>
      <c r="G1902" s="43"/>
    </row>
    <row r="1903" spans="1:7" ht="15">
      <c r="A1903" s="137"/>
      <c r="B1903" s="11"/>
      <c r="C1903" s="11"/>
      <c r="D1903" s="11"/>
      <c r="E1903" s="43"/>
      <c r="F1903" s="43"/>
      <c r="G1903" s="43"/>
    </row>
    <row r="1904" spans="1:7" ht="15">
      <c r="A1904" s="137"/>
      <c r="B1904" s="11"/>
      <c r="C1904" s="11"/>
      <c r="D1904" s="11"/>
      <c r="E1904" s="43"/>
      <c r="F1904" s="43"/>
      <c r="G1904" s="43"/>
    </row>
    <row r="1905" spans="1:7" ht="15">
      <c r="A1905" s="137"/>
      <c r="B1905" s="11"/>
      <c r="C1905" s="11"/>
      <c r="D1905" s="11"/>
      <c r="E1905" s="43"/>
      <c r="F1905" s="43"/>
      <c r="G1905" s="43"/>
    </row>
    <row r="1906" spans="1:7" ht="15">
      <c r="A1906" s="137"/>
      <c r="B1906" s="11"/>
      <c r="C1906" s="11"/>
      <c r="D1906" s="11"/>
      <c r="E1906" s="43"/>
      <c r="F1906" s="43"/>
      <c r="G1906" s="43"/>
    </row>
    <row r="1907" spans="1:7" ht="15">
      <c r="A1907" s="137"/>
      <c r="B1907" s="11"/>
      <c r="C1907" s="11"/>
      <c r="D1907" s="11"/>
      <c r="E1907" s="43"/>
      <c r="F1907" s="43"/>
      <c r="G1907" s="43"/>
    </row>
    <row r="1908" spans="1:7" ht="15">
      <c r="A1908" s="137"/>
      <c r="B1908" s="11"/>
      <c r="C1908" s="11"/>
      <c r="D1908" s="11"/>
      <c r="E1908" s="43"/>
      <c r="F1908" s="43"/>
      <c r="G1908" s="43"/>
    </row>
    <row r="1909" spans="1:7" ht="15">
      <c r="A1909" s="137"/>
      <c r="B1909" s="11"/>
      <c r="C1909" s="11"/>
      <c r="D1909" s="11"/>
      <c r="E1909" s="43"/>
      <c r="F1909" s="43"/>
      <c r="G1909" s="43"/>
    </row>
    <row r="1910" spans="1:7" ht="15">
      <c r="A1910" s="137"/>
      <c r="B1910" s="11"/>
      <c r="C1910" s="11"/>
      <c r="D1910" s="11"/>
      <c r="E1910" s="43"/>
      <c r="F1910" s="43"/>
      <c r="G1910" s="43"/>
    </row>
    <row r="1911" spans="1:7" ht="15">
      <c r="A1911" s="137"/>
      <c r="B1911" s="11"/>
      <c r="C1911" s="11"/>
      <c r="D1911" s="11"/>
      <c r="E1911" s="43"/>
      <c r="F1911" s="43"/>
      <c r="G1911" s="43"/>
    </row>
    <row r="1912" spans="1:7" ht="15">
      <c r="A1912" s="137"/>
      <c r="B1912" s="11"/>
      <c r="C1912" s="11"/>
      <c r="D1912" s="11"/>
      <c r="E1912" s="43"/>
      <c r="F1912" s="43"/>
      <c r="G1912" s="43"/>
    </row>
    <row r="1913" spans="1:7" ht="15">
      <c r="A1913" s="137"/>
      <c r="B1913" s="11"/>
      <c r="C1913" s="11"/>
      <c r="D1913" s="11"/>
      <c r="E1913" s="43"/>
      <c r="F1913" s="43"/>
      <c r="G1913" s="43"/>
    </row>
    <row r="1914" spans="1:7" ht="15">
      <c r="A1914" s="137"/>
      <c r="B1914" s="11"/>
      <c r="C1914" s="11"/>
      <c r="D1914" s="11"/>
      <c r="E1914" s="43"/>
      <c r="F1914" s="43"/>
      <c r="G1914" s="43"/>
    </row>
    <row r="1915" spans="1:7" ht="15">
      <c r="A1915" s="137"/>
      <c r="B1915" s="11"/>
      <c r="C1915" s="11"/>
      <c r="D1915" s="11"/>
      <c r="E1915" s="43"/>
      <c r="F1915" s="43"/>
      <c r="G1915" s="43"/>
    </row>
    <row r="1916" spans="1:7" ht="15">
      <c r="A1916" s="137"/>
      <c r="B1916" s="11"/>
      <c r="C1916" s="11"/>
      <c r="D1916" s="11"/>
      <c r="E1916" s="43"/>
      <c r="F1916" s="43"/>
      <c r="G1916" s="43"/>
    </row>
    <row r="1917" spans="1:7" ht="15">
      <c r="A1917" s="137"/>
      <c r="B1917" s="11"/>
      <c r="C1917" s="11"/>
      <c r="D1917" s="11"/>
      <c r="E1917" s="43"/>
      <c r="F1917" s="43"/>
      <c r="G1917" s="43"/>
    </row>
    <row r="1918" spans="1:7" ht="15">
      <c r="A1918" s="137"/>
      <c r="B1918" s="11"/>
      <c r="C1918" s="11"/>
      <c r="D1918" s="11"/>
      <c r="E1918" s="43"/>
      <c r="F1918" s="43"/>
      <c r="G1918" s="43"/>
    </row>
    <row r="1919" spans="1:7" ht="15">
      <c r="A1919" s="137"/>
      <c r="B1919" s="11"/>
      <c r="C1919" s="11"/>
      <c r="D1919" s="11"/>
      <c r="E1919" s="43"/>
      <c r="F1919" s="43"/>
      <c r="G1919" s="43"/>
    </row>
    <row r="1920" spans="1:7" ht="15">
      <c r="A1920" s="137"/>
      <c r="B1920" s="11"/>
      <c r="C1920" s="11"/>
      <c r="D1920" s="11"/>
      <c r="E1920" s="43"/>
      <c r="F1920" s="43"/>
      <c r="G1920" s="43"/>
    </row>
    <row r="1921" spans="1:7" ht="15">
      <c r="A1921" s="137"/>
      <c r="B1921" s="11"/>
      <c r="C1921" s="11"/>
      <c r="D1921" s="11"/>
      <c r="E1921" s="43"/>
      <c r="F1921" s="43"/>
      <c r="G1921" s="43"/>
    </row>
    <row r="1922" spans="1:7" ht="15">
      <c r="A1922" s="137"/>
      <c r="B1922" s="11"/>
      <c r="C1922" s="11"/>
      <c r="D1922" s="11"/>
      <c r="E1922" s="43"/>
      <c r="F1922" s="43"/>
      <c r="G1922" s="43"/>
    </row>
    <row r="1923" spans="1:7" ht="15">
      <c r="A1923" s="137"/>
      <c r="B1923" s="11"/>
      <c r="C1923" s="11"/>
      <c r="D1923" s="11"/>
      <c r="E1923" s="43"/>
      <c r="F1923" s="43"/>
      <c r="G1923" s="43"/>
    </row>
    <row r="1924" spans="1:7" ht="15">
      <c r="A1924" s="137"/>
      <c r="B1924" s="11"/>
      <c r="C1924" s="11"/>
      <c r="D1924" s="11"/>
      <c r="E1924" s="43"/>
      <c r="F1924" s="43"/>
      <c r="G1924" s="43"/>
    </row>
    <row r="1925" spans="1:7" ht="15">
      <c r="A1925" s="137"/>
      <c r="B1925" s="11"/>
      <c r="C1925" s="11"/>
      <c r="D1925" s="11"/>
      <c r="E1925" s="43"/>
      <c r="F1925" s="43"/>
      <c r="G1925" s="43"/>
    </row>
    <row r="1926" spans="1:7" ht="15">
      <c r="A1926" s="137"/>
      <c r="B1926" s="11"/>
      <c r="C1926" s="11"/>
      <c r="D1926" s="11"/>
      <c r="E1926" s="43"/>
      <c r="F1926" s="43"/>
      <c r="G1926" s="43"/>
    </row>
    <row r="1927" spans="1:7" ht="15">
      <c r="A1927" s="137"/>
      <c r="B1927" s="11"/>
      <c r="C1927" s="11"/>
      <c r="D1927" s="11"/>
      <c r="E1927" s="43"/>
      <c r="F1927" s="43"/>
      <c r="G1927" s="43"/>
    </row>
    <row r="1928" spans="1:7" ht="15">
      <c r="A1928" s="137"/>
      <c r="B1928" s="11"/>
      <c r="C1928" s="11"/>
      <c r="D1928" s="11"/>
      <c r="E1928" s="43"/>
      <c r="F1928" s="43"/>
      <c r="G1928" s="43"/>
    </row>
    <row r="1929" spans="1:7" ht="15">
      <c r="A1929" s="137"/>
      <c r="B1929" s="11"/>
      <c r="C1929" s="11"/>
      <c r="D1929" s="11"/>
      <c r="E1929" s="43"/>
      <c r="F1929" s="43"/>
      <c r="G1929" s="43"/>
    </row>
    <row r="1930" spans="1:7" ht="15">
      <c r="A1930" s="137"/>
      <c r="B1930" s="11"/>
      <c r="C1930" s="11"/>
      <c r="D1930" s="11"/>
      <c r="E1930" s="43"/>
      <c r="F1930" s="43"/>
      <c r="G1930" s="43"/>
    </row>
    <row r="1931" spans="1:7" ht="15">
      <c r="A1931" s="137"/>
      <c r="B1931" s="11"/>
      <c r="C1931" s="11"/>
      <c r="D1931" s="11"/>
      <c r="E1931" s="43"/>
      <c r="F1931" s="43"/>
      <c r="G1931" s="43"/>
    </row>
    <row r="1932" spans="1:7" ht="15">
      <c r="A1932" s="137"/>
      <c r="B1932" s="11"/>
      <c r="C1932" s="11"/>
      <c r="D1932" s="11"/>
      <c r="E1932" s="43"/>
      <c r="F1932" s="43"/>
      <c r="G1932" s="43"/>
    </row>
    <row r="1933" spans="1:7" ht="15">
      <c r="A1933" s="137"/>
      <c r="B1933" s="11"/>
      <c r="C1933" s="11"/>
      <c r="D1933" s="11"/>
      <c r="E1933" s="43"/>
      <c r="F1933" s="43"/>
      <c r="G1933" s="43"/>
    </row>
    <row r="1934" spans="1:7" ht="15">
      <c r="A1934" s="137"/>
      <c r="B1934" s="11"/>
      <c r="C1934" s="11"/>
      <c r="D1934" s="11"/>
      <c r="E1934" s="43"/>
      <c r="F1934" s="43"/>
      <c r="G1934" s="43"/>
    </row>
    <row r="1935" spans="1:7" ht="15">
      <c r="A1935" s="137"/>
      <c r="B1935" s="11"/>
      <c r="C1935" s="11"/>
      <c r="D1935" s="11"/>
      <c r="E1935" s="43"/>
      <c r="F1935" s="43"/>
      <c r="G1935" s="43"/>
    </row>
    <row r="1936" spans="1:7" ht="15">
      <c r="A1936" s="137"/>
      <c r="B1936" s="11"/>
      <c r="C1936" s="11"/>
      <c r="D1936" s="11"/>
      <c r="E1936" s="43"/>
      <c r="F1936" s="43"/>
      <c r="G1936" s="43"/>
    </row>
    <row r="1937" spans="1:7" ht="15">
      <c r="A1937" s="137"/>
      <c r="B1937" s="11"/>
      <c r="C1937" s="11"/>
      <c r="D1937" s="11"/>
      <c r="E1937" s="43"/>
      <c r="F1937" s="43"/>
      <c r="G1937" s="43"/>
    </row>
    <row r="1938" spans="1:7" ht="15">
      <c r="A1938" s="137"/>
      <c r="B1938" s="11"/>
      <c r="C1938" s="11"/>
      <c r="D1938" s="11"/>
      <c r="E1938" s="43"/>
      <c r="F1938" s="43"/>
      <c r="G1938" s="43"/>
    </row>
    <row r="1939" spans="1:7" ht="15">
      <c r="A1939" s="137"/>
      <c r="B1939" s="11"/>
      <c r="C1939" s="11"/>
      <c r="D1939" s="11"/>
      <c r="E1939" s="43"/>
      <c r="F1939" s="43"/>
      <c r="G1939" s="43"/>
    </row>
    <row r="1940" spans="1:7" ht="15">
      <c r="A1940" s="137"/>
      <c r="B1940" s="11"/>
      <c r="C1940" s="11"/>
      <c r="D1940" s="11"/>
      <c r="E1940" s="43"/>
      <c r="F1940" s="43"/>
      <c r="G1940" s="43"/>
    </row>
    <row r="1941" spans="1:7" ht="15">
      <c r="A1941" s="137"/>
      <c r="B1941" s="11"/>
      <c r="C1941" s="11"/>
      <c r="D1941" s="11"/>
      <c r="E1941" s="43"/>
      <c r="F1941" s="43"/>
      <c r="G1941" s="43"/>
    </row>
    <row r="1942" spans="1:7" ht="15">
      <c r="A1942" s="137"/>
      <c r="B1942" s="11"/>
      <c r="C1942" s="11"/>
      <c r="D1942" s="11"/>
      <c r="E1942" s="43"/>
      <c r="F1942" s="43"/>
      <c r="G1942" s="43"/>
    </row>
    <row r="1943" spans="1:7" ht="15">
      <c r="A1943" s="137"/>
      <c r="B1943" s="11"/>
      <c r="C1943" s="11"/>
      <c r="D1943" s="11"/>
      <c r="E1943" s="43"/>
      <c r="F1943" s="43"/>
      <c r="G1943" s="43"/>
    </row>
    <row r="1944" spans="1:7" ht="15">
      <c r="A1944" s="137"/>
      <c r="B1944" s="11"/>
      <c r="C1944" s="11"/>
      <c r="D1944" s="11"/>
      <c r="E1944" s="43"/>
      <c r="F1944" s="43"/>
      <c r="G1944" s="43"/>
    </row>
    <row r="1945" spans="1:7" ht="15">
      <c r="A1945" s="137"/>
      <c r="B1945" s="11"/>
      <c r="C1945" s="11"/>
      <c r="D1945" s="11"/>
      <c r="E1945" s="43"/>
      <c r="F1945" s="43"/>
      <c r="G1945" s="43"/>
    </row>
    <row r="1946" spans="1:7" ht="15">
      <c r="A1946" s="137"/>
      <c r="B1946" s="11"/>
      <c r="C1946" s="11"/>
      <c r="D1946" s="11"/>
      <c r="E1946" s="43"/>
      <c r="F1946" s="43"/>
      <c r="G1946" s="43"/>
    </row>
    <row r="1947" spans="1:7" ht="15">
      <c r="A1947" s="137"/>
      <c r="B1947" s="11"/>
      <c r="C1947" s="11"/>
      <c r="D1947" s="11"/>
      <c r="E1947" s="43"/>
      <c r="F1947" s="43"/>
      <c r="G1947" s="43"/>
    </row>
    <row r="1948" spans="1:7" ht="15">
      <c r="A1948" s="137"/>
      <c r="B1948" s="11"/>
      <c r="C1948" s="11"/>
      <c r="D1948" s="11"/>
      <c r="E1948" s="43"/>
      <c r="F1948" s="43"/>
      <c r="G1948" s="43"/>
    </row>
    <row r="1949" spans="1:7" ht="15">
      <c r="A1949" s="137"/>
      <c r="B1949" s="11"/>
      <c r="C1949" s="11"/>
      <c r="D1949" s="11"/>
      <c r="E1949" s="43"/>
      <c r="F1949" s="43"/>
      <c r="G1949" s="43"/>
    </row>
    <row r="1950" spans="1:7" ht="15">
      <c r="A1950" s="137"/>
      <c r="B1950" s="11"/>
      <c r="C1950" s="11"/>
      <c r="D1950" s="11"/>
      <c r="E1950" s="43"/>
      <c r="F1950" s="43"/>
      <c r="G1950" s="43"/>
    </row>
    <row r="1951" spans="1:7" ht="15">
      <c r="A1951" s="137"/>
      <c r="B1951" s="11"/>
      <c r="C1951" s="11"/>
      <c r="D1951" s="11"/>
      <c r="E1951" s="43"/>
      <c r="F1951" s="43"/>
      <c r="G1951" s="43"/>
    </row>
    <row r="1952" spans="1:7" ht="15">
      <c r="A1952" s="137"/>
      <c r="B1952" s="11"/>
      <c r="C1952" s="11"/>
      <c r="D1952" s="11"/>
      <c r="E1952" s="43"/>
      <c r="F1952" s="43"/>
      <c r="G1952" s="43"/>
    </row>
    <row r="1953" spans="1:7" ht="15">
      <c r="A1953" s="137"/>
      <c r="B1953" s="11"/>
      <c r="C1953" s="11"/>
      <c r="D1953" s="11"/>
      <c r="E1953" s="43"/>
      <c r="F1953" s="43"/>
      <c r="G1953" s="43"/>
    </row>
    <row r="1954" spans="1:7" ht="15">
      <c r="A1954" s="137"/>
      <c r="B1954" s="11"/>
      <c r="C1954" s="11"/>
      <c r="D1954" s="11"/>
      <c r="E1954" s="43"/>
      <c r="F1954" s="43"/>
      <c r="G1954" s="43"/>
    </row>
    <row r="1955" spans="1:7" ht="15">
      <c r="A1955" s="137"/>
      <c r="B1955" s="11"/>
      <c r="C1955" s="11"/>
      <c r="D1955" s="11"/>
      <c r="E1955" s="43"/>
      <c r="F1955" s="43"/>
      <c r="G1955" s="43"/>
    </row>
    <row r="1956" spans="1:7" ht="15">
      <c r="A1956" s="137"/>
      <c r="B1956" s="11"/>
      <c r="C1956" s="11"/>
      <c r="D1956" s="11"/>
      <c r="E1956" s="43"/>
      <c r="F1956" s="43"/>
      <c r="G1956" s="43"/>
    </row>
    <row r="1957" spans="1:7" ht="15">
      <c r="A1957" s="137"/>
      <c r="B1957" s="11"/>
      <c r="C1957" s="11"/>
      <c r="D1957" s="11"/>
      <c r="E1957" s="43"/>
      <c r="F1957" s="43"/>
      <c r="G1957" s="43"/>
    </row>
    <row r="1958" spans="1:7" ht="15">
      <c r="A1958" s="137"/>
      <c r="B1958" s="11"/>
      <c r="C1958" s="11"/>
      <c r="D1958" s="11"/>
      <c r="E1958" s="43"/>
      <c r="F1958" s="43"/>
      <c r="G1958" s="43"/>
    </row>
    <row r="1959" spans="1:7" ht="15">
      <c r="A1959" s="137"/>
      <c r="B1959" s="11"/>
      <c r="C1959" s="11"/>
      <c r="D1959" s="11"/>
      <c r="E1959" s="43"/>
      <c r="F1959" s="43"/>
      <c r="G1959" s="43"/>
    </row>
    <row r="1960" spans="1:7" ht="15">
      <c r="A1960" s="137"/>
      <c r="B1960" s="11"/>
      <c r="C1960" s="11"/>
      <c r="D1960" s="11"/>
      <c r="E1960" s="43"/>
      <c r="F1960" s="43"/>
      <c r="G1960" s="43"/>
    </row>
    <row r="1961" spans="1:7" ht="15">
      <c r="A1961" s="137"/>
      <c r="B1961" s="11"/>
      <c r="C1961" s="11"/>
      <c r="D1961" s="11"/>
      <c r="E1961" s="43"/>
      <c r="F1961" s="43"/>
      <c r="G1961" s="43"/>
    </row>
    <row r="1962" spans="1:7" ht="15">
      <c r="A1962" s="137"/>
      <c r="B1962" s="11"/>
      <c r="C1962" s="11"/>
      <c r="D1962" s="11"/>
      <c r="E1962" s="43"/>
      <c r="F1962" s="43"/>
      <c r="G1962" s="43"/>
    </row>
    <row r="1963" spans="1:7" ht="15">
      <c r="A1963" s="137"/>
      <c r="B1963" s="11"/>
      <c r="C1963" s="11"/>
      <c r="D1963" s="11"/>
      <c r="E1963" s="43"/>
      <c r="F1963" s="43"/>
      <c r="G1963" s="43"/>
    </row>
    <row r="1964" spans="1:7" ht="15">
      <c r="A1964" s="137"/>
      <c r="B1964" s="11"/>
      <c r="C1964" s="11"/>
      <c r="D1964" s="11"/>
      <c r="E1964" s="43"/>
      <c r="F1964" s="43"/>
      <c r="G1964" s="43"/>
    </row>
    <row r="1965" spans="1:7" ht="15">
      <c r="A1965" s="137"/>
      <c r="B1965" s="11"/>
      <c r="C1965" s="11"/>
      <c r="D1965" s="11"/>
      <c r="E1965" s="43"/>
      <c r="F1965" s="43"/>
      <c r="G1965" s="43"/>
    </row>
    <row r="1966" spans="1:7" ht="15">
      <c r="A1966" s="137"/>
      <c r="B1966" s="11"/>
      <c r="C1966" s="11"/>
      <c r="D1966" s="11"/>
      <c r="E1966" s="43"/>
      <c r="F1966" s="43"/>
      <c r="G1966" s="43"/>
    </row>
    <row r="1967" spans="1:7" ht="15">
      <c r="A1967" s="137"/>
      <c r="B1967" s="11"/>
      <c r="C1967" s="11"/>
      <c r="D1967" s="11"/>
      <c r="E1967" s="43"/>
      <c r="F1967" s="43"/>
      <c r="G1967" s="43"/>
    </row>
    <row r="1968" spans="1:7" ht="15">
      <c r="A1968" s="137"/>
      <c r="B1968" s="11"/>
      <c r="C1968" s="11"/>
      <c r="D1968" s="11"/>
      <c r="E1968" s="43"/>
      <c r="F1968" s="43"/>
      <c r="G1968" s="43"/>
    </row>
    <row r="1969" spans="1:7" ht="15">
      <c r="A1969" s="137"/>
      <c r="B1969" s="11"/>
      <c r="C1969" s="11"/>
      <c r="D1969" s="11"/>
      <c r="E1969" s="43"/>
      <c r="F1969" s="43"/>
      <c r="G1969" s="43"/>
    </row>
    <row r="1970" spans="1:7" ht="15">
      <c r="A1970" s="137"/>
      <c r="B1970" s="11"/>
      <c r="C1970" s="11"/>
      <c r="D1970" s="11"/>
      <c r="E1970" s="43"/>
      <c r="F1970" s="43"/>
      <c r="G1970" s="43"/>
    </row>
    <row r="1971" spans="1:7" ht="15">
      <c r="A1971" s="137"/>
      <c r="B1971" s="11"/>
      <c r="C1971" s="11"/>
      <c r="D1971" s="11"/>
      <c r="E1971" s="43"/>
      <c r="F1971" s="43"/>
      <c r="G1971" s="43"/>
    </row>
    <row r="1972" spans="1:7" ht="15">
      <c r="A1972" s="137"/>
      <c r="B1972" s="11"/>
      <c r="C1972" s="11"/>
      <c r="D1972" s="11"/>
      <c r="E1972" s="43"/>
      <c r="F1972" s="43"/>
      <c r="G1972" s="43"/>
    </row>
    <row r="1973" spans="1:7" ht="15">
      <c r="A1973" s="137"/>
      <c r="B1973" s="11"/>
      <c r="C1973" s="11"/>
      <c r="D1973" s="11"/>
      <c r="E1973" s="43"/>
      <c r="F1973" s="43"/>
      <c r="G1973" s="43"/>
    </row>
    <row r="1974" spans="1:7" ht="15">
      <c r="A1974" s="137"/>
      <c r="B1974" s="11"/>
      <c r="C1974" s="11"/>
      <c r="D1974" s="11"/>
      <c r="E1974" s="43"/>
      <c r="F1974" s="43"/>
      <c r="G1974" s="43"/>
    </row>
    <row r="1975" spans="1:7" ht="15">
      <c r="A1975" s="137"/>
      <c r="B1975" s="11"/>
      <c r="C1975" s="11"/>
      <c r="D1975" s="11"/>
      <c r="E1975" s="43"/>
      <c r="F1975" s="43"/>
      <c r="G1975" s="43"/>
    </row>
    <row r="1976" spans="1:7" ht="15">
      <c r="A1976" s="137"/>
      <c r="B1976" s="11"/>
      <c r="C1976" s="11"/>
      <c r="D1976" s="11"/>
      <c r="E1976" s="43"/>
      <c r="F1976" s="43"/>
      <c r="G1976" s="43"/>
    </row>
    <row r="1977" spans="1:7" ht="15">
      <c r="A1977" s="137"/>
      <c r="B1977" s="11"/>
      <c r="C1977" s="11"/>
      <c r="D1977" s="11"/>
      <c r="E1977" s="43"/>
      <c r="F1977" s="43"/>
      <c r="G1977" s="43"/>
    </row>
    <row r="1978" spans="1:7" ht="15">
      <c r="A1978" s="137"/>
      <c r="B1978" s="11"/>
      <c r="C1978" s="11"/>
      <c r="D1978" s="11"/>
      <c r="E1978" s="43"/>
      <c r="F1978" s="43"/>
      <c r="G1978" s="43"/>
    </row>
    <row r="1979" spans="1:7" ht="15">
      <c r="A1979" s="137"/>
      <c r="B1979" s="11"/>
      <c r="C1979" s="11"/>
      <c r="D1979" s="11"/>
      <c r="E1979" s="43"/>
      <c r="F1979" s="43"/>
      <c r="G1979" s="43"/>
    </row>
    <row r="1980" spans="1:7" ht="15">
      <c r="A1980" s="137"/>
      <c r="B1980" s="11"/>
      <c r="C1980" s="11"/>
      <c r="D1980" s="11"/>
      <c r="E1980" s="43"/>
      <c r="F1980" s="43"/>
      <c r="G1980" s="43"/>
    </row>
    <row r="1981" spans="1:7" ht="15">
      <c r="A1981" s="137"/>
      <c r="B1981" s="11"/>
      <c r="C1981" s="11"/>
      <c r="D1981" s="11"/>
      <c r="E1981" s="43"/>
      <c r="F1981" s="43"/>
      <c r="G1981" s="43"/>
    </row>
    <row r="1982" spans="1:7" ht="15">
      <c r="A1982" s="137"/>
      <c r="B1982" s="11"/>
      <c r="C1982" s="11"/>
      <c r="D1982" s="11"/>
      <c r="E1982" s="43"/>
      <c r="F1982" s="43"/>
      <c r="G1982" s="43"/>
    </row>
    <row r="1983" spans="1:7" ht="15">
      <c r="A1983" s="137"/>
      <c r="B1983" s="11"/>
      <c r="C1983" s="11"/>
      <c r="D1983" s="11"/>
      <c r="E1983" s="43"/>
      <c r="F1983" s="43"/>
      <c r="G1983" s="43"/>
    </row>
    <row r="1984" spans="1:7" ht="15">
      <c r="A1984" s="137"/>
      <c r="B1984" s="11"/>
      <c r="C1984" s="11"/>
      <c r="D1984" s="11"/>
      <c r="E1984" s="43"/>
      <c r="F1984" s="43"/>
      <c r="G1984" s="43"/>
    </row>
    <row r="1985" spans="1:7" ht="15">
      <c r="A1985" s="137"/>
      <c r="B1985" s="11"/>
      <c r="C1985" s="11"/>
      <c r="D1985" s="11"/>
      <c r="E1985" s="43"/>
      <c r="F1985" s="43"/>
      <c r="G1985" s="43"/>
    </row>
    <row r="1986" spans="1:7" ht="15">
      <c r="A1986" s="137"/>
      <c r="B1986" s="11"/>
      <c r="C1986" s="11"/>
      <c r="D1986" s="11"/>
      <c r="E1986" s="43"/>
      <c r="F1986" s="43"/>
      <c r="G1986" s="43"/>
    </row>
    <row r="1987" spans="1:7" ht="15">
      <c r="A1987" s="137"/>
      <c r="B1987" s="11"/>
      <c r="C1987" s="11"/>
      <c r="D1987" s="11"/>
      <c r="E1987" s="43"/>
      <c r="F1987" s="43"/>
      <c r="G1987" s="43"/>
    </row>
    <row r="1988" spans="1:7" ht="15">
      <c r="A1988" s="137"/>
      <c r="B1988" s="11"/>
      <c r="C1988" s="11"/>
      <c r="D1988" s="11"/>
      <c r="E1988" s="43"/>
      <c r="F1988" s="43"/>
      <c r="G1988" s="43"/>
    </row>
    <row r="1989" spans="1:7" ht="15">
      <c r="A1989" s="137"/>
      <c r="B1989" s="11"/>
      <c r="C1989" s="11"/>
      <c r="D1989" s="11"/>
      <c r="E1989" s="43"/>
      <c r="F1989" s="43"/>
      <c r="G1989" s="43"/>
    </row>
    <row r="1990" spans="1:7" ht="15">
      <c r="A1990" s="137"/>
      <c r="B1990" s="11"/>
      <c r="C1990" s="11"/>
      <c r="D1990" s="11"/>
      <c r="E1990" s="43"/>
      <c r="F1990" s="43"/>
      <c r="G1990" s="43"/>
    </row>
    <row r="1991" spans="1:7" ht="15">
      <c r="A1991" s="137"/>
      <c r="B1991" s="11"/>
      <c r="C1991" s="11"/>
      <c r="D1991" s="11"/>
      <c r="E1991" s="43"/>
      <c r="F1991" s="43"/>
      <c r="G1991" s="43"/>
    </row>
    <row r="1992" spans="1:7" ht="15">
      <c r="A1992" s="137"/>
      <c r="B1992" s="11"/>
      <c r="C1992" s="11"/>
      <c r="D1992" s="11"/>
      <c r="E1992" s="43"/>
      <c r="F1992" s="43"/>
      <c r="G1992" s="43"/>
    </row>
    <row r="1993" spans="1:7" ht="15">
      <c r="A1993" s="137"/>
      <c r="B1993" s="11"/>
      <c r="C1993" s="11"/>
      <c r="D1993" s="11"/>
      <c r="E1993" s="43"/>
      <c r="F1993" s="43"/>
      <c r="G1993" s="43"/>
    </row>
    <row r="1994" spans="1:7" ht="15">
      <c r="A1994" s="137"/>
      <c r="B1994" s="11"/>
      <c r="C1994" s="11"/>
      <c r="D1994" s="11"/>
      <c r="E1994" s="43"/>
      <c r="F1994" s="43"/>
      <c r="G1994" s="43"/>
    </row>
    <row r="1995" spans="1:7" ht="15">
      <c r="A1995" s="137"/>
      <c r="B1995" s="11"/>
      <c r="C1995" s="11"/>
      <c r="D1995" s="11"/>
      <c r="E1995" s="43"/>
      <c r="F1995" s="43"/>
      <c r="G1995" s="43"/>
    </row>
    <row r="1996" spans="1:7" ht="15">
      <c r="A1996" s="137"/>
      <c r="B1996" s="11"/>
      <c r="C1996" s="11"/>
      <c r="D1996" s="11"/>
      <c r="E1996" s="43"/>
      <c r="F1996" s="43"/>
      <c r="G1996" s="43"/>
    </row>
    <row r="1997" spans="1:7" ht="15">
      <c r="A1997" s="137"/>
      <c r="B1997" s="11"/>
      <c r="C1997" s="11"/>
      <c r="D1997" s="11"/>
      <c r="E1997" s="43"/>
      <c r="F1997" s="43"/>
      <c r="G1997" s="43"/>
    </row>
    <row r="1998" spans="1:7" ht="15">
      <c r="A1998" s="137"/>
      <c r="B1998" s="11"/>
      <c r="C1998" s="11"/>
      <c r="D1998" s="11"/>
      <c r="E1998" s="43"/>
      <c r="F1998" s="43"/>
      <c r="G1998" s="43"/>
    </row>
    <row r="1999" spans="1:7" ht="15">
      <c r="A1999" s="137"/>
      <c r="B1999" s="11"/>
      <c r="C1999" s="11"/>
      <c r="D1999" s="11"/>
      <c r="E1999" s="43"/>
      <c r="F1999" s="43"/>
      <c r="G1999" s="43"/>
    </row>
    <row r="2000" spans="1:7" ht="15">
      <c r="A2000" s="137"/>
      <c r="B2000" s="11"/>
      <c r="C2000" s="11"/>
      <c r="D2000" s="11"/>
      <c r="E2000" s="43"/>
      <c r="F2000" s="43"/>
      <c r="G2000" s="43"/>
    </row>
    <row r="2001" spans="1:7" ht="15">
      <c r="A2001" s="137"/>
      <c r="B2001" s="11"/>
      <c r="C2001" s="11"/>
      <c r="D2001" s="11"/>
      <c r="E2001" s="43"/>
      <c r="F2001" s="43"/>
      <c r="G2001" s="43"/>
    </row>
    <row r="2002" spans="1:7" ht="15">
      <c r="A2002" s="137"/>
      <c r="B2002" s="11"/>
      <c r="C2002" s="11"/>
      <c r="D2002" s="11"/>
      <c r="E2002" s="43"/>
      <c r="F2002" s="43"/>
      <c r="G2002" s="43"/>
    </row>
    <row r="2003" spans="1:7" ht="15">
      <c r="A2003" s="137"/>
      <c r="B2003" s="11"/>
      <c r="C2003" s="11"/>
      <c r="D2003" s="11"/>
      <c r="E2003" s="43"/>
      <c r="F2003" s="43"/>
      <c r="G2003" s="43"/>
    </row>
    <row r="2004" spans="1:7" ht="15">
      <c r="A2004" s="137"/>
      <c r="B2004" s="11"/>
      <c r="C2004" s="11"/>
      <c r="D2004" s="11"/>
      <c r="E2004" s="43"/>
      <c r="F2004" s="43"/>
      <c r="G2004" s="43"/>
    </row>
    <row r="2005" spans="1:7" ht="15">
      <c r="A2005" s="137"/>
      <c r="B2005" s="11"/>
      <c r="C2005" s="11"/>
      <c r="D2005" s="11"/>
      <c r="E2005" s="43"/>
      <c r="F2005" s="43"/>
      <c r="G2005" s="43"/>
    </row>
    <row r="2006" spans="1:7" ht="15">
      <c r="A2006" s="137"/>
      <c r="B2006" s="11"/>
      <c r="C2006" s="11"/>
      <c r="D2006" s="11"/>
      <c r="E2006" s="43"/>
      <c r="F2006" s="43"/>
      <c r="G2006" s="43"/>
    </row>
    <row r="2007" spans="1:7" ht="15">
      <c r="A2007" s="137"/>
      <c r="B2007" s="11"/>
      <c r="C2007" s="11"/>
      <c r="D2007" s="11"/>
      <c r="E2007" s="43"/>
      <c r="F2007" s="43"/>
      <c r="G2007" s="43"/>
    </row>
    <row r="2008" spans="1:7" ht="15">
      <c r="A2008" s="137"/>
      <c r="B2008" s="11"/>
      <c r="C2008" s="11"/>
      <c r="D2008" s="11"/>
      <c r="E2008" s="43"/>
      <c r="F2008" s="43"/>
      <c r="G2008" s="43"/>
    </row>
    <row r="2009" spans="1:7" ht="15">
      <c r="A2009" s="137"/>
      <c r="B2009" s="11"/>
      <c r="C2009" s="11"/>
      <c r="D2009" s="11"/>
      <c r="E2009" s="43"/>
      <c r="F2009" s="43"/>
      <c r="G2009" s="43"/>
    </row>
    <row r="2010" spans="1:7" ht="15">
      <c r="A2010" s="137"/>
      <c r="B2010" s="11"/>
      <c r="C2010" s="11"/>
      <c r="D2010" s="11"/>
      <c r="E2010" s="43"/>
      <c r="F2010" s="43"/>
      <c r="G2010" s="43"/>
    </row>
    <row r="2011" spans="1:7" ht="15">
      <c r="A2011" s="137"/>
      <c r="B2011" s="11"/>
      <c r="C2011" s="11"/>
      <c r="D2011" s="11"/>
      <c r="E2011" s="43"/>
      <c r="F2011" s="43"/>
      <c r="G2011" s="43"/>
    </row>
    <row r="2012" spans="1:7" ht="15">
      <c r="A2012" s="137"/>
      <c r="B2012" s="11"/>
      <c r="C2012" s="11"/>
      <c r="D2012" s="11"/>
      <c r="E2012" s="43"/>
      <c r="F2012" s="43"/>
      <c r="G2012" s="43"/>
    </row>
    <row r="2013" spans="1:7" ht="15">
      <c r="A2013" s="137"/>
      <c r="B2013" s="11"/>
      <c r="C2013" s="11"/>
      <c r="D2013" s="11"/>
      <c r="E2013" s="43"/>
      <c r="F2013" s="43"/>
      <c r="G2013" s="43"/>
    </row>
    <row r="2014" spans="1:7" ht="15">
      <c r="A2014" s="137"/>
      <c r="B2014" s="11"/>
      <c r="C2014" s="11"/>
      <c r="D2014" s="11"/>
      <c r="E2014" s="43"/>
      <c r="F2014" s="43"/>
      <c r="G2014" s="43"/>
    </row>
    <row r="2015" spans="1:7" ht="15">
      <c r="A2015" s="137"/>
      <c r="B2015" s="11"/>
      <c r="C2015" s="11"/>
      <c r="D2015" s="11"/>
      <c r="E2015" s="43"/>
      <c r="F2015" s="43"/>
      <c r="G2015" s="43"/>
    </row>
    <row r="2016" spans="1:7" ht="15">
      <c r="A2016" s="137"/>
      <c r="B2016" s="11"/>
      <c r="C2016" s="11"/>
      <c r="D2016" s="11"/>
      <c r="E2016" s="43"/>
      <c r="F2016" s="43"/>
      <c r="G2016" s="43"/>
    </row>
    <row r="2017" spans="1:7" ht="15">
      <c r="A2017" s="137"/>
      <c r="B2017" s="11"/>
      <c r="C2017" s="11"/>
      <c r="D2017" s="11"/>
      <c r="E2017" s="43"/>
      <c r="F2017" s="43"/>
      <c r="G2017" s="43"/>
    </row>
    <row r="2018" spans="1:7" ht="15">
      <c r="A2018" s="137"/>
      <c r="B2018" s="11"/>
      <c r="C2018" s="11"/>
      <c r="D2018" s="11"/>
      <c r="E2018" s="43"/>
      <c r="F2018" s="43"/>
      <c r="G2018" s="43"/>
    </row>
    <row r="2019" spans="1:7" ht="15">
      <c r="A2019" s="137"/>
      <c r="B2019" s="11"/>
      <c r="C2019" s="11"/>
      <c r="D2019" s="11"/>
      <c r="E2019" s="43"/>
      <c r="F2019" s="43"/>
      <c r="G2019" s="43"/>
    </row>
    <row r="2020" spans="1:7" ht="15">
      <c r="A2020" s="137"/>
      <c r="B2020" s="11"/>
      <c r="C2020" s="11"/>
      <c r="D2020" s="11"/>
      <c r="E2020" s="43"/>
      <c r="F2020" s="43"/>
      <c r="G2020" s="43"/>
    </row>
    <row r="2021" spans="1:7" ht="15">
      <c r="A2021" s="137"/>
      <c r="B2021" s="11"/>
      <c r="C2021" s="11"/>
      <c r="D2021" s="11"/>
      <c r="E2021" s="43"/>
      <c r="F2021" s="43"/>
      <c r="G2021" s="43"/>
    </row>
    <row r="2022" spans="1:7" ht="15">
      <c r="A2022" s="137"/>
      <c r="B2022" s="11"/>
      <c r="C2022" s="11"/>
      <c r="D2022" s="11"/>
      <c r="E2022" s="43"/>
      <c r="F2022" s="43"/>
      <c r="G2022" s="43"/>
    </row>
    <row r="2023" spans="1:7" ht="15">
      <c r="A2023" s="137"/>
      <c r="B2023" s="11"/>
      <c r="C2023" s="11"/>
      <c r="D2023" s="11"/>
      <c r="E2023" s="43"/>
      <c r="F2023" s="43"/>
      <c r="G2023" s="43"/>
    </row>
    <row r="2024" spans="1:7" ht="15">
      <c r="A2024" s="137"/>
      <c r="B2024" s="11"/>
      <c r="C2024" s="11"/>
      <c r="D2024" s="11"/>
      <c r="E2024" s="43"/>
      <c r="F2024" s="43"/>
      <c r="G2024" s="43"/>
    </row>
    <row r="2025" spans="1:7" ht="15">
      <c r="A2025" s="137"/>
      <c r="B2025" s="11"/>
      <c r="C2025" s="11"/>
      <c r="D2025" s="11"/>
      <c r="E2025" s="43"/>
      <c r="F2025" s="43"/>
      <c r="G2025" s="43"/>
    </row>
    <row r="2026" spans="1:7" ht="15">
      <c r="A2026" s="137"/>
      <c r="B2026" s="11"/>
      <c r="C2026" s="11"/>
      <c r="D2026" s="11"/>
      <c r="E2026" s="43"/>
      <c r="F2026" s="43"/>
      <c r="G2026" s="43"/>
    </row>
    <row r="2027" spans="1:7" ht="15">
      <c r="A2027" s="137"/>
      <c r="B2027" s="11"/>
      <c r="C2027" s="11"/>
      <c r="D2027" s="11"/>
      <c r="E2027" s="43"/>
      <c r="F2027" s="43"/>
      <c r="G2027" s="43"/>
    </row>
    <row r="2028" spans="1:7" ht="15">
      <c r="A2028" s="137"/>
      <c r="B2028" s="11"/>
      <c r="C2028" s="11"/>
      <c r="D2028" s="11"/>
      <c r="E2028" s="43"/>
      <c r="F2028" s="43"/>
      <c r="G2028" s="43"/>
    </row>
    <row r="2029" spans="1:7" ht="15">
      <c r="A2029" s="137"/>
      <c r="B2029" s="11"/>
      <c r="C2029" s="11"/>
      <c r="D2029" s="11"/>
      <c r="E2029" s="43"/>
      <c r="F2029" s="43"/>
      <c r="G2029" s="43"/>
    </row>
    <row r="2030" spans="1:7" ht="15">
      <c r="A2030" s="137"/>
      <c r="B2030" s="11"/>
      <c r="C2030" s="11"/>
      <c r="D2030" s="11"/>
      <c r="E2030" s="43"/>
      <c r="F2030" s="43"/>
      <c r="G2030" s="43"/>
    </row>
    <row r="2031" spans="1:7" ht="15">
      <c r="A2031" s="137"/>
      <c r="B2031" s="11"/>
      <c r="C2031" s="11"/>
      <c r="D2031" s="11"/>
      <c r="E2031" s="43"/>
      <c r="F2031" s="43"/>
      <c r="G2031" s="43"/>
    </row>
    <row r="2032" spans="1:7" ht="15">
      <c r="A2032" s="137"/>
      <c r="B2032" s="11"/>
      <c r="C2032" s="11"/>
      <c r="D2032" s="11"/>
      <c r="E2032" s="43"/>
      <c r="F2032" s="43"/>
      <c r="G2032" s="43"/>
    </row>
    <row r="2033" spans="1:7" ht="15">
      <c r="A2033" s="137"/>
      <c r="B2033" s="11"/>
      <c r="C2033" s="11"/>
      <c r="D2033" s="11"/>
      <c r="E2033" s="43"/>
      <c r="F2033" s="43"/>
      <c r="G2033" s="43"/>
    </row>
    <row r="2034" spans="1:7" ht="15">
      <c r="A2034" s="137"/>
      <c r="B2034" s="11"/>
      <c r="C2034" s="11"/>
      <c r="D2034" s="11"/>
      <c r="E2034" s="43"/>
      <c r="F2034" s="43"/>
      <c r="G2034" s="43"/>
    </row>
    <row r="2035" spans="1:7" ht="15">
      <c r="A2035" s="137"/>
      <c r="B2035" s="11"/>
      <c r="C2035" s="11"/>
      <c r="D2035" s="11"/>
      <c r="E2035" s="43"/>
      <c r="F2035" s="43"/>
      <c r="G2035" s="43"/>
    </row>
    <row r="2036" spans="1:7" ht="15">
      <c r="A2036" s="137"/>
      <c r="B2036" s="11"/>
      <c r="C2036" s="11"/>
      <c r="D2036" s="11"/>
      <c r="E2036" s="43"/>
      <c r="F2036" s="43"/>
      <c r="G2036" s="43"/>
    </row>
    <row r="2037" spans="1:7" ht="15">
      <c r="A2037" s="137"/>
      <c r="B2037" s="11"/>
      <c r="C2037" s="11"/>
      <c r="D2037" s="11"/>
      <c r="E2037" s="43"/>
      <c r="F2037" s="43"/>
      <c r="G2037" s="43"/>
    </row>
    <row r="2038" spans="1:7" ht="15">
      <c r="A2038" s="137"/>
      <c r="B2038" s="11"/>
      <c r="C2038" s="11"/>
      <c r="D2038" s="11"/>
      <c r="E2038" s="43"/>
      <c r="F2038" s="43"/>
      <c r="G2038" s="43"/>
    </row>
    <row r="2039" spans="1:7" ht="15">
      <c r="A2039" s="137"/>
      <c r="B2039" s="11"/>
      <c r="C2039" s="11"/>
      <c r="D2039" s="11"/>
      <c r="E2039" s="43"/>
      <c r="F2039" s="43"/>
      <c r="G2039" s="43"/>
    </row>
    <row r="2040" spans="1:7" ht="15">
      <c r="A2040" s="137"/>
      <c r="B2040" s="11"/>
      <c r="C2040" s="11"/>
      <c r="D2040" s="11"/>
      <c r="E2040" s="43"/>
      <c r="F2040" s="43"/>
      <c r="G2040" s="43"/>
    </row>
    <row r="2041" spans="1:7" ht="15">
      <c r="A2041" s="137"/>
      <c r="B2041" s="11"/>
      <c r="C2041" s="11"/>
      <c r="D2041" s="11"/>
      <c r="E2041" s="43"/>
      <c r="F2041" s="43"/>
      <c r="G2041" s="43"/>
    </row>
    <row r="2042" spans="1:7" ht="15">
      <c r="A2042" s="137"/>
      <c r="B2042" s="11"/>
      <c r="C2042" s="11"/>
      <c r="D2042" s="11"/>
      <c r="E2042" s="43"/>
      <c r="F2042" s="43"/>
      <c r="G2042" s="43"/>
    </row>
    <row r="2043" spans="1:7" ht="15">
      <c r="A2043" s="137"/>
      <c r="B2043" s="11"/>
      <c r="C2043" s="11"/>
      <c r="D2043" s="11"/>
      <c r="E2043" s="43"/>
      <c r="F2043" s="43"/>
      <c r="G2043" s="43"/>
    </row>
    <row r="2044" spans="1:7" ht="15">
      <c r="A2044" s="137"/>
      <c r="B2044" s="11"/>
      <c r="C2044" s="11"/>
      <c r="D2044" s="11"/>
      <c r="E2044" s="43"/>
      <c r="F2044" s="43"/>
      <c r="G2044" s="43"/>
    </row>
    <row r="2045" spans="1:7" ht="15">
      <c r="A2045" s="137"/>
      <c r="B2045" s="11"/>
      <c r="C2045" s="11"/>
      <c r="D2045" s="11"/>
      <c r="E2045" s="43"/>
      <c r="F2045" s="43"/>
      <c r="G2045" s="43"/>
    </row>
    <row r="2046" spans="1:7" ht="15">
      <c r="A2046" s="137"/>
      <c r="B2046" s="11"/>
      <c r="C2046" s="11"/>
      <c r="D2046" s="11"/>
      <c r="E2046" s="43"/>
      <c r="F2046" s="43"/>
      <c r="G2046" s="43"/>
    </row>
    <row r="2047" spans="1:7" ht="15">
      <c r="A2047" s="137"/>
      <c r="B2047" s="11"/>
      <c r="C2047" s="11"/>
      <c r="D2047" s="11"/>
      <c r="E2047" s="43"/>
      <c r="F2047" s="43"/>
      <c r="G2047" s="43"/>
    </row>
    <row r="2048" spans="1:7" ht="15">
      <c r="A2048" s="137"/>
      <c r="B2048" s="11"/>
      <c r="C2048" s="11"/>
      <c r="D2048" s="11"/>
      <c r="E2048" s="43"/>
      <c r="F2048" s="43"/>
      <c r="G2048" s="43"/>
    </row>
    <row r="2049" spans="1:7" ht="15">
      <c r="A2049" s="137"/>
      <c r="B2049" s="11"/>
      <c r="C2049" s="11"/>
      <c r="D2049" s="11"/>
      <c r="E2049" s="43"/>
      <c r="F2049" s="43"/>
      <c r="G2049" s="43"/>
    </row>
    <row r="2050" spans="1:7" ht="15">
      <c r="A2050" s="137"/>
      <c r="B2050" s="11"/>
      <c r="C2050" s="11"/>
      <c r="D2050" s="11"/>
      <c r="E2050" s="43"/>
      <c r="F2050" s="43"/>
      <c r="G2050" s="43"/>
    </row>
    <row r="2051" spans="1:7" ht="15">
      <c r="A2051" s="137"/>
      <c r="B2051" s="11"/>
      <c r="C2051" s="11"/>
      <c r="D2051" s="11"/>
      <c r="E2051" s="43"/>
      <c r="F2051" s="43"/>
      <c r="G2051" s="43"/>
    </row>
    <row r="2052" spans="1:7" ht="15">
      <c r="A2052" s="137"/>
      <c r="B2052" s="11"/>
      <c r="C2052" s="11"/>
      <c r="D2052" s="11"/>
      <c r="E2052" s="43"/>
      <c r="F2052" s="43"/>
      <c r="G2052" s="43"/>
    </row>
    <row r="2053" spans="1:7" ht="15">
      <c r="A2053" s="137"/>
      <c r="B2053" s="11"/>
      <c r="C2053" s="11"/>
      <c r="D2053" s="11"/>
      <c r="E2053" s="43"/>
      <c r="F2053" s="43"/>
      <c r="G2053" s="43"/>
    </row>
    <row r="2054" spans="1:7" ht="15">
      <c r="A2054" s="137"/>
      <c r="B2054" s="11"/>
      <c r="C2054" s="11"/>
      <c r="D2054" s="11"/>
      <c r="E2054" s="43"/>
      <c r="F2054" s="43"/>
      <c r="G2054" s="43"/>
    </row>
    <row r="2055" spans="1:7" ht="15">
      <c r="A2055" s="137"/>
      <c r="B2055" s="11"/>
      <c r="C2055" s="11"/>
      <c r="D2055" s="11"/>
      <c r="E2055" s="43"/>
      <c r="F2055" s="43"/>
      <c r="G2055" s="43"/>
    </row>
    <row r="2056" spans="1:7" ht="15">
      <c r="A2056" s="137"/>
      <c r="B2056" s="11"/>
      <c r="C2056" s="11"/>
      <c r="D2056" s="11"/>
      <c r="E2056" s="43"/>
      <c r="F2056" s="43"/>
      <c r="G2056" s="43"/>
    </row>
    <row r="2057" spans="1:7" ht="15">
      <c r="A2057" s="137"/>
      <c r="B2057" s="11"/>
      <c r="C2057" s="11"/>
      <c r="D2057" s="11"/>
      <c r="E2057" s="43"/>
      <c r="F2057" s="43"/>
      <c r="G2057" s="43"/>
    </row>
    <row r="2058" spans="1:7" ht="15">
      <c r="A2058" s="137"/>
      <c r="B2058" s="11"/>
      <c r="C2058" s="11"/>
      <c r="D2058" s="11"/>
      <c r="E2058" s="43"/>
      <c r="F2058" s="43"/>
      <c r="G2058" s="43"/>
    </row>
    <row r="2059" spans="1:7" ht="15">
      <c r="A2059" s="137"/>
      <c r="B2059" s="11"/>
      <c r="C2059" s="11"/>
      <c r="D2059" s="11"/>
      <c r="E2059" s="43"/>
      <c r="F2059" s="43"/>
      <c r="G2059" s="43"/>
    </row>
    <row r="2060" spans="1:7" ht="15">
      <c r="A2060" s="137"/>
      <c r="B2060" s="11"/>
      <c r="C2060" s="11"/>
      <c r="D2060" s="11"/>
      <c r="E2060" s="43"/>
      <c r="F2060" s="43"/>
      <c r="G2060" s="43"/>
    </row>
    <row r="2061" spans="1:7" ht="15">
      <c r="A2061" s="137"/>
      <c r="B2061" s="11"/>
      <c r="C2061" s="11"/>
      <c r="D2061" s="11"/>
      <c r="E2061" s="43"/>
      <c r="F2061" s="43"/>
      <c r="G2061" s="43"/>
    </row>
    <row r="2062" spans="1:7" ht="15">
      <c r="A2062" s="137"/>
      <c r="B2062" s="11"/>
      <c r="C2062" s="11"/>
      <c r="D2062" s="11"/>
      <c r="E2062" s="43"/>
      <c r="F2062" s="43"/>
      <c r="G2062" s="43"/>
    </row>
    <row r="2063" spans="1:7" ht="15">
      <c r="A2063" s="137"/>
      <c r="B2063" s="11"/>
      <c r="C2063" s="11"/>
      <c r="D2063" s="11"/>
      <c r="E2063" s="43"/>
      <c r="F2063" s="43"/>
      <c r="G2063" s="43"/>
    </row>
    <row r="2064" spans="1:7" ht="15">
      <c r="A2064" s="137"/>
      <c r="B2064" s="11"/>
      <c r="C2064" s="11"/>
      <c r="D2064" s="11"/>
      <c r="E2064" s="43"/>
      <c r="F2064" s="43"/>
      <c r="G2064" s="43"/>
    </row>
    <row r="2065" spans="1:7" ht="15">
      <c r="A2065" s="137"/>
      <c r="B2065" s="11"/>
      <c r="C2065" s="11"/>
      <c r="D2065" s="11"/>
      <c r="E2065" s="43"/>
      <c r="F2065" s="43"/>
      <c r="G2065" s="43"/>
    </row>
    <row r="2066" spans="1:7" ht="15">
      <c r="A2066" s="137"/>
      <c r="B2066" s="11"/>
      <c r="C2066" s="11"/>
      <c r="D2066" s="11"/>
      <c r="E2066" s="43"/>
      <c r="F2066" s="43"/>
      <c r="G2066" s="43"/>
    </row>
    <row r="2067" spans="1:7" ht="15">
      <c r="A2067" s="137"/>
      <c r="B2067" s="11"/>
      <c r="C2067" s="11"/>
      <c r="D2067" s="11"/>
      <c r="E2067" s="43"/>
      <c r="F2067" s="43"/>
      <c r="G2067" s="43"/>
    </row>
    <row r="2068" spans="1:7" ht="15">
      <c r="A2068" s="137"/>
      <c r="B2068" s="11"/>
      <c r="C2068" s="11"/>
      <c r="D2068" s="11"/>
      <c r="E2068" s="43"/>
      <c r="F2068" s="43"/>
      <c r="G2068" s="43"/>
    </row>
    <row r="2069" spans="1:7" ht="15">
      <c r="A2069" s="137"/>
      <c r="B2069" s="11"/>
      <c r="C2069" s="11"/>
      <c r="D2069" s="11"/>
      <c r="E2069" s="43"/>
      <c r="F2069" s="43"/>
      <c r="G2069" s="43"/>
    </row>
    <row r="2070" spans="1:7" ht="15">
      <c r="A2070" s="137"/>
      <c r="B2070" s="11"/>
      <c r="C2070" s="11"/>
      <c r="D2070" s="11"/>
      <c r="E2070" s="43"/>
      <c r="F2070" s="43"/>
      <c r="G2070" s="43"/>
    </row>
    <row r="2071" spans="1:7" ht="15">
      <c r="A2071" s="137"/>
      <c r="B2071" s="11"/>
      <c r="C2071" s="11"/>
      <c r="D2071" s="11"/>
      <c r="E2071" s="43"/>
      <c r="F2071" s="43"/>
      <c r="G2071" s="43"/>
    </row>
    <row r="2072" spans="1:7" ht="15">
      <c r="A2072" s="137"/>
      <c r="B2072" s="11"/>
      <c r="C2072" s="11"/>
      <c r="D2072" s="11"/>
      <c r="E2072" s="43"/>
      <c r="F2072" s="43"/>
      <c r="G2072" s="43"/>
    </row>
    <row r="2073" spans="1:7" ht="15">
      <c r="A2073" s="137"/>
      <c r="B2073" s="11"/>
      <c r="C2073" s="11"/>
      <c r="D2073" s="11"/>
      <c r="E2073" s="43"/>
      <c r="F2073" s="43"/>
      <c r="G2073" s="43"/>
    </row>
    <row r="2074" spans="1:7" ht="15">
      <c r="A2074" s="137"/>
      <c r="B2074" s="11"/>
      <c r="C2074" s="11"/>
      <c r="D2074" s="11"/>
      <c r="E2074" s="43"/>
      <c r="F2074" s="43"/>
      <c r="G2074" s="43"/>
    </row>
    <row r="2075" spans="1:7" ht="15">
      <c r="A2075" s="137"/>
      <c r="B2075" s="11"/>
      <c r="C2075" s="11"/>
      <c r="D2075" s="11"/>
      <c r="E2075" s="43"/>
      <c r="F2075" s="43"/>
      <c r="G2075" s="43"/>
    </row>
    <row r="2076" spans="1:7" ht="15">
      <c r="A2076" s="137"/>
      <c r="B2076" s="11"/>
      <c r="C2076" s="11"/>
      <c r="D2076" s="11"/>
      <c r="E2076" s="43"/>
      <c r="F2076" s="43"/>
      <c r="G2076" s="43"/>
    </row>
    <row r="2077" spans="1:7" ht="15">
      <c r="A2077" s="137"/>
      <c r="B2077" s="11"/>
      <c r="C2077" s="11"/>
      <c r="D2077" s="11"/>
      <c r="E2077" s="43"/>
      <c r="F2077" s="43"/>
      <c r="G2077" s="43"/>
    </row>
    <row r="2078" spans="1:7" ht="15">
      <c r="A2078" s="137"/>
      <c r="B2078" s="11"/>
      <c r="C2078" s="11"/>
      <c r="D2078" s="11"/>
      <c r="E2078" s="43"/>
      <c r="F2078" s="43"/>
      <c r="G2078" s="43"/>
    </row>
    <row r="2079" spans="1:7" ht="15">
      <c r="A2079" s="137"/>
      <c r="B2079" s="11"/>
      <c r="C2079" s="11"/>
      <c r="D2079" s="11"/>
      <c r="E2079" s="43"/>
      <c r="F2079" s="43"/>
      <c r="G2079" s="43"/>
    </row>
    <row r="2080" spans="1:7" ht="15">
      <c r="A2080" s="137"/>
      <c r="B2080" s="11"/>
      <c r="C2080" s="11"/>
      <c r="D2080" s="11"/>
      <c r="E2080" s="43"/>
      <c r="F2080" s="43"/>
      <c r="G2080" s="43"/>
    </row>
    <row r="2081" spans="1:7" ht="15">
      <c r="A2081" s="137"/>
      <c r="B2081" s="11"/>
      <c r="C2081" s="11"/>
      <c r="D2081" s="11"/>
      <c r="E2081" s="43"/>
      <c r="F2081" s="43"/>
      <c r="G2081" s="43"/>
    </row>
    <row r="2082" spans="1:7" ht="15">
      <c r="A2082" s="137"/>
      <c r="B2082" s="11"/>
      <c r="C2082" s="11"/>
      <c r="D2082" s="11"/>
      <c r="E2082" s="43"/>
      <c r="F2082" s="43"/>
      <c r="G2082" s="43"/>
    </row>
    <row r="2083" spans="1:7" ht="15">
      <c r="A2083" s="137"/>
      <c r="B2083" s="11"/>
      <c r="C2083" s="11"/>
      <c r="D2083" s="11"/>
      <c r="E2083" s="43"/>
      <c r="F2083" s="43"/>
      <c r="G2083" s="43"/>
    </row>
    <row r="2084" spans="1:7" ht="15">
      <c r="A2084" s="137"/>
      <c r="B2084" s="11"/>
      <c r="C2084" s="11"/>
      <c r="D2084" s="11"/>
      <c r="E2084" s="43"/>
      <c r="F2084" s="43"/>
      <c r="G2084" s="43"/>
    </row>
    <row r="2085" spans="1:7" ht="15">
      <c r="A2085" s="137"/>
      <c r="B2085" s="11"/>
      <c r="C2085" s="11"/>
      <c r="D2085" s="11"/>
      <c r="E2085" s="43"/>
      <c r="F2085" s="43"/>
      <c r="G2085" s="43"/>
    </row>
    <row r="2086" spans="1:7" ht="15">
      <c r="A2086" s="137"/>
      <c r="B2086" s="11"/>
      <c r="C2086" s="11"/>
      <c r="D2086" s="11"/>
      <c r="E2086" s="43"/>
      <c r="F2086" s="43"/>
      <c r="G2086" s="43"/>
    </row>
    <row r="2087" spans="1:7" ht="15">
      <c r="A2087" s="137"/>
      <c r="B2087" s="11"/>
      <c r="C2087" s="11"/>
      <c r="D2087" s="11"/>
      <c r="E2087" s="43"/>
      <c r="F2087" s="43"/>
      <c r="G2087" s="43"/>
    </row>
    <row r="2088" spans="1:7" ht="15">
      <c r="A2088" s="137"/>
      <c r="B2088" s="11"/>
      <c r="C2088" s="11"/>
      <c r="D2088" s="11"/>
      <c r="E2088" s="43"/>
      <c r="F2088" s="43"/>
      <c r="G2088" s="43"/>
    </row>
    <row r="2089" spans="1:7" ht="15">
      <c r="A2089" s="137"/>
      <c r="B2089" s="11"/>
      <c r="C2089" s="11"/>
      <c r="D2089" s="11"/>
      <c r="E2089" s="43"/>
      <c r="F2089" s="43"/>
      <c r="G2089" s="43"/>
    </row>
    <row r="2090" spans="1:7" ht="15">
      <c r="A2090" s="137"/>
      <c r="B2090" s="11"/>
      <c r="C2090" s="11"/>
      <c r="D2090" s="11"/>
      <c r="E2090" s="43"/>
      <c r="F2090" s="43"/>
      <c r="G2090" s="43"/>
    </row>
    <row r="2091" spans="1:7" ht="15">
      <c r="A2091" s="137"/>
      <c r="B2091" s="11"/>
      <c r="C2091" s="11"/>
      <c r="D2091" s="11"/>
      <c r="E2091" s="43"/>
      <c r="F2091" s="43"/>
      <c r="G2091" s="43"/>
    </row>
    <row r="2092" spans="1:7" ht="15">
      <c r="A2092" s="137"/>
      <c r="B2092" s="11"/>
      <c r="C2092" s="11"/>
      <c r="D2092" s="11"/>
      <c r="E2092" s="43"/>
      <c r="F2092" s="43"/>
      <c r="G2092" s="43"/>
    </row>
    <row r="2093" spans="1:7" ht="15">
      <c r="A2093" s="137"/>
      <c r="B2093" s="11"/>
      <c r="C2093" s="11"/>
      <c r="D2093" s="11"/>
      <c r="E2093" s="43"/>
      <c r="F2093" s="43"/>
      <c r="G2093" s="43"/>
    </row>
    <row r="2094" spans="1:7" ht="15">
      <c r="A2094" s="137"/>
      <c r="B2094" s="11"/>
      <c r="C2094" s="11"/>
      <c r="D2094" s="11"/>
      <c r="E2094" s="43"/>
      <c r="F2094" s="43"/>
      <c r="G2094" s="43"/>
    </row>
    <row r="2095" spans="1:7" ht="15">
      <c r="A2095" s="137"/>
      <c r="B2095" s="11"/>
      <c r="C2095" s="11"/>
      <c r="D2095" s="11"/>
      <c r="E2095" s="43"/>
      <c r="F2095" s="43"/>
      <c r="G2095" s="43"/>
    </row>
    <row r="2096" spans="1:7" ht="15">
      <c r="A2096" s="137"/>
      <c r="B2096" s="11"/>
      <c r="C2096" s="11"/>
      <c r="D2096" s="11"/>
      <c r="E2096" s="43"/>
      <c r="F2096" s="43"/>
      <c r="G2096" s="43"/>
    </row>
    <row r="2097" spans="1:7" ht="15">
      <c r="A2097" s="137"/>
      <c r="B2097" s="11"/>
      <c r="C2097" s="11"/>
      <c r="D2097" s="11"/>
      <c r="E2097" s="43"/>
      <c r="F2097" s="43"/>
      <c r="G2097" s="43"/>
    </row>
    <row r="2098" spans="1:7" ht="15">
      <c r="A2098" s="137"/>
      <c r="B2098" s="11"/>
      <c r="C2098" s="11"/>
      <c r="D2098" s="11"/>
      <c r="E2098" s="43"/>
      <c r="F2098" s="43"/>
      <c r="G2098" s="43"/>
    </row>
    <row r="2099" spans="1:7" ht="15">
      <c r="A2099" s="137"/>
      <c r="B2099" s="11"/>
      <c r="C2099" s="11"/>
      <c r="D2099" s="11"/>
      <c r="E2099" s="43"/>
      <c r="F2099" s="43"/>
      <c r="G2099" s="43"/>
    </row>
    <row r="2100" spans="1:7" ht="15">
      <c r="A2100" s="137"/>
      <c r="B2100" s="11"/>
      <c r="C2100" s="11"/>
      <c r="D2100" s="11"/>
      <c r="E2100" s="43"/>
      <c r="F2100" s="43"/>
      <c r="G2100" s="43"/>
    </row>
    <row r="2101" spans="1:7" ht="15">
      <c r="A2101" s="137"/>
      <c r="B2101" s="11"/>
      <c r="C2101" s="11"/>
      <c r="D2101" s="11"/>
      <c r="E2101" s="43"/>
      <c r="F2101" s="43"/>
      <c r="G2101" s="43"/>
    </row>
    <row r="2102" spans="1:7" ht="15">
      <c r="A2102" s="137"/>
      <c r="B2102" s="11"/>
      <c r="C2102" s="11"/>
      <c r="D2102" s="11"/>
      <c r="E2102" s="43"/>
      <c r="F2102" s="43"/>
      <c r="G2102" s="43"/>
    </row>
    <row r="2103" spans="1:7" ht="15">
      <c r="A2103" s="137"/>
      <c r="B2103" s="11"/>
      <c r="C2103" s="11"/>
      <c r="D2103" s="11"/>
      <c r="E2103" s="43"/>
      <c r="F2103" s="43"/>
      <c r="G2103" s="43"/>
    </row>
    <row r="2104" spans="1:7" ht="15">
      <c r="A2104" s="137"/>
      <c r="B2104" s="11"/>
      <c r="C2104" s="11"/>
      <c r="D2104" s="11"/>
      <c r="E2104" s="43"/>
      <c r="F2104" s="43"/>
      <c r="G2104" s="43"/>
    </row>
    <row r="2105" spans="1:7" ht="15">
      <c r="A2105" s="137"/>
      <c r="B2105" s="11"/>
      <c r="C2105" s="11"/>
      <c r="D2105" s="11"/>
      <c r="E2105" s="43"/>
      <c r="F2105" s="43"/>
      <c r="G2105" s="43"/>
    </row>
    <row r="2106" spans="1:7" ht="15">
      <c r="A2106" s="137"/>
      <c r="B2106" s="11"/>
      <c r="C2106" s="11"/>
      <c r="D2106" s="11"/>
      <c r="E2106" s="43"/>
      <c r="F2106" s="43"/>
      <c r="G2106" s="43"/>
    </row>
    <row r="2107" spans="1:7" ht="15">
      <c r="A2107" s="137"/>
      <c r="B2107" s="11"/>
      <c r="C2107" s="11"/>
      <c r="D2107" s="11"/>
      <c r="E2107" s="43"/>
      <c r="F2107" s="43"/>
      <c r="G2107" s="43"/>
    </row>
    <row r="2108" spans="1:7" ht="15">
      <c r="A2108" s="137"/>
      <c r="B2108" s="11"/>
      <c r="C2108" s="11"/>
      <c r="D2108" s="11"/>
      <c r="E2108" s="43"/>
      <c r="F2108" s="43"/>
      <c r="G2108" s="43"/>
    </row>
    <row r="2109" spans="1:7" ht="15">
      <c r="A2109" s="137"/>
      <c r="B2109" s="11"/>
      <c r="C2109" s="11"/>
      <c r="D2109" s="11"/>
      <c r="E2109" s="43"/>
      <c r="F2109" s="43"/>
      <c r="G2109" s="43"/>
    </row>
    <row r="2110" spans="1:7" ht="15">
      <c r="A2110" s="137"/>
      <c r="B2110" s="11"/>
      <c r="C2110" s="11"/>
      <c r="D2110" s="11"/>
      <c r="E2110" s="43"/>
      <c r="F2110" s="43"/>
      <c r="G2110" s="43"/>
    </row>
    <row r="2111" spans="1:7" ht="15">
      <c r="A2111" s="137"/>
      <c r="B2111" s="11"/>
      <c r="C2111" s="11"/>
      <c r="D2111" s="11"/>
      <c r="E2111" s="43"/>
      <c r="F2111" s="43"/>
      <c r="G2111" s="43"/>
    </row>
    <row r="2112" spans="1:7" ht="15">
      <c r="A2112" s="137"/>
      <c r="B2112" s="11"/>
      <c r="C2112" s="11"/>
      <c r="D2112" s="11"/>
      <c r="E2112" s="43"/>
      <c r="F2112" s="43"/>
      <c r="G2112" s="43"/>
    </row>
    <row r="2113" spans="1:7" ht="15">
      <c r="A2113" s="137"/>
      <c r="B2113" s="11"/>
      <c r="C2113" s="11"/>
      <c r="D2113" s="11"/>
      <c r="E2113" s="43"/>
      <c r="F2113" s="43"/>
      <c r="G2113" s="43"/>
    </row>
    <row r="2114" spans="1:7" ht="15">
      <c r="A2114" s="137"/>
      <c r="B2114" s="11"/>
      <c r="C2114" s="11"/>
      <c r="D2114" s="11"/>
      <c r="E2114" s="43"/>
      <c r="F2114" s="43"/>
      <c r="G2114" s="43"/>
    </row>
    <row r="2115" spans="1:7" ht="15">
      <c r="A2115" s="137"/>
      <c r="B2115" s="11"/>
      <c r="C2115" s="11"/>
      <c r="D2115" s="11"/>
      <c r="E2115" s="43"/>
      <c r="F2115" s="43"/>
      <c r="G2115" s="43"/>
    </row>
    <row r="2116" spans="1:7" ht="15">
      <c r="A2116" s="137"/>
      <c r="B2116" s="11"/>
      <c r="C2116" s="11"/>
      <c r="D2116" s="11"/>
      <c r="E2116" s="43"/>
      <c r="F2116" s="43"/>
      <c r="G2116" s="43"/>
    </row>
    <row r="2117" spans="1:7" ht="15">
      <c r="A2117" s="137"/>
      <c r="B2117" s="11"/>
      <c r="C2117" s="11"/>
      <c r="D2117" s="11"/>
      <c r="E2117" s="43"/>
      <c r="F2117" s="43"/>
      <c r="G2117" s="43"/>
    </row>
    <row r="2118" spans="1:7" ht="15">
      <c r="A2118" s="137"/>
      <c r="B2118" s="11"/>
      <c r="C2118" s="11"/>
      <c r="D2118" s="11"/>
      <c r="E2118" s="43"/>
      <c r="F2118" s="43"/>
      <c r="G2118" s="43"/>
    </row>
    <row r="2119" spans="1:7" ht="15">
      <c r="A2119" s="137"/>
      <c r="B2119" s="11"/>
      <c r="C2119" s="11"/>
      <c r="D2119" s="11"/>
      <c r="E2119" s="43"/>
      <c r="F2119" s="43"/>
      <c r="G2119" s="43"/>
    </row>
    <row r="2120" spans="1:7" ht="15">
      <c r="A2120" s="137"/>
      <c r="B2120" s="11"/>
      <c r="C2120" s="11"/>
      <c r="D2120" s="11"/>
      <c r="E2120" s="43"/>
      <c r="F2120" s="43"/>
      <c r="G2120" s="43"/>
    </row>
    <row r="2121" spans="1:7" ht="15">
      <c r="A2121" s="137"/>
      <c r="B2121" s="11"/>
      <c r="C2121" s="11"/>
      <c r="D2121" s="11"/>
      <c r="E2121" s="43"/>
      <c r="F2121" s="43"/>
      <c r="G2121" s="43"/>
    </row>
    <row r="2122" spans="1:7" ht="15">
      <c r="A2122" s="137"/>
      <c r="B2122" s="11"/>
      <c r="C2122" s="11"/>
      <c r="D2122" s="11"/>
      <c r="E2122" s="43"/>
      <c r="F2122" s="43"/>
      <c r="G2122" s="43"/>
    </row>
    <row r="2123" spans="1:7" ht="15">
      <c r="A2123" s="137"/>
      <c r="B2123" s="11"/>
      <c r="C2123" s="11"/>
      <c r="D2123" s="11"/>
      <c r="E2123" s="43"/>
      <c r="F2123" s="43"/>
      <c r="G2123" s="43"/>
    </row>
    <row r="2124" spans="1:7" ht="15">
      <c r="A2124" s="137"/>
      <c r="B2124" s="11"/>
      <c r="C2124" s="11"/>
      <c r="D2124" s="11"/>
      <c r="E2124" s="43"/>
      <c r="F2124" s="43"/>
      <c r="G2124" s="43"/>
    </row>
    <row r="2125" spans="1:7" ht="15">
      <c r="A2125" s="137"/>
      <c r="B2125" s="11"/>
      <c r="C2125" s="11"/>
      <c r="D2125" s="11"/>
      <c r="E2125" s="43"/>
      <c r="F2125" s="43"/>
      <c r="G2125" s="43"/>
    </row>
    <row r="2126" spans="1:7" ht="15">
      <c r="A2126" s="137"/>
      <c r="B2126" s="11"/>
      <c r="C2126" s="11"/>
      <c r="D2126" s="11"/>
      <c r="E2126" s="43"/>
      <c r="F2126" s="43"/>
      <c r="G2126" s="43"/>
    </row>
    <row r="2127" spans="1:7" ht="15">
      <c r="A2127" s="137"/>
      <c r="B2127" s="11"/>
      <c r="C2127" s="11"/>
      <c r="D2127" s="11"/>
      <c r="E2127" s="43"/>
      <c r="F2127" s="43"/>
      <c r="G2127" s="43"/>
    </row>
    <row r="2128" spans="1:7" ht="15">
      <c r="A2128" s="137"/>
      <c r="B2128" s="11"/>
      <c r="C2128" s="11"/>
      <c r="D2128" s="11"/>
      <c r="E2128" s="43"/>
      <c r="F2128" s="43"/>
      <c r="G2128" s="43"/>
    </row>
    <row r="2129" spans="1:7" ht="15">
      <c r="A2129" s="137"/>
      <c r="B2129" s="11"/>
      <c r="C2129" s="11"/>
      <c r="D2129" s="11"/>
      <c r="E2129" s="43"/>
      <c r="F2129" s="43"/>
      <c r="G2129" s="43"/>
    </row>
    <row r="2130" spans="1:7" ht="15">
      <c r="A2130" s="137"/>
      <c r="B2130" s="11"/>
      <c r="C2130" s="11"/>
      <c r="D2130" s="11"/>
      <c r="E2130" s="43"/>
      <c r="F2130" s="43"/>
      <c r="G2130" s="43"/>
    </row>
    <row r="2131" spans="1:7" ht="15">
      <c r="A2131" s="137"/>
      <c r="B2131" s="11"/>
      <c r="C2131" s="11"/>
      <c r="D2131" s="11"/>
      <c r="E2131" s="43"/>
      <c r="F2131" s="43"/>
      <c r="G2131" s="43"/>
    </row>
    <row r="2132" spans="1:7" ht="15">
      <c r="A2132" s="137"/>
      <c r="B2132" s="11"/>
      <c r="C2132" s="11"/>
      <c r="D2132" s="11"/>
      <c r="E2132" s="43"/>
      <c r="F2132" s="43"/>
      <c r="G2132" s="43"/>
    </row>
    <row r="2133" spans="1:7" ht="15">
      <c r="A2133" s="137"/>
      <c r="B2133" s="11"/>
      <c r="C2133" s="11"/>
      <c r="D2133" s="11"/>
      <c r="E2133" s="43"/>
      <c r="F2133" s="43"/>
      <c r="G2133" s="43"/>
    </row>
    <row r="2134" spans="1:7" ht="15">
      <c r="A2134" s="137"/>
      <c r="B2134" s="11"/>
      <c r="C2134" s="11"/>
      <c r="D2134" s="11"/>
      <c r="E2134" s="43"/>
      <c r="F2134" s="43"/>
      <c r="G2134" s="43"/>
    </row>
    <row r="2135" spans="1:7" ht="15">
      <c r="A2135" s="137"/>
      <c r="B2135" s="11"/>
      <c r="C2135" s="11"/>
      <c r="D2135" s="11"/>
      <c r="E2135" s="43"/>
      <c r="F2135" s="43"/>
      <c r="G2135" s="43"/>
    </row>
    <row r="2136" spans="1:7" ht="15">
      <c r="A2136" s="137"/>
      <c r="B2136" s="11"/>
      <c r="C2136" s="11"/>
      <c r="D2136" s="11"/>
      <c r="E2136" s="43"/>
      <c r="F2136" s="43"/>
      <c r="G2136" s="43"/>
    </row>
    <row r="2137" spans="1:7" ht="15">
      <c r="A2137" s="137"/>
      <c r="B2137" s="11"/>
      <c r="C2137" s="11"/>
      <c r="D2137" s="11"/>
      <c r="E2137" s="43"/>
      <c r="F2137" s="43"/>
      <c r="G2137" s="43"/>
    </row>
    <row r="2138" spans="1:7" ht="15">
      <c r="A2138" s="137"/>
      <c r="B2138" s="11"/>
      <c r="C2138" s="11"/>
      <c r="D2138" s="11"/>
      <c r="E2138" s="43"/>
      <c r="F2138" s="43"/>
      <c r="G2138" s="43"/>
    </row>
    <row r="2139" spans="1:7" ht="15">
      <c r="A2139" s="137"/>
      <c r="B2139" s="11"/>
      <c r="C2139" s="11"/>
      <c r="D2139" s="11"/>
      <c r="E2139" s="43"/>
      <c r="F2139" s="43"/>
      <c r="G2139" s="43"/>
    </row>
    <row r="2140" spans="1:7" ht="15">
      <c r="A2140" s="137"/>
      <c r="B2140" s="11"/>
      <c r="C2140" s="11"/>
      <c r="D2140" s="11"/>
      <c r="E2140" s="43"/>
      <c r="F2140" s="43"/>
      <c r="G2140" s="43"/>
    </row>
    <row r="2141" spans="1:7" ht="15">
      <c r="A2141" s="137"/>
      <c r="B2141" s="11"/>
      <c r="C2141" s="11"/>
      <c r="D2141" s="11"/>
      <c r="E2141" s="43"/>
      <c r="F2141" s="43"/>
      <c r="G2141" s="43"/>
    </row>
    <row r="2142" spans="1:7" ht="15">
      <c r="A2142" s="137"/>
      <c r="B2142" s="11"/>
      <c r="C2142" s="11"/>
      <c r="D2142" s="11"/>
      <c r="E2142" s="43"/>
      <c r="F2142" s="43"/>
      <c r="G2142" s="43"/>
    </row>
    <row r="2143" spans="1:7" ht="15">
      <c r="A2143" s="137"/>
      <c r="B2143" s="11"/>
      <c r="C2143" s="11"/>
      <c r="D2143" s="11"/>
      <c r="E2143" s="43"/>
      <c r="F2143" s="43"/>
      <c r="G2143" s="43"/>
    </row>
    <row r="2144" spans="1:7" ht="15">
      <c r="A2144" s="137"/>
      <c r="B2144" s="11"/>
      <c r="C2144" s="11"/>
      <c r="D2144" s="11"/>
      <c r="E2144" s="43"/>
      <c r="F2144" s="43"/>
      <c r="G2144" s="43"/>
    </row>
    <row r="2145" spans="1:7" ht="15">
      <c r="A2145" s="137"/>
      <c r="B2145" s="11"/>
      <c r="C2145" s="11"/>
      <c r="D2145" s="11"/>
      <c r="E2145" s="43"/>
      <c r="F2145" s="43"/>
      <c r="G2145" s="43"/>
    </row>
    <row r="2146" spans="1:7" ht="15">
      <c r="A2146" s="137"/>
      <c r="B2146" s="11"/>
      <c r="C2146" s="11"/>
      <c r="D2146" s="11"/>
      <c r="E2146" s="43"/>
      <c r="F2146" s="43"/>
      <c r="G2146" s="43"/>
    </row>
    <row r="2147" spans="1:7" ht="15">
      <c r="A2147" s="137"/>
      <c r="B2147" s="11"/>
      <c r="C2147" s="11"/>
      <c r="D2147" s="11"/>
      <c r="E2147" s="43"/>
      <c r="F2147" s="43"/>
      <c r="G2147" s="43"/>
    </row>
    <row r="2148" spans="1:7" ht="15">
      <c r="A2148" s="137"/>
      <c r="B2148" s="11"/>
      <c r="C2148" s="11"/>
      <c r="D2148" s="11"/>
      <c r="E2148" s="43"/>
      <c r="F2148" s="43"/>
      <c r="G2148" s="43"/>
    </row>
    <row r="2149" spans="1:7" ht="15">
      <c r="A2149" s="137"/>
      <c r="B2149" s="11"/>
      <c r="C2149" s="11"/>
      <c r="D2149" s="11"/>
      <c r="E2149" s="43"/>
      <c r="F2149" s="43"/>
      <c r="G2149" s="43"/>
    </row>
    <row r="2150" spans="1:7" ht="15">
      <c r="A2150" s="137"/>
      <c r="B2150" s="11"/>
      <c r="C2150" s="11"/>
      <c r="D2150" s="11"/>
      <c r="E2150" s="43"/>
      <c r="F2150" s="43"/>
      <c r="G2150" s="43"/>
    </row>
    <row r="2151" spans="1:7" ht="15">
      <c r="A2151" s="137"/>
      <c r="B2151" s="11"/>
      <c r="C2151" s="11"/>
      <c r="D2151" s="11"/>
      <c r="E2151" s="43"/>
      <c r="F2151" s="43"/>
      <c r="G2151" s="43"/>
    </row>
    <row r="2152" spans="1:7" ht="15">
      <c r="A2152" s="137"/>
      <c r="B2152" s="11"/>
      <c r="C2152" s="11"/>
      <c r="D2152" s="11"/>
      <c r="E2152" s="43"/>
      <c r="F2152" s="43"/>
      <c r="G2152" s="43"/>
    </row>
    <row r="2153" spans="1:7" ht="15">
      <c r="A2153" s="137"/>
      <c r="B2153" s="11"/>
      <c r="C2153" s="11"/>
      <c r="D2153" s="11"/>
      <c r="E2153" s="43"/>
      <c r="F2153" s="43"/>
      <c r="G2153" s="43"/>
    </row>
    <row r="2154" spans="1:7" ht="15">
      <c r="A2154" s="137"/>
      <c r="B2154" s="11"/>
      <c r="C2154" s="11"/>
      <c r="D2154" s="11"/>
      <c r="E2154" s="43"/>
      <c r="F2154" s="43"/>
      <c r="G2154" s="43"/>
    </row>
    <row r="2155" spans="1:7" ht="15">
      <c r="A2155" s="137"/>
      <c r="B2155" s="11"/>
      <c r="C2155" s="11"/>
      <c r="D2155" s="11"/>
      <c r="E2155" s="43"/>
      <c r="F2155" s="43"/>
      <c r="G2155" s="43"/>
    </row>
    <row r="2156" spans="1:7" ht="15">
      <c r="A2156" s="137"/>
      <c r="B2156" s="11"/>
      <c r="C2156" s="11"/>
      <c r="D2156" s="11"/>
      <c r="E2156" s="43"/>
      <c r="F2156" s="43"/>
      <c r="G2156" s="43"/>
    </row>
    <row r="2157" spans="1:7" ht="15">
      <c r="A2157" s="137"/>
      <c r="B2157" s="11"/>
      <c r="C2157" s="11"/>
      <c r="D2157" s="11"/>
      <c r="E2157" s="43"/>
      <c r="F2157" s="43"/>
      <c r="G2157" s="43"/>
    </row>
    <row r="2158" spans="1:7" ht="15">
      <c r="A2158" s="137"/>
      <c r="B2158" s="11"/>
      <c r="C2158" s="11"/>
      <c r="D2158" s="11"/>
      <c r="E2158" s="43"/>
      <c r="F2158" s="43"/>
      <c r="G2158" s="43"/>
    </row>
    <row r="2159" spans="1:7" ht="15">
      <c r="A2159" s="137"/>
      <c r="B2159" s="11"/>
      <c r="C2159" s="11"/>
      <c r="D2159" s="11"/>
      <c r="E2159" s="43"/>
      <c r="F2159" s="43"/>
      <c r="G2159" s="43"/>
    </row>
    <row r="2160" spans="1:7" ht="15">
      <c r="A2160" s="137"/>
      <c r="B2160" s="11"/>
      <c r="C2160" s="11"/>
      <c r="D2160" s="11"/>
      <c r="E2160" s="43"/>
      <c r="F2160" s="43"/>
      <c r="G2160" s="43"/>
    </row>
    <row r="2161" spans="1:7" ht="15">
      <c r="A2161" s="137"/>
      <c r="B2161" s="11"/>
      <c r="C2161" s="11"/>
      <c r="D2161" s="11"/>
      <c r="E2161" s="43"/>
      <c r="F2161" s="43"/>
      <c r="G2161" s="43"/>
    </row>
    <row r="2162" spans="1:7" ht="15">
      <c r="A2162" s="137"/>
      <c r="B2162" s="11"/>
      <c r="C2162" s="11"/>
      <c r="D2162" s="11"/>
      <c r="E2162" s="43"/>
      <c r="F2162" s="43"/>
      <c r="G2162" s="43"/>
    </row>
    <row r="2163" spans="1:7" ht="15">
      <c r="A2163" s="137"/>
      <c r="B2163" s="11"/>
      <c r="C2163" s="11"/>
      <c r="D2163" s="11"/>
      <c r="E2163" s="43"/>
      <c r="F2163" s="43"/>
      <c r="G2163" s="43"/>
    </row>
    <row r="2164" spans="1:7" ht="15">
      <c r="A2164" s="137"/>
      <c r="B2164" s="11"/>
      <c r="C2164" s="11"/>
      <c r="D2164" s="11"/>
      <c r="E2164" s="43"/>
      <c r="F2164" s="43"/>
      <c r="G2164" s="43"/>
    </row>
    <row r="2165" spans="1:7" ht="15">
      <c r="A2165" s="137"/>
      <c r="B2165" s="11"/>
      <c r="C2165" s="11"/>
      <c r="D2165" s="11"/>
      <c r="E2165" s="43"/>
      <c r="F2165" s="43"/>
      <c r="G2165" s="43"/>
    </row>
    <row r="2166" spans="1:7" ht="15">
      <c r="A2166" s="137"/>
      <c r="B2166" s="11"/>
      <c r="C2166" s="11"/>
      <c r="D2166" s="11"/>
      <c r="E2166" s="43"/>
      <c r="F2166" s="43"/>
      <c r="G2166" s="43"/>
    </row>
    <row r="2167" spans="1:7" ht="15">
      <c r="A2167" s="137"/>
      <c r="B2167" s="11"/>
      <c r="C2167" s="11"/>
      <c r="D2167" s="11"/>
      <c r="E2167" s="43"/>
      <c r="F2167" s="43"/>
      <c r="G2167" s="43"/>
    </row>
    <row r="2168" spans="1:7" ht="15">
      <c r="A2168" s="137"/>
      <c r="B2168" s="11"/>
      <c r="C2168" s="11"/>
      <c r="D2168" s="11"/>
      <c r="E2168" s="43"/>
      <c r="F2168" s="43"/>
      <c r="G2168" s="43"/>
    </row>
    <row r="2169" spans="1:7" ht="15">
      <c r="A2169" s="137"/>
      <c r="B2169" s="11"/>
      <c r="C2169" s="11"/>
      <c r="D2169" s="11"/>
      <c r="E2169" s="43"/>
      <c r="F2169" s="43"/>
      <c r="G2169" s="43"/>
    </row>
    <row r="2170" spans="1:7" ht="15">
      <c r="A2170" s="137"/>
      <c r="B2170" s="11"/>
      <c r="C2170" s="11"/>
      <c r="D2170" s="11"/>
      <c r="E2170" s="43"/>
      <c r="F2170" s="43"/>
      <c r="G2170" s="43"/>
    </row>
    <row r="2171" spans="1:7" ht="15">
      <c r="A2171" s="137"/>
      <c r="B2171" s="11"/>
      <c r="C2171" s="11"/>
      <c r="D2171" s="11"/>
      <c r="E2171" s="43"/>
      <c r="F2171" s="43"/>
      <c r="G2171" s="43"/>
    </row>
    <row r="2172" spans="1:7" ht="15">
      <c r="A2172" s="137"/>
      <c r="B2172" s="11"/>
      <c r="C2172" s="11"/>
      <c r="D2172" s="11"/>
      <c r="E2172" s="43"/>
      <c r="F2172" s="43"/>
      <c r="G2172" s="43"/>
    </row>
    <row r="2173" spans="1:7" ht="15">
      <c r="A2173" s="137"/>
      <c r="B2173" s="11"/>
      <c r="C2173" s="11"/>
      <c r="D2173" s="11"/>
      <c r="E2173" s="43"/>
      <c r="F2173" s="43"/>
      <c r="G2173" s="43"/>
    </row>
    <row r="2174" spans="1:7" ht="15">
      <c r="A2174" s="137"/>
      <c r="B2174" s="11"/>
      <c r="C2174" s="11"/>
      <c r="D2174" s="11"/>
      <c r="E2174" s="43"/>
      <c r="F2174" s="43"/>
      <c r="G2174" s="43"/>
    </row>
    <row r="2175" spans="1:7" ht="15">
      <c r="A2175" s="137"/>
      <c r="B2175" s="11"/>
      <c r="C2175" s="11"/>
      <c r="D2175" s="11"/>
      <c r="E2175" s="43"/>
      <c r="F2175" s="43"/>
      <c r="G2175" s="43"/>
    </row>
    <row r="2176" spans="1:7" ht="15">
      <c r="A2176" s="137"/>
      <c r="B2176" s="11"/>
      <c r="C2176" s="11"/>
      <c r="D2176" s="11"/>
      <c r="E2176" s="43"/>
      <c r="F2176" s="43"/>
      <c r="G2176" s="43"/>
    </row>
    <row r="2177" spans="1:7" ht="15">
      <c r="A2177" s="137"/>
      <c r="B2177" s="11"/>
      <c r="C2177" s="11"/>
      <c r="D2177" s="11"/>
      <c r="E2177" s="43"/>
      <c r="F2177" s="43"/>
      <c r="G2177" s="43"/>
    </row>
    <row r="2178" spans="1:7" ht="15">
      <c r="A2178" s="137"/>
      <c r="B2178" s="11"/>
      <c r="C2178" s="11"/>
      <c r="D2178" s="11"/>
      <c r="E2178" s="43"/>
      <c r="F2178" s="43"/>
      <c r="G2178" s="43"/>
    </row>
    <row r="2179" spans="1:7" ht="15">
      <c r="A2179" s="137"/>
      <c r="B2179" s="11"/>
      <c r="C2179" s="11"/>
      <c r="D2179" s="11"/>
      <c r="E2179" s="43"/>
      <c r="F2179" s="43"/>
      <c r="G2179" s="43"/>
    </row>
    <row r="2180" spans="1:7" ht="15">
      <c r="A2180" s="137"/>
      <c r="B2180" s="11"/>
      <c r="C2180" s="11"/>
      <c r="D2180" s="11"/>
      <c r="E2180" s="43"/>
      <c r="F2180" s="43"/>
      <c r="G2180" s="43"/>
    </row>
    <row r="2181" spans="1:7" ht="15">
      <c r="A2181" s="137"/>
      <c r="B2181" s="11"/>
      <c r="C2181" s="11"/>
      <c r="D2181" s="11"/>
      <c r="E2181" s="43"/>
      <c r="F2181" s="43"/>
      <c r="G2181" s="43"/>
    </row>
    <row r="2182" spans="1:7" ht="15">
      <c r="A2182" s="137"/>
      <c r="B2182" s="11"/>
      <c r="C2182" s="11"/>
      <c r="D2182" s="11"/>
      <c r="E2182" s="43"/>
      <c r="F2182" s="43"/>
      <c r="G2182" s="43"/>
    </row>
    <row r="2183" spans="1:7" ht="15">
      <c r="A2183" s="137"/>
      <c r="B2183" s="11"/>
      <c r="C2183" s="11"/>
      <c r="D2183" s="11"/>
      <c r="E2183" s="43"/>
      <c r="F2183" s="43"/>
      <c r="G2183" s="43"/>
    </row>
    <row r="2184" spans="1:7" ht="15">
      <c r="A2184" s="137"/>
      <c r="B2184" s="11"/>
      <c r="C2184" s="11"/>
      <c r="D2184" s="11"/>
      <c r="E2184" s="43"/>
      <c r="F2184" s="43"/>
      <c r="G2184" s="43"/>
    </row>
    <row r="2185" spans="1:7" ht="15">
      <c r="A2185" s="137"/>
      <c r="B2185" s="11"/>
      <c r="C2185" s="11"/>
      <c r="D2185" s="11"/>
      <c r="E2185" s="43"/>
      <c r="F2185" s="43"/>
      <c r="G2185" s="43"/>
    </row>
    <row r="2186" spans="1:7" ht="15">
      <c r="A2186" s="137"/>
      <c r="B2186" s="11"/>
      <c r="C2186" s="11"/>
      <c r="D2186" s="11"/>
      <c r="E2186" s="43"/>
      <c r="F2186" s="43"/>
      <c r="G2186" s="43"/>
    </row>
    <row r="2187" spans="1:7" ht="15">
      <c r="A2187" s="137"/>
      <c r="B2187" s="11"/>
      <c r="C2187" s="11"/>
      <c r="D2187" s="11"/>
      <c r="E2187" s="43"/>
      <c r="F2187" s="43"/>
      <c r="G2187" s="43"/>
    </row>
    <row r="2188" spans="1:7" ht="15">
      <c r="A2188" s="137"/>
      <c r="B2188" s="11"/>
      <c r="C2188" s="11"/>
      <c r="D2188" s="11"/>
      <c r="E2188" s="43"/>
      <c r="F2188" s="43"/>
      <c r="G2188" s="43"/>
    </row>
    <row r="2189" spans="1:7" ht="15">
      <c r="A2189" s="137"/>
      <c r="B2189" s="11"/>
      <c r="C2189" s="11"/>
      <c r="D2189" s="11"/>
      <c r="E2189" s="43"/>
      <c r="F2189" s="43"/>
      <c r="G2189" s="43"/>
    </row>
    <row r="2190" spans="1:7" ht="15">
      <c r="A2190" s="137"/>
      <c r="B2190" s="11"/>
      <c r="C2190" s="11"/>
      <c r="D2190" s="11"/>
      <c r="E2190" s="43"/>
      <c r="F2190" s="43"/>
      <c r="G2190" s="43"/>
    </row>
    <row r="2191" spans="1:7" ht="15">
      <c r="A2191" s="137"/>
      <c r="B2191" s="11"/>
      <c r="C2191" s="11"/>
      <c r="D2191" s="11"/>
      <c r="E2191" s="43"/>
      <c r="F2191" s="43"/>
      <c r="G2191" s="43"/>
    </row>
    <row r="2192" spans="1:7" ht="15">
      <c r="A2192" s="137"/>
      <c r="B2192" s="11"/>
      <c r="C2192" s="11"/>
      <c r="D2192" s="11"/>
      <c r="E2192" s="43"/>
      <c r="F2192" s="43"/>
      <c r="G2192" s="43"/>
    </row>
    <row r="2193" spans="1:7" ht="15">
      <c r="A2193" s="137"/>
      <c r="B2193" s="11"/>
      <c r="C2193" s="11"/>
      <c r="D2193" s="11"/>
      <c r="E2193" s="43"/>
      <c r="F2193" s="43"/>
      <c r="G2193" s="43"/>
    </row>
    <row r="2194" spans="1:7" ht="15">
      <c r="A2194" s="137"/>
      <c r="B2194" s="11"/>
      <c r="C2194" s="11"/>
      <c r="D2194" s="11"/>
      <c r="E2194" s="43"/>
      <c r="F2194" s="43"/>
      <c r="G2194" s="43"/>
    </row>
    <row r="2195" spans="1:7" ht="15">
      <c r="A2195" s="137"/>
      <c r="B2195" s="11"/>
      <c r="C2195" s="11"/>
      <c r="D2195" s="11"/>
      <c r="E2195" s="43"/>
      <c r="F2195" s="43"/>
      <c r="G2195" s="43"/>
    </row>
    <row r="2196" spans="1:7" ht="15">
      <c r="A2196" s="137"/>
      <c r="B2196" s="11"/>
      <c r="C2196" s="11"/>
      <c r="D2196" s="11"/>
      <c r="E2196" s="43"/>
      <c r="F2196" s="43"/>
      <c r="G2196" s="43"/>
    </row>
    <row r="2197" spans="1:7" ht="15">
      <c r="A2197" s="137"/>
      <c r="B2197" s="11"/>
      <c r="C2197" s="11"/>
      <c r="D2197" s="11"/>
      <c r="E2197" s="43"/>
      <c r="F2197" s="43"/>
      <c r="G2197" s="43"/>
    </row>
    <row r="2198" spans="1:7" ht="15">
      <c r="A2198" s="137"/>
      <c r="B2198" s="11"/>
      <c r="C2198" s="11"/>
      <c r="D2198" s="11"/>
      <c r="E2198" s="43"/>
      <c r="F2198" s="43"/>
      <c r="G2198" s="43"/>
    </row>
    <row r="2199" spans="1:7" ht="15">
      <c r="A2199" s="137"/>
      <c r="B2199" s="11"/>
      <c r="C2199" s="11"/>
      <c r="D2199" s="11"/>
      <c r="E2199" s="43"/>
      <c r="F2199" s="43"/>
      <c r="G2199" s="43"/>
    </row>
    <row r="2200" spans="1:7" ht="15">
      <c r="A2200" s="137"/>
      <c r="B2200" s="11"/>
      <c r="C2200" s="11"/>
      <c r="D2200" s="11"/>
      <c r="E2200" s="43"/>
      <c r="F2200" s="43"/>
      <c r="G2200" s="43"/>
    </row>
    <row r="2201" spans="1:7" ht="15">
      <c r="A2201" s="137"/>
      <c r="B2201" s="11"/>
      <c r="C2201" s="11"/>
      <c r="D2201" s="11"/>
      <c r="E2201" s="43"/>
      <c r="F2201" s="43"/>
      <c r="G2201" s="43"/>
    </row>
    <row r="2202" spans="1:7" ht="15">
      <c r="A2202" s="137"/>
      <c r="B2202" s="11"/>
      <c r="C2202" s="11"/>
      <c r="D2202" s="11"/>
      <c r="E2202" s="43"/>
      <c r="F2202" s="43"/>
      <c r="G2202" s="43"/>
    </row>
    <row r="2203" spans="1:7" ht="15">
      <c r="A2203" s="137"/>
      <c r="B2203" s="11"/>
      <c r="C2203" s="11"/>
      <c r="D2203" s="11"/>
      <c r="E2203" s="43"/>
      <c r="F2203" s="43"/>
      <c r="G2203" s="43"/>
    </row>
    <row r="2204" spans="1:7" ht="15">
      <c r="A2204" s="137"/>
      <c r="B2204" s="11"/>
      <c r="C2204" s="11"/>
      <c r="D2204" s="11"/>
      <c r="E2204" s="43"/>
      <c r="F2204" s="43"/>
      <c r="G2204" s="43"/>
    </row>
    <row r="2205" spans="1:7" ht="15">
      <c r="A2205" s="137"/>
      <c r="B2205" s="11"/>
      <c r="C2205" s="11"/>
      <c r="D2205" s="11"/>
      <c r="E2205" s="43"/>
      <c r="F2205" s="43"/>
      <c r="G2205" s="43"/>
    </row>
    <row r="2206" spans="1:7" ht="15">
      <c r="A2206" s="137"/>
      <c r="B2206" s="11"/>
      <c r="C2206" s="11"/>
      <c r="D2206" s="11"/>
      <c r="E2206" s="43"/>
      <c r="F2206" s="43"/>
      <c r="G2206" s="43"/>
    </row>
    <row r="2207" spans="1:7" ht="15">
      <c r="A2207" s="137"/>
      <c r="B2207" s="11"/>
      <c r="C2207" s="11"/>
      <c r="D2207" s="11"/>
      <c r="E2207" s="43"/>
      <c r="F2207" s="43"/>
      <c r="G2207" s="43"/>
    </row>
    <row r="2208" spans="1:7" ht="15">
      <c r="A2208" s="137"/>
      <c r="B2208" s="11"/>
      <c r="C2208" s="11"/>
      <c r="D2208" s="11"/>
      <c r="E2208" s="43"/>
      <c r="F2208" s="43"/>
      <c r="G2208" s="43"/>
    </row>
    <row r="2209" spans="1:7" ht="15">
      <c r="A2209" s="137"/>
      <c r="B2209" s="11"/>
      <c r="C2209" s="11"/>
      <c r="D2209" s="11"/>
      <c r="E2209" s="43"/>
      <c r="F2209" s="43"/>
      <c r="G2209" s="43"/>
    </row>
    <row r="2210" spans="1:7" ht="15">
      <c r="A2210" s="137"/>
      <c r="B2210" s="11"/>
      <c r="C2210" s="11"/>
      <c r="D2210" s="11"/>
      <c r="E2210" s="43"/>
      <c r="F2210" s="43"/>
      <c r="G2210" s="43"/>
    </row>
    <row r="2211" spans="1:7" ht="15">
      <c r="A2211" s="137"/>
      <c r="B2211" s="11"/>
      <c r="C2211" s="11"/>
      <c r="D2211" s="11"/>
      <c r="E2211" s="43"/>
      <c r="F2211" s="43"/>
      <c r="G2211" s="43"/>
    </row>
    <row r="2212" spans="1:7" ht="15">
      <c r="A2212" s="137"/>
      <c r="B2212" s="11"/>
      <c r="C2212" s="11"/>
      <c r="D2212" s="11"/>
      <c r="E2212" s="43"/>
      <c r="F2212" s="43"/>
      <c r="G2212" s="43"/>
    </row>
    <row r="2213" spans="1:7" ht="15">
      <c r="A2213" s="137"/>
      <c r="B2213" s="11"/>
      <c r="C2213" s="11"/>
      <c r="D2213" s="11"/>
      <c r="E2213" s="43"/>
      <c r="F2213" s="43"/>
      <c r="G2213" s="43"/>
    </row>
    <row r="2214" spans="1:7" ht="15">
      <c r="A2214" s="137"/>
      <c r="B2214" s="11"/>
      <c r="C2214" s="11"/>
      <c r="D2214" s="11"/>
      <c r="E2214" s="43"/>
      <c r="F2214" s="43"/>
      <c r="G2214" s="43"/>
    </row>
    <row r="2215" spans="1:7" ht="15">
      <c r="A2215" s="137"/>
      <c r="B2215" s="11"/>
      <c r="C2215" s="11"/>
      <c r="D2215" s="11"/>
      <c r="E2215" s="43"/>
      <c r="F2215" s="43"/>
      <c r="G2215" s="43"/>
    </row>
    <row r="2216" spans="1:7" ht="15">
      <c r="A2216" s="137"/>
      <c r="B2216" s="11"/>
      <c r="C2216" s="11"/>
      <c r="D2216" s="11"/>
      <c r="E2216" s="43"/>
      <c r="F2216" s="43"/>
      <c r="G2216" s="43"/>
    </row>
    <row r="2217" spans="1:7" ht="15">
      <c r="A2217" s="137"/>
      <c r="B2217" s="11"/>
      <c r="C2217" s="11"/>
      <c r="D2217" s="11"/>
      <c r="E2217" s="43"/>
      <c r="F2217" s="43"/>
      <c r="G2217" s="43"/>
    </row>
    <row r="2218" spans="1:7" ht="15">
      <c r="A2218" s="137"/>
      <c r="B2218" s="11"/>
      <c r="C2218" s="11"/>
      <c r="D2218" s="11"/>
      <c r="E2218" s="43"/>
      <c r="F2218" s="43"/>
      <c r="G2218" s="43"/>
    </row>
    <row r="2219" spans="1:7" ht="15">
      <c r="A2219" s="137"/>
      <c r="B2219" s="11"/>
      <c r="C2219" s="11"/>
      <c r="D2219" s="11"/>
      <c r="E2219" s="43"/>
      <c r="F2219" s="43"/>
      <c r="G2219" s="43"/>
    </row>
    <row r="2220" spans="1:7" ht="15">
      <c r="A2220" s="137"/>
      <c r="B2220" s="11"/>
      <c r="C2220" s="11"/>
      <c r="D2220" s="11"/>
      <c r="E2220" s="43"/>
      <c r="F2220" s="43"/>
      <c r="G2220" s="43"/>
    </row>
    <row r="2221" spans="1:7" ht="15">
      <c r="A2221" s="137"/>
      <c r="B2221" s="11"/>
      <c r="C2221" s="11"/>
      <c r="D2221" s="11"/>
      <c r="E2221" s="43"/>
      <c r="F2221" s="43"/>
      <c r="G2221" s="43"/>
    </row>
    <row r="2222" spans="1:7" ht="15">
      <c r="A2222" s="137"/>
      <c r="B2222" s="11"/>
      <c r="C2222" s="11"/>
      <c r="D2222" s="11"/>
      <c r="E2222" s="43"/>
      <c r="F2222" s="43"/>
      <c r="G2222" s="43"/>
    </row>
    <row r="2223" spans="1:7" ht="15">
      <c r="A2223" s="137"/>
      <c r="B2223" s="11"/>
      <c r="C2223" s="11"/>
      <c r="D2223" s="11"/>
      <c r="E2223" s="43"/>
      <c r="F2223" s="43"/>
      <c r="G2223" s="43"/>
    </row>
    <row r="2224" spans="1:7" ht="15">
      <c r="A2224" s="137"/>
      <c r="B2224" s="11"/>
      <c r="C2224" s="11"/>
      <c r="D2224" s="11"/>
      <c r="E2224" s="43"/>
      <c r="F2224" s="43"/>
      <c r="G2224" s="43"/>
    </row>
    <row r="2225" spans="1:7" ht="15">
      <c r="A2225" s="137"/>
      <c r="B2225" s="11"/>
      <c r="C2225" s="11"/>
      <c r="D2225" s="11"/>
      <c r="E2225" s="43"/>
      <c r="F2225" s="43"/>
      <c r="G2225" s="43"/>
    </row>
    <row r="2226" spans="1:7" ht="15">
      <c r="A2226" s="137"/>
      <c r="B2226" s="11"/>
      <c r="C2226" s="11"/>
      <c r="D2226" s="11"/>
      <c r="E2226" s="43"/>
      <c r="F2226" s="43"/>
      <c r="G2226" s="43"/>
    </row>
    <row r="2227" spans="1:7" ht="15">
      <c r="A2227" s="137"/>
      <c r="B2227" s="11"/>
      <c r="C2227" s="11"/>
      <c r="D2227" s="11"/>
      <c r="E2227" s="43"/>
      <c r="F2227" s="43"/>
      <c r="G2227" s="43"/>
    </row>
    <row r="2228" spans="1:7" ht="15">
      <c r="A2228" s="137"/>
      <c r="B2228" s="11"/>
      <c r="C2228" s="11"/>
      <c r="D2228" s="11"/>
      <c r="E2228" s="43"/>
      <c r="F2228" s="43"/>
      <c r="G2228" s="43"/>
    </row>
    <row r="2229" spans="1:7" ht="15">
      <c r="A2229" s="137"/>
      <c r="B2229" s="11"/>
      <c r="C2229" s="11"/>
      <c r="D2229" s="11"/>
      <c r="E2229" s="43"/>
      <c r="F2229" s="43"/>
      <c r="G2229" s="43"/>
    </row>
    <row r="2230" spans="1:7" ht="15">
      <c r="A2230" s="137"/>
      <c r="B2230" s="11"/>
      <c r="C2230" s="11"/>
      <c r="D2230" s="11"/>
      <c r="E2230" s="43"/>
      <c r="F2230" s="43"/>
      <c r="G2230" s="43"/>
    </row>
    <row r="2231" spans="1:7" ht="15">
      <c r="A2231" s="137"/>
      <c r="B2231" s="11"/>
      <c r="C2231" s="11"/>
      <c r="D2231" s="11"/>
      <c r="E2231" s="43"/>
      <c r="F2231" s="43"/>
      <c r="G2231" s="43"/>
    </row>
    <row r="2232" spans="1:7" ht="15">
      <c r="A2232" s="137"/>
      <c r="B2232" s="11"/>
      <c r="C2232" s="11"/>
      <c r="D2232" s="11"/>
      <c r="E2232" s="43"/>
      <c r="F2232" s="43"/>
      <c r="G2232" s="43"/>
    </row>
    <row r="2233" spans="1:7" ht="15">
      <c r="A2233" s="137"/>
      <c r="B2233" s="11"/>
      <c r="C2233" s="11"/>
      <c r="D2233" s="11"/>
      <c r="E2233" s="43"/>
      <c r="F2233" s="43"/>
      <c r="G2233" s="43"/>
    </row>
    <row r="2234" spans="1:7" ht="15">
      <c r="A2234" s="137"/>
      <c r="B2234" s="11"/>
      <c r="C2234" s="11"/>
      <c r="D2234" s="11"/>
      <c r="E2234" s="43"/>
      <c r="F2234" s="43"/>
      <c r="G2234" s="43"/>
    </row>
    <row r="2235" spans="1:7" ht="15">
      <c r="A2235" s="137"/>
      <c r="B2235" s="11"/>
      <c r="C2235" s="11"/>
      <c r="D2235" s="11"/>
      <c r="E2235" s="43"/>
      <c r="F2235" s="43"/>
      <c r="G2235" s="43"/>
    </row>
    <row r="2236" spans="1:7" ht="15">
      <c r="A2236" s="137"/>
      <c r="B2236" s="11"/>
      <c r="C2236" s="11"/>
      <c r="D2236" s="11"/>
      <c r="E2236" s="43"/>
      <c r="F2236" s="43"/>
      <c r="G2236" s="43"/>
    </row>
    <row r="2237" spans="1:7" ht="15">
      <c r="A2237" s="137"/>
      <c r="B2237" s="11"/>
      <c r="C2237" s="11"/>
      <c r="D2237" s="11"/>
      <c r="E2237" s="43"/>
      <c r="F2237" s="43"/>
      <c r="G2237" s="43"/>
    </row>
    <row r="2238" spans="1:7" ht="15">
      <c r="A2238" s="137"/>
      <c r="B2238" s="11"/>
      <c r="C2238" s="11"/>
      <c r="D2238" s="11"/>
      <c r="E2238" s="43"/>
      <c r="F2238" s="43"/>
      <c r="G2238" s="43"/>
    </row>
    <row r="2239" spans="1:7" ht="15">
      <c r="A2239" s="137"/>
      <c r="B2239" s="11"/>
      <c r="C2239" s="11"/>
      <c r="D2239" s="11"/>
      <c r="E2239" s="43"/>
      <c r="F2239" s="43"/>
      <c r="G2239" s="43"/>
    </row>
    <row r="2240" spans="1:7" ht="15">
      <c r="A2240" s="137"/>
      <c r="B2240" s="11"/>
      <c r="C2240" s="11"/>
      <c r="D2240" s="11"/>
      <c r="E2240" s="43"/>
      <c r="F2240" s="43"/>
      <c r="G2240" s="43"/>
    </row>
    <row r="2241" spans="1:7" ht="15">
      <c r="A2241" s="137"/>
      <c r="B2241" s="11"/>
      <c r="C2241" s="11"/>
      <c r="D2241" s="11"/>
      <c r="E2241" s="43"/>
      <c r="F2241" s="43"/>
      <c r="G2241" s="43"/>
    </row>
    <row r="2242" spans="1:7" ht="15">
      <c r="A2242" s="137"/>
      <c r="B2242" s="11"/>
      <c r="C2242" s="11"/>
      <c r="D2242" s="11"/>
      <c r="E2242" s="43"/>
      <c r="F2242" s="43"/>
      <c r="G2242" s="43"/>
    </row>
    <row r="2243" spans="1:7" ht="15">
      <c r="A2243" s="137"/>
      <c r="B2243" s="11"/>
      <c r="C2243" s="11"/>
      <c r="D2243" s="11"/>
      <c r="E2243" s="43"/>
      <c r="F2243" s="43"/>
      <c r="G2243" s="43"/>
    </row>
    <row r="2244" spans="1:7" ht="15">
      <c r="A2244" s="137"/>
      <c r="B2244" s="11"/>
      <c r="C2244" s="11"/>
      <c r="D2244" s="11"/>
      <c r="E2244" s="43"/>
      <c r="F2244" s="43"/>
      <c r="G2244" s="43"/>
    </row>
    <row r="2245" spans="1:7" ht="15">
      <c r="A2245" s="137"/>
      <c r="B2245" s="11"/>
      <c r="C2245" s="11"/>
      <c r="D2245" s="11"/>
      <c r="E2245" s="43"/>
      <c r="F2245" s="43"/>
      <c r="G2245" s="43"/>
    </row>
    <row r="2246" spans="1:7" ht="15">
      <c r="A2246" s="137"/>
      <c r="B2246" s="11"/>
      <c r="C2246" s="11"/>
      <c r="D2246" s="11"/>
      <c r="E2246" s="43"/>
      <c r="F2246" s="43"/>
      <c r="G2246" s="43"/>
    </row>
    <row r="2247" spans="1:7" ht="15">
      <c r="A2247" s="137"/>
      <c r="B2247" s="11"/>
      <c r="C2247" s="11"/>
      <c r="D2247" s="11"/>
      <c r="E2247" s="43"/>
      <c r="F2247" s="43"/>
      <c r="G2247" s="43"/>
    </row>
    <row r="2248" spans="1:7" ht="15">
      <c r="A2248" s="137"/>
      <c r="B2248" s="11"/>
      <c r="C2248" s="11"/>
      <c r="D2248" s="11"/>
      <c r="E2248" s="43"/>
      <c r="F2248" s="43"/>
      <c r="G2248" s="43"/>
    </row>
    <row r="2249" spans="1:7" ht="15">
      <c r="A2249" s="137"/>
      <c r="B2249" s="11"/>
      <c r="C2249" s="11"/>
      <c r="D2249" s="11"/>
      <c r="E2249" s="43"/>
      <c r="F2249" s="43"/>
      <c r="G2249" s="43"/>
    </row>
    <row r="2250" spans="1:7" ht="15">
      <c r="A2250" s="137"/>
      <c r="B2250" s="11"/>
      <c r="C2250" s="11"/>
      <c r="D2250" s="11"/>
      <c r="E2250" s="43"/>
      <c r="F2250" s="43"/>
      <c r="G2250" s="43"/>
    </row>
    <row r="2251" spans="1:7" ht="15">
      <c r="A2251" s="137"/>
      <c r="B2251" s="11"/>
      <c r="C2251" s="11"/>
      <c r="D2251" s="11"/>
      <c r="E2251" s="43"/>
      <c r="F2251" s="43"/>
      <c r="G2251" s="43"/>
    </row>
    <row r="2252" spans="1:7" ht="15">
      <c r="A2252" s="137"/>
      <c r="B2252" s="11"/>
      <c r="C2252" s="11"/>
      <c r="D2252" s="11"/>
      <c r="E2252" s="43"/>
      <c r="F2252" s="43"/>
      <c r="G2252" s="43"/>
    </row>
    <row r="2253" spans="1:7" ht="15">
      <c r="A2253" s="137"/>
      <c r="B2253" s="11"/>
      <c r="C2253" s="11"/>
      <c r="D2253" s="11"/>
      <c r="E2253" s="43"/>
      <c r="F2253" s="43"/>
      <c r="G2253" s="43"/>
    </row>
    <row r="2254" spans="1:7" ht="15">
      <c r="A2254" s="137"/>
      <c r="B2254" s="11"/>
      <c r="C2254" s="11"/>
      <c r="D2254" s="11"/>
      <c r="E2254" s="43"/>
      <c r="F2254" s="43"/>
      <c r="G2254" s="43"/>
    </row>
    <row r="2255" spans="1:7" ht="15">
      <c r="A2255" s="137"/>
      <c r="B2255" s="11"/>
      <c r="C2255" s="11"/>
      <c r="D2255" s="11"/>
      <c r="E2255" s="43"/>
      <c r="F2255" s="43"/>
      <c r="G2255" s="43"/>
    </row>
    <row r="2256" spans="1:7" ht="15">
      <c r="A2256" s="137"/>
      <c r="B2256" s="11"/>
      <c r="C2256" s="11"/>
      <c r="D2256" s="11"/>
      <c r="E2256" s="43"/>
      <c r="F2256" s="43"/>
      <c r="G2256" s="43"/>
    </row>
    <row r="2257" spans="1:7" ht="15">
      <c r="A2257" s="137"/>
      <c r="B2257" s="11"/>
      <c r="C2257" s="11"/>
      <c r="D2257" s="11"/>
      <c r="E2257" s="43"/>
      <c r="F2257" s="43"/>
      <c r="G2257" s="43"/>
    </row>
    <row r="2258" spans="1:7" ht="15">
      <c r="A2258" s="137"/>
      <c r="B2258" s="11"/>
      <c r="C2258" s="11"/>
      <c r="D2258" s="11"/>
      <c r="E2258" s="43"/>
      <c r="F2258" s="43"/>
      <c r="G2258" s="43"/>
    </row>
    <row r="2259" spans="1:7" ht="15">
      <c r="A2259" s="137"/>
      <c r="B2259" s="11"/>
      <c r="C2259" s="11"/>
      <c r="D2259" s="11"/>
      <c r="E2259" s="43"/>
      <c r="F2259" s="43"/>
      <c r="G2259" s="43"/>
    </row>
    <row r="2260" spans="1:7" ht="15">
      <c r="A2260" s="137"/>
      <c r="B2260" s="11"/>
      <c r="C2260" s="11"/>
      <c r="D2260" s="11"/>
      <c r="E2260" s="43"/>
      <c r="F2260" s="43"/>
      <c r="G2260" s="43"/>
    </row>
    <row r="2261" spans="1:7" ht="15">
      <c r="A2261" s="137"/>
      <c r="B2261" s="11"/>
      <c r="C2261" s="11"/>
      <c r="D2261" s="11"/>
      <c r="E2261" s="43"/>
      <c r="F2261" s="43"/>
      <c r="G2261" s="43"/>
    </row>
    <row r="2262" spans="1:7" ht="15">
      <c r="A2262" s="137"/>
      <c r="B2262" s="11"/>
      <c r="C2262" s="11"/>
      <c r="D2262" s="11"/>
      <c r="E2262" s="43"/>
      <c r="F2262" s="43"/>
      <c r="G2262" s="43"/>
    </row>
    <row r="2263" spans="1:7" ht="15">
      <c r="A2263" s="137"/>
      <c r="B2263" s="11"/>
      <c r="C2263" s="11"/>
      <c r="D2263" s="11"/>
      <c r="E2263" s="43"/>
      <c r="F2263" s="43"/>
      <c r="G2263" s="43"/>
    </row>
    <row r="2264" spans="1:7" ht="15">
      <c r="A2264" s="137"/>
      <c r="B2264" s="11"/>
      <c r="C2264" s="11"/>
      <c r="D2264" s="11"/>
      <c r="E2264" s="43"/>
      <c r="F2264" s="43"/>
      <c r="G2264" s="43"/>
    </row>
    <row r="2265" spans="1:7" ht="15">
      <c r="A2265" s="137"/>
      <c r="B2265" s="11"/>
      <c r="C2265" s="11"/>
      <c r="D2265" s="11"/>
      <c r="E2265" s="43"/>
      <c r="F2265" s="43"/>
      <c r="G2265" s="43"/>
    </row>
    <row r="2266" spans="1:7" ht="15">
      <c r="A2266" s="137"/>
      <c r="B2266" s="11"/>
      <c r="C2266" s="11"/>
      <c r="D2266" s="11"/>
      <c r="E2266" s="43"/>
      <c r="F2266" s="43"/>
      <c r="G2266" s="43"/>
    </row>
    <row r="2267" spans="1:7" ht="15">
      <c r="A2267" s="137"/>
      <c r="B2267" s="11"/>
      <c r="C2267" s="11"/>
      <c r="D2267" s="11"/>
      <c r="E2267" s="43"/>
      <c r="F2267" s="43"/>
      <c r="G2267" s="43"/>
    </row>
    <row r="2268" spans="1:7" ht="15">
      <c r="A2268" s="137"/>
      <c r="B2268" s="11"/>
      <c r="C2268" s="11"/>
      <c r="D2268" s="11"/>
      <c r="E2268" s="43"/>
      <c r="F2268" s="43"/>
      <c r="G2268" s="43"/>
    </row>
    <row r="2269" spans="1:7" ht="15">
      <c r="A2269" s="137"/>
      <c r="B2269" s="11"/>
      <c r="C2269" s="11"/>
      <c r="D2269" s="11"/>
      <c r="E2269" s="43"/>
      <c r="F2269" s="43"/>
      <c r="G2269" s="43"/>
    </row>
    <row r="2270" spans="1:7" ht="15">
      <c r="A2270" s="137"/>
      <c r="B2270" s="11"/>
      <c r="C2270" s="11"/>
      <c r="D2270" s="11"/>
      <c r="E2270" s="43"/>
      <c r="F2270" s="43"/>
      <c r="G2270" s="43"/>
    </row>
    <row r="2271" spans="1:7" ht="15">
      <c r="A2271" s="137"/>
      <c r="B2271" s="11"/>
      <c r="C2271" s="11"/>
      <c r="D2271" s="11"/>
      <c r="E2271" s="43"/>
      <c r="F2271" s="43"/>
      <c r="G2271" s="43"/>
    </row>
    <row r="2272" spans="1:7" ht="15">
      <c r="A2272" s="137"/>
      <c r="B2272" s="11"/>
      <c r="C2272" s="11"/>
      <c r="D2272" s="11"/>
      <c r="E2272" s="43"/>
      <c r="F2272" s="43"/>
      <c r="G2272" s="43"/>
    </row>
    <row r="2273" spans="1:7" ht="15">
      <c r="A2273" s="137"/>
      <c r="B2273" s="11"/>
      <c r="C2273" s="11"/>
      <c r="D2273" s="11"/>
      <c r="E2273" s="43"/>
      <c r="F2273" s="43"/>
      <c r="G2273" s="43"/>
    </row>
    <row r="2274" spans="1:7" ht="15">
      <c r="A2274" s="137"/>
      <c r="B2274" s="11"/>
      <c r="C2274" s="11"/>
      <c r="D2274" s="11"/>
      <c r="E2274" s="43"/>
      <c r="F2274" s="43"/>
      <c r="G2274" s="43"/>
    </row>
    <row r="2275" spans="1:7" ht="15">
      <c r="A2275" s="137"/>
      <c r="B2275" s="11"/>
      <c r="C2275" s="11"/>
      <c r="D2275" s="11"/>
      <c r="E2275" s="43"/>
      <c r="F2275" s="43"/>
      <c r="G2275" s="43"/>
    </row>
    <row r="2276" spans="1:7" ht="15">
      <c r="A2276" s="137"/>
      <c r="B2276" s="11"/>
      <c r="C2276" s="11"/>
      <c r="D2276" s="11"/>
      <c r="E2276" s="43"/>
      <c r="F2276" s="43"/>
      <c r="G2276" s="43"/>
    </row>
    <row r="2277" spans="1:7" ht="15">
      <c r="A2277" s="137"/>
      <c r="B2277" s="11"/>
      <c r="C2277" s="11"/>
      <c r="D2277" s="11"/>
      <c r="E2277" s="43"/>
      <c r="F2277" s="43"/>
      <c r="G2277" s="43"/>
    </row>
    <row r="2278" spans="1:7" ht="15">
      <c r="A2278" s="137"/>
      <c r="B2278" s="11"/>
      <c r="C2278" s="11"/>
      <c r="D2278" s="11"/>
      <c r="E2278" s="43"/>
      <c r="F2278" s="43"/>
      <c r="G2278" s="43"/>
    </row>
    <row r="2279" spans="1:7" ht="15">
      <c r="A2279" s="137"/>
      <c r="B2279" s="11"/>
      <c r="C2279" s="11"/>
      <c r="D2279" s="11"/>
      <c r="E2279" s="43"/>
      <c r="F2279" s="43"/>
      <c r="G2279" s="43"/>
    </row>
    <row r="2280" spans="1:7" ht="15">
      <c r="A2280" s="137"/>
      <c r="B2280" s="11"/>
      <c r="C2280" s="11"/>
      <c r="D2280" s="11"/>
      <c r="E2280" s="43"/>
      <c r="F2280" s="43"/>
      <c r="G2280" s="43"/>
    </row>
    <row r="2281" spans="1:7" ht="15">
      <c r="A2281" s="137"/>
      <c r="B2281" s="11"/>
      <c r="C2281" s="11"/>
      <c r="D2281" s="11"/>
      <c r="E2281" s="43"/>
      <c r="F2281" s="43"/>
      <c r="G2281" s="43"/>
    </row>
    <row r="2282" spans="1:7" ht="15">
      <c r="A2282" s="137"/>
      <c r="B2282" s="11"/>
      <c r="C2282" s="11"/>
      <c r="D2282" s="11"/>
      <c r="E2282" s="43"/>
      <c r="F2282" s="43"/>
      <c r="G2282" s="43"/>
    </row>
    <row r="2283" spans="1:7" ht="15">
      <c r="A2283" s="137"/>
      <c r="B2283" s="11"/>
      <c r="C2283" s="11"/>
      <c r="D2283" s="11"/>
      <c r="E2283" s="43"/>
      <c r="F2283" s="43"/>
      <c r="G2283" s="43"/>
    </row>
    <row r="2284" spans="1:7" ht="15">
      <c r="A2284" s="137"/>
      <c r="B2284" s="11"/>
      <c r="C2284" s="11"/>
      <c r="D2284" s="11"/>
      <c r="E2284" s="43"/>
      <c r="F2284" s="43"/>
      <c r="G2284" s="43"/>
    </row>
    <row r="2285" spans="1:7" ht="15">
      <c r="A2285" s="137"/>
      <c r="B2285" s="11"/>
      <c r="C2285" s="11"/>
      <c r="D2285" s="11"/>
      <c r="E2285" s="43"/>
      <c r="F2285" s="43"/>
      <c r="G2285" s="43"/>
    </row>
    <row r="2286" spans="1:7" ht="15">
      <c r="A2286" s="137"/>
      <c r="B2286" s="11"/>
      <c r="C2286" s="11"/>
      <c r="D2286" s="11"/>
      <c r="E2286" s="43"/>
      <c r="F2286" s="43"/>
      <c r="G2286" s="43"/>
    </row>
    <row r="2287" spans="1:7" ht="15">
      <c r="A2287" s="137"/>
      <c r="B2287" s="11"/>
      <c r="C2287" s="11"/>
      <c r="D2287" s="11"/>
      <c r="E2287" s="43"/>
      <c r="F2287" s="43"/>
      <c r="G2287" s="43"/>
    </row>
    <row r="2288" spans="1:7" ht="15">
      <c r="A2288" s="137"/>
      <c r="B2288" s="11"/>
      <c r="C2288" s="11"/>
      <c r="D2288" s="11"/>
      <c r="E2288" s="43"/>
      <c r="F2288" s="43"/>
      <c r="G2288" s="43"/>
    </row>
    <row r="2289" spans="1:7" ht="15">
      <c r="A2289" s="137"/>
      <c r="B2289" s="11"/>
      <c r="C2289" s="11"/>
      <c r="D2289" s="11"/>
      <c r="E2289" s="43"/>
      <c r="F2289" s="43"/>
      <c r="G2289" s="43"/>
    </row>
    <row r="2290" spans="1:7" ht="15">
      <c r="A2290" s="137"/>
      <c r="B2290" s="11"/>
      <c r="C2290" s="11"/>
      <c r="D2290" s="11"/>
      <c r="E2290" s="43"/>
      <c r="F2290" s="43"/>
      <c r="G2290" s="43"/>
    </row>
    <row r="2291" spans="1:7" ht="15">
      <c r="A2291" s="137"/>
      <c r="B2291" s="11"/>
      <c r="C2291" s="11"/>
      <c r="D2291" s="11"/>
      <c r="E2291" s="43"/>
      <c r="F2291" s="43"/>
      <c r="G2291" s="43"/>
    </row>
    <row r="2292" spans="1:7" ht="15">
      <c r="A2292" s="137"/>
      <c r="B2292" s="11"/>
      <c r="C2292" s="11"/>
      <c r="D2292" s="11"/>
      <c r="E2292" s="43"/>
      <c r="F2292" s="43"/>
      <c r="G2292" s="43"/>
    </row>
    <row r="2293" spans="1:7" ht="15">
      <c r="A2293" s="137"/>
      <c r="B2293" s="11"/>
      <c r="C2293" s="11"/>
      <c r="D2293" s="11"/>
      <c r="E2293" s="43"/>
      <c r="F2293" s="43"/>
      <c r="G2293" s="43"/>
    </row>
    <row r="2294" spans="1:7" ht="15">
      <c r="A2294" s="137"/>
      <c r="B2294" s="11"/>
      <c r="C2294" s="11"/>
      <c r="D2294" s="11"/>
      <c r="E2294" s="43"/>
      <c r="F2294" s="43"/>
      <c r="G2294" s="43"/>
    </row>
    <row r="2295" spans="1:7" ht="15">
      <c r="A2295" s="137"/>
      <c r="B2295" s="11"/>
      <c r="C2295" s="11"/>
      <c r="D2295" s="11"/>
      <c r="E2295" s="43"/>
      <c r="F2295" s="43"/>
      <c r="G2295" s="43"/>
    </row>
    <row r="2296" spans="1:7" ht="15">
      <c r="A2296" s="137"/>
      <c r="B2296" s="11"/>
      <c r="C2296" s="11"/>
      <c r="D2296" s="11"/>
      <c r="E2296" s="43"/>
      <c r="F2296" s="43"/>
      <c r="G2296" s="43"/>
    </row>
    <row r="2297" spans="1:7" ht="15">
      <c r="A2297" s="137"/>
      <c r="B2297" s="11"/>
      <c r="C2297" s="11"/>
      <c r="D2297" s="11"/>
      <c r="E2297" s="43"/>
      <c r="F2297" s="43"/>
      <c r="G2297" s="43"/>
    </row>
    <row r="2298" spans="1:7" ht="15">
      <c r="A2298" s="137"/>
      <c r="B2298" s="11"/>
      <c r="C2298" s="11"/>
      <c r="D2298" s="11"/>
      <c r="E2298" s="43"/>
      <c r="F2298" s="43"/>
      <c r="G2298" s="43"/>
    </row>
    <row r="2299" spans="1:7" ht="15">
      <c r="A2299" s="137"/>
      <c r="B2299" s="11"/>
      <c r="C2299" s="11"/>
      <c r="D2299" s="11"/>
      <c r="E2299" s="43"/>
      <c r="F2299" s="43"/>
      <c r="G2299" s="43"/>
    </row>
    <row r="2300" spans="1:7" ht="15">
      <c r="A2300" s="137"/>
      <c r="B2300" s="11"/>
      <c r="C2300" s="11"/>
      <c r="D2300" s="11"/>
      <c r="E2300" s="43"/>
      <c r="F2300" s="43"/>
      <c r="G2300" s="43"/>
    </row>
    <row r="2301" spans="1:7" ht="15">
      <c r="A2301" s="137"/>
      <c r="B2301" s="11"/>
      <c r="C2301" s="11"/>
      <c r="D2301" s="11"/>
      <c r="E2301" s="43"/>
      <c r="F2301" s="43"/>
      <c r="G2301" s="43"/>
    </row>
    <row r="2302" spans="1:7" ht="15">
      <c r="A2302" s="137"/>
      <c r="B2302" s="11"/>
      <c r="C2302" s="11"/>
      <c r="D2302" s="11"/>
      <c r="E2302" s="43"/>
      <c r="F2302" s="43"/>
      <c r="G2302" s="43"/>
    </row>
    <row r="2303" spans="1:7" ht="15">
      <c r="A2303" s="137"/>
      <c r="B2303" s="11"/>
      <c r="C2303" s="11"/>
      <c r="D2303" s="11"/>
      <c r="E2303" s="43"/>
      <c r="F2303" s="43"/>
      <c r="G2303" s="43"/>
    </row>
    <row r="2304" spans="1:7" ht="15">
      <c r="A2304" s="137"/>
      <c r="B2304" s="11"/>
      <c r="C2304" s="11"/>
      <c r="D2304" s="11"/>
      <c r="E2304" s="43"/>
      <c r="F2304" s="43"/>
      <c r="G2304" s="43"/>
    </row>
    <row r="2305" spans="1:7" ht="15">
      <c r="A2305" s="137"/>
      <c r="B2305" s="11"/>
      <c r="C2305" s="11"/>
      <c r="D2305" s="11"/>
      <c r="E2305" s="43"/>
      <c r="F2305" s="43"/>
      <c r="G2305" s="43"/>
    </row>
    <row r="2306" spans="1:7" ht="15">
      <c r="A2306" s="137"/>
      <c r="B2306" s="11"/>
      <c r="C2306" s="11"/>
      <c r="D2306" s="11"/>
      <c r="E2306" s="43"/>
      <c r="F2306" s="43"/>
      <c r="G2306" s="43"/>
    </row>
    <row r="2307" spans="1:7" ht="15">
      <c r="A2307" s="137"/>
      <c r="B2307" s="11"/>
      <c r="C2307" s="11"/>
      <c r="D2307" s="11"/>
      <c r="E2307" s="43"/>
      <c r="F2307" s="43"/>
      <c r="G2307" s="43"/>
    </row>
    <row r="2308" spans="1:7" ht="15">
      <c r="A2308" s="137"/>
      <c r="B2308" s="11"/>
      <c r="C2308" s="11"/>
      <c r="D2308" s="11"/>
      <c r="E2308" s="43"/>
      <c r="F2308" s="43"/>
      <c r="G2308" s="43"/>
    </row>
    <row r="2309" spans="1:7" ht="15">
      <c r="A2309" s="137"/>
      <c r="B2309" s="11"/>
      <c r="C2309" s="11"/>
      <c r="D2309" s="11"/>
      <c r="E2309" s="43"/>
      <c r="F2309" s="43"/>
      <c r="G2309" s="43"/>
    </row>
    <row r="2310" spans="1:7" ht="15">
      <c r="A2310" s="137"/>
      <c r="B2310" s="11"/>
      <c r="C2310" s="11"/>
      <c r="D2310" s="11"/>
      <c r="E2310" s="43"/>
      <c r="F2310" s="43"/>
      <c r="G2310" s="43"/>
    </row>
    <row r="2311" spans="1:7" ht="15">
      <c r="A2311" s="137"/>
      <c r="B2311" s="11"/>
      <c r="C2311" s="11"/>
      <c r="D2311" s="11"/>
      <c r="E2311" s="43"/>
      <c r="F2311" s="43"/>
      <c r="G2311" s="43"/>
    </row>
    <row r="2312" spans="1:7" ht="15">
      <c r="A2312" s="137"/>
      <c r="B2312" s="11"/>
      <c r="C2312" s="11"/>
      <c r="D2312" s="11"/>
      <c r="E2312" s="43"/>
      <c r="F2312" s="43"/>
      <c r="G2312" s="43"/>
    </row>
    <row r="2313" spans="1:7" ht="15">
      <c r="A2313" s="137"/>
      <c r="B2313" s="11"/>
      <c r="C2313" s="11"/>
      <c r="D2313" s="11"/>
      <c r="E2313" s="43"/>
      <c r="F2313" s="43"/>
      <c r="G2313" s="43"/>
    </row>
    <row r="2314" spans="1:7" ht="15">
      <c r="A2314" s="137"/>
      <c r="B2314" s="11"/>
      <c r="C2314" s="11"/>
      <c r="D2314" s="11"/>
      <c r="E2314" s="43"/>
      <c r="F2314" s="43"/>
      <c r="G2314" s="43"/>
    </row>
    <row r="2315" spans="1:7" ht="15">
      <c r="A2315" s="137"/>
      <c r="B2315" s="11"/>
      <c r="C2315" s="11"/>
      <c r="D2315" s="11"/>
      <c r="E2315" s="43"/>
      <c r="F2315" s="43"/>
      <c r="G2315" s="43"/>
    </row>
    <row r="2316" spans="1:7" ht="15">
      <c r="A2316" s="137"/>
      <c r="B2316" s="11"/>
      <c r="C2316" s="11"/>
      <c r="D2316" s="11"/>
      <c r="E2316" s="43"/>
      <c r="F2316" s="43"/>
      <c r="G2316" s="43"/>
    </row>
    <row r="2317" spans="1:7" ht="15">
      <c r="A2317" s="137"/>
      <c r="B2317" s="11"/>
      <c r="C2317" s="11"/>
      <c r="D2317" s="11"/>
      <c r="E2317" s="43"/>
      <c r="F2317" s="43"/>
      <c r="G2317" s="43"/>
    </row>
    <row r="2318" spans="1:7" ht="15">
      <c r="A2318" s="137"/>
      <c r="B2318" s="11"/>
      <c r="C2318" s="11"/>
      <c r="D2318" s="11"/>
      <c r="E2318" s="43"/>
      <c r="F2318" s="43"/>
      <c r="G2318" s="43"/>
    </row>
    <row r="2319" spans="1:7" ht="15">
      <c r="A2319" s="137"/>
      <c r="B2319" s="11"/>
      <c r="C2319" s="11"/>
      <c r="D2319" s="11"/>
      <c r="E2319" s="43"/>
      <c r="F2319" s="43"/>
      <c r="G2319" s="43"/>
    </row>
    <row r="2320" spans="1:7" ht="15">
      <c r="A2320" s="137"/>
      <c r="B2320" s="11"/>
      <c r="C2320" s="11"/>
      <c r="D2320" s="11"/>
      <c r="E2320" s="43"/>
      <c r="F2320" s="43"/>
      <c r="G2320" s="43"/>
    </row>
    <row r="2321" spans="1:7" ht="15">
      <c r="A2321" s="137"/>
      <c r="B2321" s="11"/>
      <c r="C2321" s="11"/>
      <c r="D2321" s="11"/>
      <c r="E2321" s="43"/>
      <c r="F2321" s="43"/>
      <c r="G2321" s="43"/>
    </row>
    <row r="2322" spans="1:7" ht="15">
      <c r="A2322" s="137"/>
      <c r="B2322" s="11"/>
      <c r="C2322" s="11"/>
      <c r="D2322" s="11"/>
      <c r="E2322" s="43"/>
      <c r="F2322" s="43"/>
      <c r="G2322" s="43"/>
    </row>
    <row r="2323" spans="1:7" ht="15">
      <c r="A2323" s="137"/>
      <c r="B2323" s="11"/>
      <c r="C2323" s="11"/>
      <c r="D2323" s="11"/>
      <c r="E2323" s="43"/>
      <c r="F2323" s="43"/>
      <c r="G2323" s="43"/>
    </row>
    <row r="2324" spans="1:7" ht="15">
      <c r="A2324" s="137"/>
      <c r="B2324" s="11"/>
      <c r="C2324" s="11"/>
      <c r="D2324" s="11"/>
      <c r="E2324" s="43"/>
      <c r="F2324" s="43"/>
      <c r="G2324" s="43"/>
    </row>
    <row r="2325" spans="1:7" ht="15">
      <c r="A2325" s="137"/>
      <c r="B2325" s="11"/>
      <c r="C2325" s="11"/>
      <c r="D2325" s="11"/>
      <c r="E2325" s="43"/>
      <c r="F2325" s="43"/>
      <c r="G2325" s="43"/>
    </row>
    <row r="2326" spans="1:7" ht="15">
      <c r="A2326" s="137"/>
      <c r="B2326" s="11"/>
      <c r="C2326" s="11"/>
      <c r="D2326" s="11"/>
      <c r="E2326" s="43"/>
      <c r="F2326" s="43"/>
      <c r="G2326" s="43"/>
    </row>
    <row r="2327" spans="1:7" ht="15">
      <c r="A2327" s="137"/>
      <c r="B2327" s="11"/>
      <c r="C2327" s="11"/>
      <c r="D2327" s="11"/>
      <c r="E2327" s="43"/>
      <c r="F2327" s="43"/>
      <c r="G2327" s="43"/>
    </row>
    <row r="2328" spans="1:7" ht="15">
      <c r="A2328" s="137"/>
      <c r="B2328" s="11"/>
      <c r="C2328" s="11"/>
      <c r="D2328" s="11"/>
      <c r="E2328" s="43"/>
      <c r="F2328" s="43"/>
      <c r="G2328" s="43"/>
    </row>
    <row r="2329" spans="1:7" ht="15">
      <c r="A2329" s="137"/>
      <c r="B2329" s="11"/>
      <c r="C2329" s="11"/>
      <c r="D2329" s="11"/>
      <c r="E2329" s="43"/>
      <c r="F2329" s="43"/>
      <c r="G2329" s="43"/>
    </row>
    <row r="2330" spans="1:7" ht="15">
      <c r="A2330" s="137"/>
      <c r="B2330" s="11"/>
      <c r="C2330" s="11"/>
      <c r="D2330" s="11"/>
      <c r="E2330" s="43"/>
      <c r="F2330" s="43"/>
      <c r="G2330" s="43"/>
    </row>
    <row r="2331" spans="1:7" ht="15">
      <c r="A2331" s="137"/>
      <c r="B2331" s="11"/>
      <c r="C2331" s="11"/>
      <c r="D2331" s="11"/>
      <c r="E2331" s="43"/>
      <c r="F2331" s="43"/>
      <c r="G2331" s="43"/>
    </row>
    <row r="2332" spans="1:7" ht="15">
      <c r="A2332" s="137"/>
      <c r="B2332" s="11"/>
      <c r="C2332" s="11"/>
      <c r="D2332" s="11"/>
      <c r="E2332" s="43"/>
      <c r="F2332" s="43"/>
      <c r="G2332" s="43"/>
    </row>
    <row r="2333" spans="1:7" ht="15">
      <c r="A2333" s="137"/>
      <c r="B2333" s="11"/>
      <c r="C2333" s="11"/>
      <c r="D2333" s="11"/>
      <c r="E2333" s="43"/>
      <c r="F2333" s="43"/>
      <c r="G2333" s="43"/>
    </row>
    <row r="2334" spans="1:7" ht="15">
      <c r="A2334" s="137"/>
      <c r="B2334" s="11"/>
      <c r="C2334" s="11"/>
      <c r="D2334" s="11"/>
      <c r="E2334" s="43"/>
      <c r="F2334" s="43"/>
      <c r="G2334" s="43"/>
    </row>
    <row r="2335" spans="1:7" ht="15">
      <c r="A2335" s="137"/>
      <c r="B2335" s="11"/>
      <c r="C2335" s="11"/>
      <c r="D2335" s="11"/>
      <c r="E2335" s="43"/>
      <c r="F2335" s="43"/>
      <c r="G2335" s="43"/>
    </row>
    <row r="2336" spans="1:7" ht="15">
      <c r="A2336" s="137"/>
      <c r="B2336" s="11"/>
      <c r="C2336" s="11"/>
      <c r="D2336" s="11"/>
      <c r="E2336" s="43"/>
      <c r="F2336" s="43"/>
      <c r="G2336" s="43"/>
    </row>
    <row r="2337" spans="1:7" ht="15">
      <c r="A2337" s="137"/>
      <c r="B2337" s="11"/>
      <c r="C2337" s="11"/>
      <c r="D2337" s="11"/>
      <c r="E2337" s="43"/>
      <c r="F2337" s="43"/>
      <c r="G2337" s="43"/>
    </row>
    <row r="2338" spans="1:7" ht="15">
      <c r="A2338" s="137"/>
      <c r="B2338" s="11"/>
      <c r="C2338" s="11"/>
      <c r="D2338" s="11"/>
      <c r="E2338" s="43"/>
      <c r="F2338" s="43"/>
      <c r="G2338" s="43"/>
    </row>
    <row r="2339" spans="1:7" ht="15">
      <c r="A2339" s="137"/>
      <c r="B2339" s="11"/>
      <c r="C2339" s="11"/>
      <c r="D2339" s="11"/>
      <c r="E2339" s="43"/>
      <c r="F2339" s="43"/>
      <c r="G2339" s="43"/>
    </row>
    <row r="2340" spans="1:7" ht="15">
      <c r="A2340" s="137"/>
      <c r="B2340" s="11"/>
      <c r="C2340" s="11"/>
      <c r="D2340" s="11"/>
      <c r="E2340" s="43"/>
      <c r="F2340" s="43"/>
      <c r="G2340" s="43"/>
    </row>
    <row r="2341" spans="1:7" ht="15">
      <c r="A2341" s="137"/>
      <c r="B2341" s="11"/>
      <c r="C2341" s="11"/>
      <c r="D2341" s="11"/>
      <c r="E2341" s="43"/>
      <c r="F2341" s="43"/>
      <c r="G2341" s="43"/>
    </row>
    <row r="2342" spans="1:7" ht="15">
      <c r="A2342" s="137"/>
      <c r="B2342" s="11"/>
      <c r="C2342" s="11"/>
      <c r="D2342" s="11"/>
      <c r="E2342" s="43"/>
      <c r="F2342" s="43"/>
      <c r="G2342" s="43"/>
    </row>
    <row r="2343" spans="1:7" ht="15">
      <c r="A2343" s="137"/>
      <c r="B2343" s="11"/>
      <c r="C2343" s="11"/>
      <c r="D2343" s="11"/>
      <c r="E2343" s="43"/>
      <c r="F2343" s="43"/>
      <c r="G2343" s="43"/>
    </row>
    <row r="2344" spans="1:7" ht="15">
      <c r="A2344" s="137"/>
      <c r="B2344" s="11"/>
      <c r="C2344" s="11"/>
      <c r="D2344" s="11"/>
      <c r="E2344" s="43"/>
      <c r="F2344" s="43"/>
      <c r="G2344" s="43"/>
    </row>
    <row r="2345" spans="1:7" ht="15">
      <c r="A2345" s="137"/>
      <c r="B2345" s="11"/>
      <c r="C2345" s="11"/>
      <c r="D2345" s="11"/>
      <c r="E2345" s="43"/>
      <c r="F2345" s="43"/>
      <c r="G2345" s="43"/>
    </row>
    <row r="2346" spans="1:7" ht="15">
      <c r="A2346" s="137"/>
      <c r="B2346" s="11"/>
      <c r="C2346" s="11"/>
      <c r="D2346" s="11"/>
      <c r="E2346" s="43"/>
      <c r="F2346" s="43"/>
      <c r="G2346" s="43"/>
    </row>
    <row r="2347" spans="1:7" ht="15">
      <c r="A2347" s="137"/>
      <c r="B2347" s="11"/>
      <c r="C2347" s="11"/>
      <c r="D2347" s="11"/>
      <c r="E2347" s="43"/>
      <c r="F2347" s="43"/>
      <c r="G2347" s="43"/>
    </row>
    <row r="2348" spans="1:7" ht="15">
      <c r="A2348" s="137"/>
      <c r="B2348" s="11"/>
      <c r="C2348" s="11"/>
      <c r="D2348" s="11"/>
      <c r="E2348" s="43"/>
      <c r="F2348" s="43"/>
      <c r="G2348" s="43"/>
    </row>
    <row r="2349" spans="1:7" ht="15">
      <c r="A2349" s="137"/>
      <c r="B2349" s="11"/>
      <c r="C2349" s="11"/>
      <c r="D2349" s="11"/>
      <c r="E2349" s="43"/>
      <c r="F2349" s="43"/>
      <c r="G2349" s="43"/>
    </row>
    <row r="2350" spans="1:7" ht="15">
      <c r="A2350" s="137"/>
      <c r="B2350" s="11"/>
      <c r="C2350" s="11"/>
      <c r="D2350" s="11"/>
      <c r="E2350" s="43"/>
      <c r="F2350" s="43"/>
      <c r="G2350" s="43"/>
    </row>
    <row r="2351" spans="1:7" ht="15">
      <c r="A2351" s="137"/>
      <c r="B2351" s="11"/>
      <c r="C2351" s="11"/>
      <c r="D2351" s="11"/>
      <c r="E2351" s="43"/>
      <c r="F2351" s="43"/>
      <c r="G2351" s="43"/>
    </row>
    <row r="2352" spans="1:7" ht="15">
      <c r="A2352" s="137"/>
      <c r="B2352" s="11"/>
      <c r="C2352" s="11"/>
      <c r="D2352" s="11"/>
      <c r="E2352" s="43"/>
      <c r="F2352" s="43"/>
      <c r="G2352" s="43"/>
    </row>
    <row r="2353" spans="1:7" ht="15">
      <c r="A2353" s="137"/>
      <c r="B2353" s="11"/>
      <c r="C2353" s="11"/>
      <c r="D2353" s="11"/>
      <c r="E2353" s="43"/>
      <c r="F2353" s="43"/>
      <c r="G2353" s="43"/>
    </row>
    <row r="2354" spans="1:7" ht="15">
      <c r="A2354" s="137"/>
      <c r="B2354" s="11"/>
      <c r="C2354" s="11"/>
      <c r="D2354" s="11"/>
      <c r="E2354" s="43"/>
      <c r="F2354" s="43"/>
      <c r="G2354" s="43"/>
    </row>
    <row r="2355" spans="1:7" ht="15">
      <c r="A2355" s="137"/>
      <c r="B2355" s="11"/>
      <c r="C2355" s="11"/>
      <c r="D2355" s="11"/>
      <c r="E2355" s="43"/>
      <c r="F2355" s="43"/>
      <c r="G2355" s="43"/>
    </row>
    <row r="2356" spans="1:7" ht="15">
      <c r="A2356" s="137"/>
      <c r="B2356" s="11"/>
      <c r="C2356" s="11"/>
      <c r="D2356" s="11"/>
      <c r="E2356" s="43"/>
      <c r="F2356" s="43"/>
      <c r="G2356" s="43"/>
    </row>
    <row r="2357" spans="1:7" ht="15">
      <c r="A2357" s="137"/>
      <c r="B2357" s="11"/>
      <c r="C2357" s="11"/>
      <c r="D2357" s="11"/>
      <c r="E2357" s="43"/>
      <c r="F2357" s="43"/>
      <c r="G2357" s="43"/>
    </row>
    <row r="2358" spans="1:7" ht="15">
      <c r="A2358" s="137"/>
      <c r="B2358" s="11"/>
      <c r="C2358" s="11"/>
      <c r="D2358" s="11"/>
      <c r="E2358" s="43"/>
      <c r="F2358" s="43"/>
      <c r="G2358" s="43"/>
    </row>
    <row r="2359" spans="1:7" ht="15">
      <c r="A2359" s="137"/>
      <c r="B2359" s="11"/>
      <c r="C2359" s="11"/>
      <c r="D2359" s="11"/>
      <c r="E2359" s="43"/>
      <c r="F2359" s="43"/>
      <c r="G2359" s="43"/>
    </row>
    <row r="2360" spans="1:7" ht="15">
      <c r="A2360" s="137"/>
      <c r="B2360" s="11"/>
      <c r="C2360" s="11"/>
      <c r="D2360" s="11"/>
      <c r="E2360" s="43"/>
      <c r="F2360" s="43"/>
      <c r="G2360" s="43"/>
    </row>
    <row r="2361" spans="1:7" ht="15">
      <c r="A2361" s="137"/>
      <c r="B2361" s="11"/>
      <c r="C2361" s="11"/>
      <c r="D2361" s="11"/>
      <c r="E2361" s="43"/>
      <c r="F2361" s="43"/>
      <c r="G2361" s="43"/>
    </row>
    <row r="2362" spans="1:7" ht="15">
      <c r="A2362" s="137"/>
      <c r="B2362" s="11"/>
      <c r="C2362" s="11"/>
      <c r="D2362" s="11"/>
      <c r="E2362" s="43"/>
      <c r="F2362" s="43"/>
      <c r="G2362" s="43"/>
    </row>
    <row r="2363" spans="1:7" ht="15">
      <c r="A2363" s="137"/>
      <c r="B2363" s="11"/>
      <c r="C2363" s="11"/>
      <c r="D2363" s="11"/>
      <c r="E2363" s="43"/>
      <c r="F2363" s="43"/>
      <c r="G2363" s="43"/>
    </row>
    <row r="2364" spans="1:7" ht="15">
      <c r="A2364" s="137"/>
      <c r="B2364" s="11"/>
      <c r="C2364" s="11"/>
      <c r="D2364" s="11"/>
      <c r="E2364" s="43"/>
      <c r="F2364" s="43"/>
      <c r="G2364" s="43"/>
    </row>
    <row r="2365" spans="1:7" ht="15">
      <c r="A2365" s="137"/>
      <c r="B2365" s="11"/>
      <c r="C2365" s="11"/>
      <c r="D2365" s="11"/>
      <c r="E2365" s="43"/>
      <c r="F2365" s="43"/>
      <c r="G2365" s="43"/>
    </row>
    <row r="2366" spans="1:7" ht="15">
      <c r="A2366" s="137"/>
      <c r="B2366" s="11"/>
      <c r="C2366" s="11"/>
      <c r="D2366" s="11"/>
      <c r="E2366" s="43"/>
      <c r="F2366" s="43"/>
      <c r="G2366" s="43"/>
    </row>
    <row r="2367" spans="1:7" ht="15">
      <c r="A2367" s="137"/>
      <c r="B2367" s="11"/>
      <c r="C2367" s="11"/>
      <c r="D2367" s="11"/>
      <c r="E2367" s="43"/>
      <c r="F2367" s="43"/>
      <c r="G2367" s="43"/>
    </row>
    <row r="2368" spans="1:7" ht="15">
      <c r="A2368" s="137"/>
      <c r="B2368" s="11"/>
      <c r="C2368" s="11"/>
      <c r="D2368" s="11"/>
      <c r="E2368" s="43"/>
      <c r="F2368" s="43"/>
      <c r="G2368" s="43"/>
    </row>
    <row r="2369" spans="1:7" ht="15">
      <c r="A2369" s="137"/>
      <c r="B2369" s="11"/>
      <c r="C2369" s="11"/>
      <c r="D2369" s="11"/>
      <c r="E2369" s="43"/>
      <c r="F2369" s="43"/>
      <c r="G2369" s="43"/>
    </row>
    <row r="2370" spans="1:7" ht="15">
      <c r="A2370" s="137"/>
      <c r="B2370" s="11"/>
      <c r="C2370" s="11"/>
      <c r="D2370" s="11"/>
      <c r="E2370" s="43"/>
      <c r="F2370" s="43"/>
      <c r="G2370" s="43"/>
    </row>
    <row r="2371" spans="1:7" ht="15">
      <c r="A2371" s="137"/>
      <c r="B2371" s="11"/>
      <c r="C2371" s="11"/>
      <c r="D2371" s="11"/>
      <c r="E2371" s="43"/>
      <c r="F2371" s="43"/>
      <c r="G2371" s="43"/>
    </row>
    <row r="2372" spans="1:7" ht="15">
      <c r="A2372" s="137"/>
      <c r="B2372" s="11"/>
      <c r="C2372" s="11"/>
      <c r="D2372" s="11"/>
      <c r="E2372" s="43"/>
      <c r="F2372" s="43"/>
      <c r="G2372" s="43"/>
    </row>
    <row r="2373" spans="1:7" ht="15">
      <c r="A2373" s="137"/>
      <c r="B2373" s="11"/>
      <c r="C2373" s="11"/>
      <c r="D2373" s="11"/>
      <c r="E2373" s="43"/>
      <c r="F2373" s="43"/>
      <c r="G2373" s="43"/>
    </row>
    <row r="2374" spans="1:7" ht="15">
      <c r="A2374" s="137"/>
      <c r="B2374" s="11"/>
      <c r="C2374" s="11"/>
      <c r="D2374" s="11"/>
      <c r="E2374" s="43"/>
      <c r="F2374" s="43"/>
      <c r="G2374" s="43"/>
    </row>
    <row r="2375" spans="1:7" ht="15">
      <c r="A2375" s="137"/>
      <c r="B2375" s="11"/>
      <c r="C2375" s="11"/>
      <c r="D2375" s="11"/>
      <c r="E2375" s="43"/>
      <c r="F2375" s="43"/>
      <c r="G2375" s="43"/>
    </row>
    <row r="2376" spans="1:7" ht="15">
      <c r="A2376" s="137"/>
      <c r="B2376" s="11"/>
      <c r="C2376" s="11"/>
      <c r="D2376" s="11"/>
      <c r="E2376" s="43"/>
      <c r="F2376" s="43"/>
      <c r="G2376" s="43"/>
    </row>
    <row r="2377" spans="1:7" ht="15">
      <c r="A2377" s="137"/>
      <c r="B2377" s="11"/>
      <c r="C2377" s="11"/>
      <c r="D2377" s="11"/>
      <c r="E2377" s="43"/>
      <c r="F2377" s="43"/>
      <c r="G2377" s="43"/>
    </row>
    <row r="2378" spans="1:7" ht="15">
      <c r="A2378" s="137"/>
      <c r="B2378" s="11"/>
      <c r="C2378" s="11"/>
      <c r="D2378" s="11"/>
      <c r="E2378" s="43"/>
      <c r="F2378" s="43"/>
      <c r="G2378" s="43"/>
    </row>
    <row r="2379" spans="1:7" ht="15">
      <c r="A2379" s="137"/>
      <c r="B2379" s="11"/>
      <c r="C2379" s="11"/>
      <c r="D2379" s="11"/>
      <c r="E2379" s="43"/>
      <c r="F2379" s="43"/>
      <c r="G2379" s="43"/>
    </row>
    <row r="2380" spans="1:7" ht="15">
      <c r="A2380" s="137"/>
      <c r="B2380" s="11"/>
      <c r="C2380" s="11"/>
      <c r="D2380" s="11"/>
      <c r="E2380" s="43"/>
      <c r="F2380" s="43"/>
      <c r="G2380" s="43"/>
    </row>
    <row r="2381" spans="1:7" ht="15">
      <c r="A2381" s="137"/>
      <c r="B2381" s="11"/>
      <c r="C2381" s="11"/>
      <c r="D2381" s="11"/>
      <c r="E2381" s="43"/>
      <c r="F2381" s="43"/>
      <c r="G2381" s="43"/>
    </row>
    <row r="2382" spans="1:7" ht="15">
      <c r="A2382" s="137"/>
      <c r="B2382" s="11"/>
      <c r="C2382" s="11"/>
      <c r="D2382" s="11"/>
      <c r="E2382" s="43"/>
      <c r="F2382" s="43"/>
      <c r="G2382" s="43"/>
    </row>
    <row r="2383" spans="1:7" ht="15">
      <c r="A2383" s="137"/>
      <c r="B2383" s="11"/>
      <c r="C2383" s="11"/>
      <c r="D2383" s="11"/>
      <c r="E2383" s="43"/>
      <c r="F2383" s="43"/>
      <c r="G2383" s="43"/>
    </row>
    <row r="2384" spans="1:7" ht="15">
      <c r="A2384" s="137"/>
      <c r="B2384" s="11"/>
      <c r="C2384" s="11"/>
      <c r="D2384" s="11"/>
      <c r="E2384" s="43"/>
      <c r="F2384" s="43"/>
      <c r="G2384" s="43"/>
    </row>
    <row r="2385" spans="1:7" ht="15">
      <c r="A2385" s="137"/>
      <c r="B2385" s="11"/>
      <c r="C2385" s="11"/>
      <c r="D2385" s="11"/>
      <c r="E2385" s="43"/>
      <c r="F2385" s="43"/>
      <c r="G2385" s="43"/>
    </row>
    <row r="2386" spans="1:7" ht="15">
      <c r="A2386" s="137"/>
      <c r="B2386" s="11"/>
      <c r="C2386" s="11"/>
      <c r="D2386" s="11"/>
      <c r="E2386" s="43"/>
      <c r="F2386" s="43"/>
      <c r="G2386" s="43"/>
    </row>
    <row r="2387" spans="1:7" ht="15">
      <c r="A2387" s="137"/>
      <c r="B2387" s="11"/>
      <c r="C2387" s="11"/>
      <c r="D2387" s="11"/>
      <c r="E2387" s="43"/>
      <c r="F2387" s="43"/>
      <c r="G2387" s="43"/>
    </row>
    <row r="2388" spans="1:7" ht="15">
      <c r="A2388" s="137"/>
      <c r="B2388" s="11"/>
      <c r="C2388" s="11"/>
      <c r="D2388" s="11"/>
      <c r="E2388" s="43"/>
      <c r="F2388" s="43"/>
      <c r="G2388" s="43"/>
    </row>
    <row r="2389" spans="1:7" ht="15">
      <c r="A2389" s="137"/>
      <c r="B2389" s="11"/>
      <c r="C2389" s="11"/>
      <c r="D2389" s="11"/>
      <c r="E2389" s="43"/>
      <c r="F2389" s="43"/>
      <c r="G2389" s="43"/>
    </row>
    <row r="2390" spans="1:7" ht="15">
      <c r="A2390" s="137"/>
      <c r="B2390" s="11"/>
      <c r="C2390" s="11"/>
      <c r="D2390" s="11"/>
      <c r="E2390" s="43"/>
      <c r="F2390" s="43"/>
      <c r="G2390" s="43"/>
    </row>
    <row r="2391" spans="1:7" ht="15">
      <c r="A2391" s="137"/>
      <c r="B2391" s="11"/>
      <c r="C2391" s="11"/>
      <c r="D2391" s="11"/>
      <c r="E2391" s="43"/>
      <c r="F2391" s="43"/>
      <c r="G2391" s="43"/>
    </row>
    <row r="2392" spans="1:7" ht="15">
      <c r="A2392" s="137"/>
      <c r="B2392" s="11"/>
      <c r="C2392" s="11"/>
      <c r="D2392" s="11"/>
      <c r="E2392" s="43"/>
      <c r="F2392" s="43"/>
      <c r="G2392" s="43"/>
    </row>
    <row r="2393" spans="1:7" ht="15">
      <c r="A2393" s="137"/>
      <c r="B2393" s="11"/>
      <c r="C2393" s="11"/>
      <c r="D2393" s="11"/>
      <c r="E2393" s="43"/>
      <c r="F2393" s="43"/>
      <c r="G2393" s="43"/>
    </row>
    <row r="2394" spans="1:7" ht="15">
      <c r="A2394" s="137"/>
      <c r="B2394" s="11"/>
      <c r="C2394" s="11"/>
      <c r="D2394" s="11"/>
      <c r="E2394" s="43"/>
      <c r="F2394" s="43"/>
      <c r="G2394" s="43"/>
    </row>
    <row r="2395" spans="1:7" ht="15">
      <c r="A2395" s="137"/>
      <c r="B2395" s="11"/>
      <c r="C2395" s="11"/>
      <c r="D2395" s="11"/>
      <c r="E2395" s="43"/>
      <c r="F2395" s="43"/>
      <c r="G2395" s="43"/>
    </row>
    <row r="2396" spans="1:7" ht="15">
      <c r="A2396" s="137"/>
      <c r="B2396" s="11"/>
      <c r="C2396" s="11"/>
      <c r="D2396" s="11"/>
      <c r="E2396" s="43"/>
      <c r="F2396" s="43"/>
      <c r="G2396" s="43"/>
    </row>
    <row r="2397" spans="1:7" ht="15">
      <c r="A2397" s="137"/>
      <c r="B2397" s="11"/>
      <c r="C2397" s="11"/>
      <c r="D2397" s="11"/>
      <c r="E2397" s="43"/>
      <c r="F2397" s="43"/>
      <c r="G2397" s="43"/>
    </row>
    <row r="2398" spans="1:7" ht="15">
      <c r="A2398" s="137"/>
      <c r="B2398" s="11"/>
      <c r="C2398" s="11"/>
      <c r="D2398" s="11"/>
      <c r="E2398" s="43"/>
      <c r="F2398" s="43"/>
      <c r="G2398" s="43"/>
    </row>
    <row r="2399" spans="1:7" ht="15">
      <c r="A2399" s="137"/>
      <c r="B2399" s="11"/>
      <c r="C2399" s="11"/>
      <c r="D2399" s="11"/>
      <c r="E2399" s="43"/>
      <c r="F2399" s="43"/>
      <c r="G2399" s="43"/>
    </row>
    <row r="2400" spans="1:7" ht="15">
      <c r="A2400" s="137"/>
      <c r="B2400" s="11"/>
      <c r="C2400" s="11"/>
      <c r="D2400" s="11"/>
      <c r="E2400" s="43"/>
      <c r="F2400" s="43"/>
      <c r="G2400" s="43"/>
    </row>
    <row r="2401" spans="1:7" ht="15">
      <c r="A2401" s="137"/>
      <c r="B2401" s="11"/>
      <c r="C2401" s="11"/>
      <c r="D2401" s="11"/>
      <c r="E2401" s="43"/>
      <c r="F2401" s="43"/>
      <c r="G2401" s="43"/>
    </row>
    <row r="2402" spans="1:7" ht="15">
      <c r="A2402" s="137"/>
      <c r="B2402" s="11"/>
      <c r="C2402" s="11"/>
      <c r="D2402" s="11"/>
      <c r="E2402" s="43"/>
      <c r="F2402" s="43"/>
      <c r="G2402" s="43"/>
    </row>
    <row r="2403" spans="1:7" ht="15">
      <c r="A2403" s="137"/>
      <c r="B2403" s="11"/>
      <c r="C2403" s="11"/>
      <c r="D2403" s="11"/>
      <c r="E2403" s="43"/>
      <c r="F2403" s="43"/>
      <c r="G2403" s="43"/>
    </row>
    <row r="2404" spans="1:7" ht="15">
      <c r="A2404" s="137"/>
      <c r="B2404" s="11"/>
      <c r="C2404" s="11"/>
      <c r="D2404" s="11"/>
      <c r="E2404" s="43"/>
      <c r="F2404" s="43"/>
      <c r="G2404" s="43"/>
    </row>
    <row r="2405" spans="1:7" ht="15">
      <c r="A2405" s="137"/>
      <c r="B2405" s="11"/>
      <c r="C2405" s="11"/>
      <c r="D2405" s="11"/>
      <c r="E2405" s="43"/>
      <c r="F2405" s="43"/>
      <c r="G2405" s="43"/>
    </row>
    <row r="2406" spans="1:7" ht="15">
      <c r="A2406" s="137"/>
      <c r="B2406" s="11"/>
      <c r="C2406" s="11"/>
      <c r="D2406" s="11"/>
      <c r="E2406" s="43"/>
      <c r="F2406" s="43"/>
      <c r="G2406" s="43"/>
    </row>
    <row r="2407" spans="1:7" ht="15">
      <c r="A2407" s="137"/>
      <c r="B2407" s="11"/>
      <c r="C2407" s="11"/>
      <c r="D2407" s="11"/>
      <c r="E2407" s="43"/>
      <c r="F2407" s="43"/>
      <c r="G2407" s="43"/>
    </row>
    <row r="2408" spans="1:7" ht="15">
      <c r="A2408" s="137"/>
      <c r="B2408" s="11"/>
      <c r="C2408" s="11"/>
      <c r="D2408" s="11"/>
      <c r="E2408" s="43"/>
      <c r="F2408" s="43"/>
      <c r="G2408" s="43"/>
    </row>
    <row r="2409" spans="1:7" ht="15">
      <c r="A2409" s="137"/>
      <c r="B2409" s="11"/>
      <c r="C2409" s="11"/>
      <c r="D2409" s="11"/>
      <c r="E2409" s="43"/>
      <c r="F2409" s="43"/>
      <c r="G2409" s="43"/>
    </row>
    <row r="2410" spans="1:7" ht="15">
      <c r="A2410" s="137"/>
      <c r="B2410" s="11"/>
      <c r="C2410" s="11"/>
      <c r="D2410" s="11"/>
      <c r="E2410" s="43"/>
      <c r="F2410" s="43"/>
      <c r="G2410" s="43"/>
    </row>
    <row r="2411" spans="1:7" ht="15">
      <c r="A2411" s="137"/>
      <c r="B2411" s="11"/>
      <c r="C2411" s="11"/>
      <c r="D2411" s="11"/>
      <c r="E2411" s="43"/>
      <c r="F2411" s="43"/>
      <c r="G2411" s="43"/>
    </row>
    <row r="2412" spans="1:7" ht="15">
      <c r="A2412" s="137"/>
      <c r="B2412" s="11"/>
      <c r="C2412" s="11"/>
      <c r="D2412" s="11"/>
      <c r="E2412" s="43"/>
      <c r="F2412" s="43"/>
      <c r="G2412" s="43"/>
    </row>
    <row r="2413" spans="1:7" ht="15">
      <c r="A2413" s="137"/>
      <c r="B2413" s="11"/>
      <c r="C2413" s="11"/>
      <c r="D2413" s="11"/>
      <c r="E2413" s="43"/>
      <c r="F2413" s="43"/>
      <c r="G2413" s="43"/>
    </row>
    <row r="2414" spans="1:7" ht="15">
      <c r="A2414" s="137"/>
      <c r="B2414" s="11"/>
      <c r="C2414" s="11"/>
      <c r="D2414" s="11"/>
      <c r="E2414" s="43"/>
      <c r="F2414" s="43"/>
      <c r="G2414" s="43"/>
    </row>
    <row r="2415" spans="1:7" ht="15">
      <c r="A2415" s="137"/>
      <c r="B2415" s="11"/>
      <c r="C2415" s="11"/>
      <c r="D2415" s="11"/>
      <c r="E2415" s="43"/>
      <c r="F2415" s="43"/>
      <c r="G2415" s="43"/>
    </row>
    <row r="2416" spans="1:7" ht="15">
      <c r="A2416" s="137"/>
      <c r="B2416" s="11"/>
      <c r="C2416" s="11"/>
      <c r="D2416" s="11"/>
      <c r="E2416" s="43"/>
      <c r="F2416" s="43"/>
      <c r="G2416" s="43"/>
    </row>
    <row r="2417" spans="1:7" ht="15">
      <c r="A2417" s="137"/>
      <c r="B2417" s="11"/>
      <c r="C2417" s="11"/>
      <c r="D2417" s="11"/>
      <c r="E2417" s="43"/>
      <c r="F2417" s="43"/>
      <c r="G2417" s="43"/>
    </row>
    <row r="2418" spans="1:7" ht="15">
      <c r="A2418" s="137"/>
      <c r="B2418" s="11"/>
      <c r="C2418" s="11"/>
      <c r="D2418" s="11"/>
      <c r="E2418" s="43"/>
      <c r="F2418" s="43"/>
      <c r="G2418" s="43"/>
    </row>
    <row r="2419" spans="1:7" ht="15">
      <c r="A2419" s="137"/>
      <c r="B2419" s="11"/>
      <c r="C2419" s="11"/>
      <c r="D2419" s="11"/>
      <c r="E2419" s="43"/>
      <c r="F2419" s="43"/>
      <c r="G2419" s="43"/>
    </row>
    <row r="2420" spans="1:7" ht="15">
      <c r="A2420" s="137"/>
      <c r="B2420" s="11"/>
      <c r="C2420" s="11"/>
      <c r="D2420" s="11"/>
      <c r="E2420" s="43"/>
      <c r="F2420" s="43"/>
      <c r="G2420" s="43"/>
    </row>
    <row r="2421" spans="1:7" ht="15">
      <c r="A2421" s="137"/>
      <c r="B2421" s="11"/>
      <c r="C2421" s="11"/>
      <c r="D2421" s="11"/>
      <c r="E2421" s="43"/>
      <c r="F2421" s="43"/>
      <c r="G2421" s="43"/>
    </row>
    <row r="2422" spans="1:7" ht="15">
      <c r="A2422" s="137"/>
      <c r="B2422" s="11"/>
      <c r="C2422" s="11"/>
      <c r="D2422" s="11"/>
      <c r="E2422" s="43"/>
      <c r="F2422" s="43"/>
      <c r="G2422" s="43"/>
    </row>
    <row r="2423" spans="1:7" ht="15">
      <c r="A2423" s="137"/>
      <c r="B2423" s="11"/>
      <c r="C2423" s="11"/>
      <c r="D2423" s="11"/>
      <c r="E2423" s="43"/>
      <c r="F2423" s="43"/>
      <c r="G2423" s="43"/>
    </row>
    <row r="2424" spans="1:7" ht="15">
      <c r="A2424" s="137"/>
      <c r="B2424" s="11"/>
      <c r="C2424" s="11"/>
      <c r="D2424" s="11"/>
      <c r="E2424" s="43"/>
      <c r="F2424" s="43"/>
      <c r="G2424" s="43"/>
    </row>
    <row r="2425" spans="1:7" ht="15">
      <c r="A2425" s="137"/>
      <c r="B2425" s="11"/>
      <c r="C2425" s="11"/>
      <c r="D2425" s="11"/>
      <c r="E2425" s="43"/>
      <c r="F2425" s="43"/>
      <c r="G2425" s="43"/>
    </row>
    <row r="2426" spans="1:7" ht="15">
      <c r="A2426" s="137"/>
      <c r="B2426" s="11"/>
      <c r="C2426" s="11"/>
      <c r="D2426" s="11"/>
      <c r="E2426" s="43"/>
      <c r="F2426" s="43"/>
      <c r="G2426" s="43"/>
    </row>
    <row r="2427" spans="1:7" ht="15">
      <c r="A2427" s="137"/>
      <c r="B2427" s="11"/>
      <c r="C2427" s="11"/>
      <c r="D2427" s="11"/>
      <c r="E2427" s="43"/>
      <c r="F2427" s="43"/>
      <c r="G2427" s="43"/>
    </row>
    <row r="2428" spans="1:7" ht="15">
      <c r="A2428" s="137"/>
      <c r="B2428" s="11"/>
      <c r="C2428" s="11"/>
      <c r="D2428" s="11"/>
      <c r="E2428" s="43"/>
      <c r="F2428" s="43"/>
      <c r="G2428" s="43"/>
    </row>
    <row r="2429" spans="1:7" ht="15">
      <c r="A2429" s="137"/>
      <c r="B2429" s="11"/>
      <c r="C2429" s="11"/>
      <c r="D2429" s="11"/>
      <c r="E2429" s="43"/>
      <c r="F2429" s="43"/>
      <c r="G2429" s="43"/>
    </row>
    <row r="2430" spans="1:7" ht="15">
      <c r="A2430" s="137"/>
      <c r="B2430" s="11"/>
      <c r="C2430" s="11"/>
      <c r="D2430" s="11"/>
      <c r="E2430" s="43"/>
      <c r="F2430" s="43"/>
      <c r="G2430" s="43"/>
    </row>
    <row r="2431" spans="1:7" ht="15">
      <c r="A2431" s="137"/>
      <c r="B2431" s="11"/>
      <c r="C2431" s="11"/>
      <c r="D2431" s="11"/>
      <c r="E2431" s="43"/>
      <c r="F2431" s="43"/>
      <c r="G2431" s="43"/>
    </row>
    <row r="2432" spans="1:7" ht="15">
      <c r="A2432" s="137"/>
      <c r="B2432" s="11"/>
      <c r="C2432" s="11"/>
      <c r="D2432" s="11"/>
      <c r="E2432" s="43"/>
      <c r="F2432" s="43"/>
      <c r="G2432" s="43"/>
    </row>
    <row r="2433" spans="1:7" ht="15">
      <c r="A2433" s="137"/>
      <c r="B2433" s="11"/>
      <c r="C2433" s="11"/>
      <c r="D2433" s="11"/>
      <c r="E2433" s="43"/>
      <c r="F2433" s="43"/>
      <c r="G2433" s="43"/>
    </row>
    <row r="2434" spans="1:7" ht="15">
      <c r="A2434" s="137"/>
      <c r="B2434" s="11"/>
      <c r="C2434" s="11"/>
      <c r="D2434" s="11"/>
      <c r="E2434" s="43"/>
      <c r="F2434" s="43"/>
      <c r="G2434" s="43"/>
    </row>
    <row r="2435" spans="1:7" ht="15">
      <c r="A2435" s="137"/>
      <c r="B2435" s="11"/>
      <c r="C2435" s="11"/>
      <c r="D2435" s="11"/>
      <c r="E2435" s="43"/>
      <c r="F2435" s="43"/>
      <c r="G2435" s="43"/>
    </row>
    <row r="2436" spans="1:7" ht="15">
      <c r="A2436" s="137"/>
      <c r="B2436" s="11"/>
      <c r="C2436" s="11"/>
      <c r="D2436" s="11"/>
      <c r="E2436" s="43"/>
      <c r="F2436" s="43"/>
      <c r="G2436" s="43"/>
    </row>
    <row r="2437" spans="1:7" ht="15">
      <c r="A2437" s="137"/>
      <c r="B2437" s="11"/>
      <c r="C2437" s="11"/>
      <c r="D2437" s="11"/>
      <c r="E2437" s="43"/>
      <c r="F2437" s="43"/>
      <c r="G2437" s="43"/>
    </row>
    <row r="2438" spans="1:7" ht="15">
      <c r="A2438" s="137"/>
      <c r="B2438" s="11"/>
      <c r="C2438" s="11"/>
      <c r="D2438" s="11"/>
      <c r="E2438" s="43"/>
      <c r="F2438" s="43"/>
      <c r="G2438" s="43"/>
    </row>
    <row r="2439" spans="1:7" ht="15">
      <c r="A2439" s="137"/>
      <c r="B2439" s="11"/>
      <c r="C2439" s="11"/>
      <c r="D2439" s="11"/>
      <c r="E2439" s="43"/>
      <c r="F2439" s="43"/>
      <c r="G2439" s="43"/>
    </row>
    <row r="2440" spans="1:7" ht="15">
      <c r="A2440" s="137"/>
      <c r="B2440" s="11"/>
      <c r="C2440" s="11"/>
      <c r="D2440" s="11"/>
      <c r="E2440" s="43"/>
      <c r="F2440" s="43"/>
      <c r="G2440" s="43"/>
    </row>
    <row r="2441" spans="1:7" ht="15">
      <c r="A2441" s="137"/>
      <c r="B2441" s="11"/>
      <c r="C2441" s="11"/>
      <c r="D2441" s="11"/>
      <c r="E2441" s="43"/>
      <c r="F2441" s="43"/>
      <c r="G2441" s="43"/>
    </row>
    <row r="2442" spans="1:7" ht="15">
      <c r="A2442" s="137"/>
      <c r="B2442" s="11"/>
      <c r="C2442" s="11"/>
      <c r="D2442" s="11"/>
      <c r="E2442" s="43"/>
      <c r="F2442" s="43"/>
      <c r="G2442" s="43"/>
    </row>
    <row r="2443" spans="1:7" ht="15">
      <c r="A2443" s="137"/>
      <c r="B2443" s="11"/>
      <c r="C2443" s="11"/>
      <c r="D2443" s="11"/>
      <c r="E2443" s="43"/>
      <c r="F2443" s="43"/>
      <c r="G2443" s="43"/>
    </row>
    <row r="2444" spans="1:7" ht="15">
      <c r="A2444" s="137"/>
      <c r="B2444" s="11"/>
      <c r="C2444" s="11"/>
      <c r="D2444" s="11"/>
      <c r="E2444" s="43"/>
      <c r="F2444" s="43"/>
      <c r="G2444" s="43"/>
    </row>
    <row r="2445" spans="1:7" ht="15">
      <c r="A2445" s="137"/>
      <c r="B2445" s="11"/>
      <c r="C2445" s="11"/>
      <c r="D2445" s="11"/>
      <c r="E2445" s="43"/>
      <c r="F2445" s="43"/>
      <c r="G2445" s="43"/>
    </row>
    <row r="2446" spans="1:7" ht="15">
      <c r="A2446" s="137"/>
      <c r="B2446" s="11"/>
      <c r="C2446" s="11"/>
      <c r="D2446" s="11"/>
      <c r="E2446" s="43"/>
      <c r="F2446" s="43"/>
      <c r="G2446" s="43"/>
    </row>
    <row r="2447" spans="1:7" ht="15">
      <c r="A2447" s="137"/>
      <c r="B2447" s="11"/>
      <c r="C2447" s="11"/>
      <c r="D2447" s="11"/>
      <c r="E2447" s="43"/>
      <c r="F2447" s="43"/>
      <c r="G2447" s="43"/>
    </row>
    <row r="2448" spans="1:7" ht="15">
      <c r="A2448" s="137"/>
      <c r="B2448" s="11"/>
      <c r="C2448" s="11"/>
      <c r="D2448" s="11"/>
      <c r="E2448" s="43"/>
      <c r="F2448" s="43"/>
      <c r="G2448" s="43"/>
    </row>
    <row r="2449" spans="1:7" ht="15">
      <c r="A2449" s="137"/>
      <c r="B2449" s="11"/>
      <c r="C2449" s="11"/>
      <c r="D2449" s="11"/>
      <c r="E2449" s="43"/>
      <c r="F2449" s="43"/>
      <c r="G2449" s="43"/>
    </row>
    <row r="2450" spans="1:7" ht="15">
      <c r="A2450" s="137"/>
      <c r="B2450" s="11"/>
      <c r="C2450" s="11"/>
      <c r="D2450" s="11"/>
      <c r="E2450" s="43"/>
      <c r="F2450" s="43"/>
      <c r="G2450" s="43"/>
    </row>
    <row r="2451" spans="1:7" ht="15">
      <c r="A2451" s="137"/>
      <c r="B2451" s="11"/>
      <c r="C2451" s="11"/>
      <c r="D2451" s="11"/>
      <c r="E2451" s="43"/>
      <c r="F2451" s="43"/>
      <c r="G2451" s="43"/>
    </row>
    <row r="2452" spans="1:7" ht="15">
      <c r="A2452" s="137"/>
      <c r="B2452" s="11"/>
      <c r="C2452" s="11"/>
      <c r="D2452" s="11"/>
      <c r="E2452" s="43"/>
      <c r="F2452" s="43"/>
      <c r="G2452" s="43"/>
    </row>
    <row r="2453" spans="1:7" ht="15">
      <c r="A2453" s="137"/>
      <c r="B2453" s="11"/>
      <c r="C2453" s="11"/>
      <c r="D2453" s="11"/>
      <c r="E2453" s="43"/>
      <c r="F2453" s="43"/>
      <c r="G2453" s="43"/>
    </row>
    <row r="2454" spans="1:7" ht="15">
      <c r="A2454" s="137"/>
      <c r="B2454" s="11"/>
      <c r="C2454" s="11"/>
      <c r="D2454" s="11"/>
      <c r="E2454" s="43"/>
      <c r="F2454" s="43"/>
      <c r="G2454" s="43"/>
    </row>
    <row r="2455" spans="1:7" ht="15">
      <c r="A2455" s="137"/>
      <c r="B2455" s="11"/>
      <c r="C2455" s="11"/>
      <c r="D2455" s="11"/>
      <c r="E2455" s="43"/>
      <c r="F2455" s="43"/>
      <c r="G2455" s="43"/>
    </row>
    <row r="2456" spans="1:7" ht="15">
      <c r="A2456" s="137"/>
      <c r="B2456" s="11"/>
      <c r="C2456" s="11"/>
      <c r="D2456" s="11"/>
      <c r="E2456" s="43"/>
      <c r="F2456" s="43"/>
      <c r="G2456" s="43"/>
    </row>
    <row r="2457" spans="1:7" ht="15">
      <c r="A2457" s="137"/>
      <c r="B2457" s="11"/>
      <c r="C2457" s="11"/>
      <c r="D2457" s="11"/>
      <c r="E2457" s="43"/>
      <c r="F2457" s="43"/>
      <c r="G2457" s="43"/>
    </row>
    <row r="2458" spans="1:7" ht="15">
      <c r="A2458" s="137"/>
      <c r="B2458" s="11"/>
      <c r="C2458" s="11"/>
      <c r="D2458" s="11"/>
      <c r="E2458" s="43"/>
      <c r="F2458" s="43"/>
      <c r="G2458" s="43"/>
    </row>
    <row r="2459" spans="1:7" ht="15">
      <c r="A2459" s="137"/>
      <c r="B2459" s="11"/>
      <c r="C2459" s="11"/>
      <c r="D2459" s="11"/>
      <c r="E2459" s="43"/>
      <c r="F2459" s="43"/>
      <c r="G2459" s="43"/>
    </row>
    <row r="2460" spans="1:7" ht="15">
      <c r="A2460" s="137"/>
      <c r="B2460" s="11"/>
      <c r="C2460" s="11"/>
      <c r="D2460" s="11"/>
      <c r="E2460" s="43"/>
      <c r="F2460" s="43"/>
      <c r="G2460" s="43"/>
    </row>
    <row r="2461" spans="1:7" ht="15">
      <c r="A2461" s="137"/>
      <c r="B2461" s="11"/>
      <c r="C2461" s="11"/>
      <c r="D2461" s="11"/>
      <c r="E2461" s="43"/>
      <c r="F2461" s="43"/>
      <c r="G2461" s="43"/>
    </row>
    <row r="2462" spans="1:7" ht="15">
      <c r="A2462" s="137"/>
      <c r="B2462" s="11"/>
      <c r="C2462" s="11"/>
      <c r="D2462" s="11"/>
      <c r="E2462" s="43"/>
      <c r="F2462" s="43"/>
      <c r="G2462" s="43"/>
    </row>
    <row r="2463" spans="1:7" ht="15">
      <c r="A2463" s="137"/>
      <c r="B2463" s="11"/>
      <c r="C2463" s="11"/>
      <c r="D2463" s="11"/>
      <c r="E2463" s="43"/>
      <c r="F2463" s="43"/>
      <c r="G2463" s="43"/>
    </row>
    <row r="2464" spans="1:7" ht="15">
      <c r="A2464" s="137"/>
      <c r="B2464" s="11"/>
      <c r="C2464" s="11"/>
      <c r="D2464" s="11"/>
      <c r="E2464" s="43"/>
      <c r="F2464" s="43"/>
      <c r="G2464" s="43"/>
    </row>
    <row r="2465" spans="1:7" ht="15">
      <c r="A2465" s="137"/>
      <c r="B2465" s="11"/>
      <c r="C2465" s="11"/>
      <c r="D2465" s="11"/>
      <c r="E2465" s="43"/>
      <c r="F2465" s="43"/>
      <c r="G2465" s="43"/>
    </row>
    <row r="2466" spans="1:7" ht="15">
      <c r="A2466" s="137"/>
      <c r="B2466" s="11"/>
      <c r="C2466" s="11"/>
      <c r="D2466" s="11"/>
      <c r="E2466" s="43"/>
      <c r="F2466" s="43"/>
      <c r="G2466" s="43"/>
    </row>
    <row r="2467" spans="1:7" ht="15">
      <c r="A2467" s="137"/>
      <c r="B2467" s="11"/>
      <c r="C2467" s="11"/>
      <c r="D2467" s="11"/>
      <c r="E2467" s="43"/>
      <c r="F2467" s="43"/>
      <c r="G2467" s="43"/>
    </row>
    <row r="2468" spans="1:7" ht="15">
      <c r="A2468" s="137"/>
      <c r="B2468" s="11"/>
      <c r="C2468" s="11"/>
      <c r="D2468" s="11"/>
      <c r="E2468" s="43"/>
      <c r="F2468" s="43"/>
      <c r="G2468" s="43"/>
    </row>
    <row r="2469" spans="1:7" ht="15">
      <c r="A2469" s="137"/>
      <c r="B2469" s="11"/>
      <c r="C2469" s="11"/>
      <c r="D2469" s="11"/>
      <c r="E2469" s="43"/>
      <c r="F2469" s="43"/>
      <c r="G2469" s="43"/>
    </row>
    <row r="2470" spans="1:7" ht="15">
      <c r="A2470" s="137"/>
      <c r="B2470" s="11"/>
      <c r="C2470" s="11"/>
      <c r="D2470" s="11"/>
      <c r="E2470" s="43"/>
      <c r="F2470" s="43"/>
      <c r="G2470" s="43"/>
    </row>
    <row r="2471" spans="1:7" ht="15">
      <c r="A2471" s="137"/>
      <c r="B2471" s="11"/>
      <c r="C2471" s="11"/>
      <c r="D2471" s="11"/>
      <c r="E2471" s="43"/>
      <c r="F2471" s="43"/>
      <c r="G2471" s="43"/>
    </row>
    <row r="2472" spans="1:7" ht="15">
      <c r="A2472" s="137"/>
      <c r="B2472" s="11"/>
      <c r="C2472" s="11"/>
      <c r="D2472" s="11"/>
      <c r="E2472" s="43"/>
      <c r="F2472" s="43"/>
      <c r="G2472" s="43"/>
    </row>
    <row r="2473" spans="1:7" ht="15">
      <c r="A2473" s="137"/>
      <c r="B2473" s="11"/>
      <c r="C2473" s="11"/>
      <c r="D2473" s="11"/>
      <c r="E2473" s="43"/>
      <c r="F2473" s="43"/>
      <c r="G2473" s="43"/>
    </row>
    <row r="2474" spans="1:7" ht="15">
      <c r="A2474" s="137"/>
      <c r="B2474" s="11"/>
      <c r="C2474" s="11"/>
      <c r="D2474" s="11"/>
      <c r="E2474" s="43"/>
      <c r="F2474" s="43"/>
      <c r="G2474" s="43"/>
    </row>
    <row r="2475" spans="1:7" ht="15">
      <c r="A2475" s="137"/>
      <c r="B2475" s="11"/>
      <c r="C2475" s="11"/>
      <c r="D2475" s="11"/>
      <c r="E2475" s="43"/>
      <c r="F2475" s="43"/>
      <c r="G2475" s="43"/>
    </row>
    <row r="2476" spans="1:7" ht="15">
      <c r="A2476" s="137"/>
      <c r="B2476" s="11"/>
      <c r="C2476" s="11"/>
      <c r="D2476" s="11"/>
      <c r="E2476" s="43"/>
      <c r="F2476" s="43"/>
      <c r="G2476" s="43"/>
    </row>
    <row r="2477" spans="1:7" ht="15">
      <c r="A2477" s="137"/>
      <c r="B2477" s="11"/>
      <c r="C2477" s="11"/>
      <c r="D2477" s="11"/>
      <c r="E2477" s="43"/>
      <c r="F2477" s="43"/>
      <c r="G2477" s="43"/>
    </row>
    <row r="2478" spans="1:7" ht="15">
      <c r="A2478" s="137"/>
      <c r="B2478" s="11"/>
      <c r="C2478" s="11"/>
      <c r="D2478" s="11"/>
      <c r="E2478" s="43"/>
      <c r="F2478" s="43"/>
      <c r="G2478" s="43"/>
    </row>
    <row r="2479" spans="1:7" ht="15">
      <c r="A2479" s="137"/>
      <c r="B2479" s="11"/>
      <c r="C2479" s="11"/>
      <c r="D2479" s="11"/>
      <c r="E2479" s="43"/>
      <c r="F2479" s="43"/>
      <c r="G2479" s="43"/>
    </row>
    <row r="2480" spans="1:7" ht="15">
      <c r="A2480" s="137"/>
      <c r="B2480" s="11"/>
      <c r="C2480" s="11"/>
      <c r="D2480" s="11"/>
      <c r="E2480" s="43"/>
      <c r="F2480" s="43"/>
      <c r="G2480" s="43"/>
    </row>
    <row r="2481" spans="1:7" ht="15">
      <c r="A2481" s="137"/>
      <c r="B2481" s="11"/>
      <c r="C2481" s="11"/>
      <c r="D2481" s="11"/>
      <c r="E2481" s="43"/>
      <c r="F2481" s="43"/>
      <c r="G2481" s="43"/>
    </row>
    <row r="2482" spans="1:7" ht="15">
      <c r="A2482" s="137"/>
      <c r="B2482" s="11"/>
      <c r="C2482" s="11"/>
      <c r="D2482" s="11"/>
      <c r="E2482" s="43"/>
      <c r="F2482" s="43"/>
      <c r="G2482" s="43"/>
    </row>
    <row r="2483" spans="1:7" ht="15">
      <c r="A2483" s="137"/>
      <c r="B2483" s="11"/>
      <c r="C2483" s="11"/>
      <c r="D2483" s="11"/>
      <c r="E2483" s="43"/>
      <c r="F2483" s="43"/>
      <c r="G2483" s="43"/>
    </row>
    <row r="2484" spans="1:7" ht="15">
      <c r="A2484" s="137"/>
      <c r="B2484" s="11"/>
      <c r="C2484" s="11"/>
      <c r="D2484" s="11"/>
      <c r="E2484" s="43"/>
      <c r="F2484" s="43"/>
      <c r="G2484" s="43"/>
    </row>
    <row r="2485" spans="1:7" ht="15">
      <c r="A2485" s="137"/>
      <c r="B2485" s="11"/>
      <c r="C2485" s="11"/>
      <c r="D2485" s="11"/>
      <c r="E2485" s="43"/>
      <c r="F2485" s="43"/>
      <c r="G2485" s="43"/>
    </row>
    <row r="2486" spans="1:7" ht="15">
      <c r="A2486" s="137"/>
      <c r="B2486" s="11"/>
      <c r="C2486" s="11"/>
      <c r="D2486" s="11"/>
      <c r="E2486" s="43"/>
      <c r="F2486" s="43"/>
      <c r="G2486" s="43"/>
    </row>
    <row r="2487" spans="1:7" ht="15">
      <c r="A2487" s="137"/>
      <c r="B2487" s="11"/>
      <c r="C2487" s="11"/>
      <c r="D2487" s="11"/>
      <c r="E2487" s="43"/>
      <c r="F2487" s="43"/>
      <c r="G2487" s="43"/>
    </row>
    <row r="2488" spans="1:7" ht="15">
      <c r="A2488" s="137"/>
      <c r="B2488" s="11"/>
      <c r="C2488" s="11"/>
      <c r="D2488" s="11"/>
      <c r="E2488" s="43"/>
      <c r="F2488" s="43"/>
      <c r="G2488" s="43"/>
    </row>
    <row r="2489" spans="1:7" ht="15">
      <c r="A2489" s="137"/>
      <c r="B2489" s="11"/>
      <c r="C2489" s="11"/>
      <c r="D2489" s="11"/>
      <c r="E2489" s="43"/>
      <c r="F2489" s="43"/>
      <c r="G2489" s="43"/>
    </row>
    <row r="2490" spans="1:7" ht="15">
      <c r="A2490" s="137"/>
      <c r="B2490" s="11"/>
      <c r="C2490" s="11"/>
      <c r="D2490" s="11"/>
      <c r="E2490" s="43"/>
      <c r="F2490" s="43"/>
      <c r="G2490" s="43"/>
    </row>
    <row r="2491" spans="1:7" ht="15">
      <c r="A2491" s="137"/>
      <c r="B2491" s="11"/>
      <c r="C2491" s="11"/>
      <c r="D2491" s="11"/>
      <c r="E2491" s="43"/>
      <c r="F2491" s="43"/>
      <c r="G2491" s="43"/>
    </row>
    <row r="2492" spans="1:7" ht="15">
      <c r="A2492" s="137"/>
      <c r="B2492" s="11"/>
      <c r="C2492" s="11"/>
      <c r="D2492" s="11"/>
      <c r="E2492" s="43"/>
      <c r="F2492" s="43"/>
      <c r="G2492" s="43"/>
    </row>
    <row r="2493" spans="1:7" ht="15">
      <c r="A2493" s="137"/>
      <c r="B2493" s="11"/>
      <c r="C2493" s="11"/>
      <c r="D2493" s="11"/>
      <c r="E2493" s="43"/>
      <c r="F2493" s="43"/>
      <c r="G2493" s="43"/>
    </row>
    <row r="2494" spans="1:7" ht="15">
      <c r="A2494" s="137"/>
      <c r="B2494" s="11"/>
      <c r="C2494" s="11"/>
      <c r="D2494" s="11"/>
      <c r="E2494" s="43"/>
      <c r="F2494" s="43"/>
      <c r="G2494" s="43"/>
    </row>
    <row r="2495" spans="1:7" ht="15">
      <c r="A2495" s="137"/>
      <c r="B2495" s="11"/>
      <c r="C2495" s="11"/>
      <c r="D2495" s="11"/>
      <c r="E2495" s="43"/>
      <c r="F2495" s="43"/>
      <c r="G2495" s="43"/>
    </row>
    <row r="2496" spans="1:7" ht="15">
      <c r="A2496" s="137"/>
      <c r="B2496" s="11"/>
      <c r="C2496" s="11"/>
      <c r="D2496" s="11"/>
      <c r="E2496" s="43"/>
      <c r="F2496" s="43"/>
      <c r="G2496" s="43"/>
    </row>
    <row r="2497" spans="1:7" ht="15">
      <c r="A2497" s="137"/>
      <c r="B2497" s="11"/>
      <c r="C2497" s="11"/>
      <c r="D2497" s="11"/>
      <c r="E2497" s="43"/>
      <c r="F2497" s="43"/>
      <c r="G2497" s="43"/>
    </row>
    <row r="2498" spans="1:7" ht="15">
      <c r="A2498" s="137"/>
      <c r="B2498" s="11"/>
      <c r="C2498" s="11"/>
      <c r="D2498" s="11"/>
      <c r="E2498" s="43"/>
      <c r="F2498" s="43"/>
      <c r="G2498" s="43"/>
    </row>
    <row r="2499" spans="1:7" ht="15">
      <c r="A2499" s="137"/>
      <c r="B2499" s="11"/>
      <c r="C2499" s="11"/>
      <c r="D2499" s="11"/>
      <c r="E2499" s="43"/>
      <c r="F2499" s="43"/>
      <c r="G2499" s="43"/>
    </row>
    <row r="2500" spans="1:7" ht="15">
      <c r="A2500" s="137"/>
      <c r="B2500" s="11"/>
      <c r="C2500" s="11"/>
      <c r="D2500" s="11"/>
      <c r="E2500" s="43"/>
      <c r="F2500" s="43"/>
      <c r="G2500" s="43"/>
    </row>
    <row r="2501" spans="1:7" ht="15">
      <c r="A2501" s="137"/>
      <c r="B2501" s="11"/>
      <c r="C2501" s="11"/>
      <c r="D2501" s="11"/>
      <c r="E2501" s="43"/>
      <c r="F2501" s="43"/>
      <c r="G2501" s="43"/>
    </row>
    <row r="2502" spans="1:7" ht="15">
      <c r="A2502" s="137"/>
      <c r="B2502" s="11"/>
      <c r="C2502" s="11"/>
      <c r="D2502" s="11"/>
      <c r="E2502" s="43"/>
      <c r="F2502" s="43"/>
      <c r="G2502" s="43"/>
    </row>
    <row r="2503" spans="1:7" ht="15">
      <c r="A2503" s="137"/>
      <c r="B2503" s="11"/>
      <c r="C2503" s="11"/>
      <c r="D2503" s="11"/>
      <c r="E2503" s="43"/>
      <c r="F2503" s="43"/>
      <c r="G2503" s="43"/>
    </row>
    <row r="2504" spans="1:7" ht="15">
      <c r="A2504" s="137"/>
      <c r="B2504" s="11"/>
      <c r="C2504" s="11"/>
      <c r="D2504" s="11"/>
      <c r="E2504" s="43"/>
      <c r="F2504" s="43"/>
      <c r="G2504" s="43"/>
    </row>
    <row r="2505" spans="1:7" ht="15">
      <c r="A2505" s="137"/>
      <c r="B2505" s="11"/>
      <c r="C2505" s="11"/>
      <c r="D2505" s="11"/>
      <c r="E2505" s="43"/>
      <c r="F2505" s="43"/>
      <c r="G2505" s="43"/>
    </row>
    <row r="2506" spans="1:7" ht="15">
      <c r="A2506" s="137"/>
      <c r="B2506" s="11"/>
      <c r="C2506" s="11"/>
      <c r="D2506" s="11"/>
      <c r="E2506" s="43"/>
      <c r="F2506" s="43"/>
      <c r="G2506" s="43"/>
    </row>
    <row r="2507" spans="1:7" ht="15">
      <c r="A2507" s="137"/>
      <c r="B2507" s="11"/>
      <c r="C2507" s="11"/>
      <c r="D2507" s="11"/>
      <c r="E2507" s="43"/>
      <c r="F2507" s="43"/>
      <c r="G2507" s="43"/>
    </row>
    <row r="2508" spans="1:7" ht="15">
      <c r="A2508" s="137"/>
      <c r="B2508" s="11"/>
      <c r="C2508" s="11"/>
      <c r="D2508" s="11"/>
      <c r="E2508" s="43"/>
      <c r="F2508" s="43"/>
      <c r="G2508" s="43"/>
    </row>
    <row r="2509" spans="1:7" ht="15">
      <c r="A2509" s="137"/>
      <c r="B2509" s="11"/>
      <c r="C2509" s="11"/>
      <c r="D2509" s="11"/>
      <c r="E2509" s="43"/>
      <c r="F2509" s="43"/>
      <c r="G2509" s="43"/>
    </row>
    <row r="2510" spans="1:7" ht="15">
      <c r="A2510" s="137"/>
      <c r="B2510" s="11"/>
      <c r="C2510" s="11"/>
      <c r="D2510" s="11"/>
      <c r="E2510" s="43"/>
      <c r="F2510" s="43"/>
      <c r="G2510" s="43"/>
    </row>
    <row r="2511" spans="1:7" ht="15">
      <c r="A2511" s="137"/>
      <c r="B2511" s="11"/>
      <c r="C2511" s="11"/>
      <c r="D2511" s="11"/>
      <c r="E2511" s="43"/>
      <c r="F2511" s="43"/>
      <c r="G2511" s="43"/>
    </row>
    <row r="2512" spans="1:7" ht="15">
      <c r="A2512" s="137"/>
      <c r="B2512" s="11"/>
      <c r="C2512" s="11"/>
      <c r="D2512" s="11"/>
      <c r="E2512" s="43"/>
      <c r="F2512" s="43"/>
      <c r="G2512" s="43"/>
    </row>
    <row r="2513" spans="1:7" ht="15">
      <c r="A2513" s="137"/>
      <c r="B2513" s="11"/>
      <c r="C2513" s="11"/>
      <c r="D2513" s="11"/>
      <c r="E2513" s="43"/>
      <c r="F2513" s="43"/>
      <c r="G2513" s="43"/>
    </row>
    <row r="2514" spans="1:7" ht="15">
      <c r="A2514" s="137"/>
      <c r="B2514" s="11"/>
      <c r="C2514" s="11"/>
      <c r="D2514" s="11"/>
      <c r="E2514" s="43"/>
      <c r="F2514" s="43"/>
      <c r="G2514" s="43"/>
    </row>
    <row r="2515" spans="1:7" ht="15">
      <c r="A2515" s="137"/>
      <c r="B2515" s="11"/>
      <c r="C2515" s="11"/>
      <c r="D2515" s="11"/>
      <c r="E2515" s="43"/>
      <c r="F2515" s="43"/>
      <c r="G2515" s="43"/>
    </row>
    <row r="2516" spans="1:7" ht="15">
      <c r="A2516" s="137"/>
      <c r="B2516" s="11"/>
      <c r="C2516" s="11"/>
      <c r="D2516" s="11"/>
      <c r="E2516" s="43"/>
      <c r="F2516" s="43"/>
      <c r="G2516" s="43"/>
    </row>
    <row r="2517" spans="1:7" ht="15">
      <c r="A2517" s="137"/>
      <c r="B2517" s="11"/>
      <c r="C2517" s="11"/>
      <c r="D2517" s="11"/>
      <c r="E2517" s="43"/>
      <c r="F2517" s="43"/>
      <c r="G2517" s="43"/>
    </row>
    <row r="2518" spans="1:7" ht="15">
      <c r="A2518" s="137"/>
      <c r="B2518" s="11"/>
      <c r="C2518" s="11"/>
      <c r="D2518" s="11"/>
      <c r="E2518" s="43"/>
      <c r="F2518" s="43"/>
      <c r="G2518" s="43"/>
    </row>
    <row r="2519" spans="1:7" ht="15">
      <c r="A2519" s="137"/>
      <c r="B2519" s="11"/>
      <c r="C2519" s="11"/>
      <c r="D2519" s="11"/>
      <c r="E2519" s="43"/>
      <c r="F2519" s="43"/>
      <c r="G2519" s="43"/>
    </row>
    <row r="2520" spans="1:7" ht="15">
      <c r="A2520" s="137"/>
      <c r="B2520" s="11"/>
      <c r="C2520" s="11"/>
      <c r="D2520" s="11"/>
      <c r="E2520" s="43"/>
      <c r="F2520" s="43"/>
      <c r="G2520" s="43"/>
    </row>
    <row r="2521" spans="1:7" ht="15">
      <c r="A2521" s="137"/>
      <c r="B2521" s="11"/>
      <c r="C2521" s="11"/>
      <c r="D2521" s="11"/>
      <c r="E2521" s="43"/>
      <c r="F2521" s="43"/>
      <c r="G2521" s="43"/>
    </row>
    <row r="2522" spans="1:7" ht="15">
      <c r="A2522" s="137"/>
      <c r="B2522" s="11"/>
      <c r="C2522" s="11"/>
      <c r="D2522" s="11"/>
      <c r="E2522" s="43"/>
      <c r="F2522" s="43"/>
      <c r="G2522" s="43"/>
    </row>
    <row r="2523" spans="1:7" ht="15">
      <c r="A2523" s="137"/>
      <c r="B2523" s="11"/>
      <c r="C2523" s="11"/>
      <c r="D2523" s="11"/>
      <c r="E2523" s="43"/>
      <c r="F2523" s="43"/>
      <c r="G2523" s="43"/>
    </row>
    <row r="2524" spans="1:7" ht="15">
      <c r="A2524" s="137"/>
      <c r="B2524" s="11"/>
      <c r="C2524" s="11"/>
      <c r="D2524" s="11"/>
      <c r="E2524" s="43"/>
      <c r="F2524" s="43"/>
      <c r="G2524" s="43"/>
    </row>
    <row r="2525" spans="1:7" ht="15">
      <c r="A2525" s="137"/>
      <c r="B2525" s="11"/>
      <c r="C2525" s="11"/>
      <c r="D2525" s="11"/>
      <c r="E2525" s="43"/>
      <c r="F2525" s="43"/>
      <c r="G2525" s="43"/>
    </row>
    <row r="2526" spans="1:7" ht="15">
      <c r="A2526" s="137"/>
      <c r="B2526" s="11"/>
      <c r="C2526" s="11"/>
      <c r="D2526" s="11"/>
      <c r="E2526" s="43"/>
      <c r="F2526" s="43"/>
      <c r="G2526" s="43"/>
    </row>
    <row r="2527" spans="1:7" ht="15">
      <c r="A2527" s="137"/>
      <c r="B2527" s="11"/>
      <c r="C2527" s="11"/>
      <c r="D2527" s="11"/>
      <c r="E2527" s="43"/>
      <c r="F2527" s="43"/>
      <c r="G2527" s="43"/>
    </row>
    <row r="2528" spans="1:7" ht="15">
      <c r="A2528" s="137"/>
      <c r="B2528" s="11"/>
      <c r="C2528" s="11"/>
      <c r="D2528" s="11"/>
      <c r="E2528" s="43"/>
      <c r="F2528" s="43"/>
      <c r="G2528" s="43"/>
    </row>
    <row r="2529" spans="1:7" ht="15">
      <c r="A2529" s="137"/>
      <c r="B2529" s="11"/>
      <c r="C2529" s="11"/>
      <c r="D2529" s="11"/>
      <c r="E2529" s="43"/>
      <c r="F2529" s="43"/>
      <c r="G2529" s="43"/>
    </row>
    <row r="2530" spans="1:7" ht="15">
      <c r="A2530" s="137"/>
      <c r="B2530" s="11"/>
      <c r="C2530" s="11"/>
      <c r="D2530" s="11"/>
      <c r="E2530" s="43"/>
      <c r="F2530" s="43"/>
      <c r="G2530" s="43"/>
    </row>
    <row r="2531" spans="1:7" ht="15">
      <c r="A2531" s="137"/>
      <c r="B2531" s="11"/>
      <c r="C2531" s="11"/>
      <c r="D2531" s="11"/>
      <c r="E2531" s="43"/>
      <c r="F2531" s="43"/>
      <c r="G2531" s="43"/>
    </row>
    <row r="2532" spans="1:7" ht="15">
      <c r="A2532" s="137"/>
      <c r="B2532" s="11"/>
      <c r="C2532" s="11"/>
      <c r="D2532" s="11"/>
      <c r="E2532" s="43"/>
      <c r="F2532" s="43"/>
      <c r="G2532" s="43"/>
    </row>
    <row r="2533" spans="1:7" ht="15">
      <c r="A2533" s="137"/>
      <c r="B2533" s="11"/>
      <c r="C2533" s="11"/>
      <c r="D2533" s="11"/>
      <c r="E2533" s="43"/>
      <c r="F2533" s="43"/>
      <c r="G2533" s="43"/>
    </row>
    <row r="2534" spans="1:7" ht="15">
      <c r="A2534" s="137"/>
      <c r="B2534" s="11"/>
      <c r="C2534" s="11"/>
      <c r="D2534" s="11"/>
      <c r="E2534" s="43"/>
      <c r="F2534" s="43"/>
      <c r="G2534" s="43"/>
    </row>
    <row r="2535" spans="1:7" ht="15">
      <c r="A2535" s="137"/>
      <c r="B2535" s="11"/>
      <c r="C2535" s="11"/>
      <c r="D2535" s="11"/>
      <c r="E2535" s="43"/>
      <c r="F2535" s="43"/>
      <c r="G2535" s="43"/>
    </row>
    <row r="2536" spans="1:7" ht="15">
      <c r="A2536" s="137"/>
      <c r="B2536" s="11"/>
      <c r="C2536" s="11"/>
      <c r="D2536" s="11"/>
      <c r="E2536" s="43"/>
      <c r="F2536" s="43"/>
      <c r="G2536" s="43"/>
    </row>
    <row r="2537" spans="1:7" ht="15">
      <c r="A2537" s="137"/>
      <c r="B2537" s="11"/>
      <c r="C2537" s="11"/>
      <c r="D2537" s="11"/>
      <c r="E2537" s="43"/>
      <c r="F2537" s="43"/>
      <c r="G2537" s="43"/>
    </row>
    <row r="2538" spans="1:7" ht="15">
      <c r="A2538" s="137"/>
      <c r="B2538" s="11"/>
      <c r="C2538" s="11"/>
      <c r="D2538" s="11"/>
      <c r="E2538" s="43"/>
      <c r="F2538" s="43"/>
      <c r="G2538" s="43"/>
    </row>
    <row r="2539" spans="1:7" ht="15">
      <c r="A2539" s="137"/>
      <c r="B2539" s="11"/>
      <c r="C2539" s="11"/>
      <c r="D2539" s="11"/>
      <c r="E2539" s="43"/>
      <c r="F2539" s="43"/>
      <c r="G2539" s="43"/>
    </row>
    <row r="2540" spans="1:7" ht="15">
      <c r="A2540" s="137"/>
      <c r="B2540" s="11"/>
      <c r="C2540" s="11"/>
      <c r="D2540" s="11"/>
      <c r="E2540" s="43"/>
      <c r="F2540" s="43"/>
      <c r="G2540" s="43"/>
    </row>
    <row r="2541" spans="1:7" ht="15">
      <c r="A2541" s="137"/>
      <c r="B2541" s="11"/>
      <c r="C2541" s="11"/>
      <c r="D2541" s="11"/>
      <c r="E2541" s="43"/>
      <c r="F2541" s="43"/>
      <c r="G2541" s="43"/>
    </row>
    <row r="2542" spans="1:7" ht="15">
      <c r="A2542" s="137"/>
      <c r="B2542" s="11"/>
      <c r="C2542" s="11"/>
      <c r="D2542" s="11"/>
      <c r="E2542" s="43"/>
      <c r="F2542" s="43"/>
      <c r="G2542" s="43"/>
    </row>
    <row r="2543" spans="1:7" ht="15">
      <c r="A2543" s="137"/>
      <c r="B2543" s="11"/>
      <c r="C2543" s="11"/>
      <c r="D2543" s="11"/>
      <c r="E2543" s="43"/>
      <c r="F2543" s="43"/>
      <c r="G2543" s="43"/>
    </row>
    <row r="2544" spans="1:7" ht="15">
      <c r="A2544" s="137"/>
      <c r="B2544" s="11"/>
      <c r="C2544" s="11"/>
      <c r="D2544" s="11"/>
      <c r="E2544" s="43"/>
      <c r="F2544" s="43"/>
      <c r="G2544" s="43"/>
    </row>
    <row r="2545" spans="1:7" ht="15">
      <c r="A2545" s="137"/>
      <c r="B2545" s="11"/>
      <c r="C2545" s="11"/>
      <c r="D2545" s="11"/>
      <c r="E2545" s="43"/>
      <c r="F2545" s="43"/>
      <c r="G2545" s="43"/>
    </row>
    <row r="2546" spans="1:7" ht="15">
      <c r="A2546" s="137"/>
      <c r="B2546" s="11"/>
      <c r="C2546" s="11"/>
      <c r="D2546" s="11"/>
      <c r="E2546" s="43"/>
      <c r="F2546" s="43"/>
      <c r="G2546" s="43"/>
    </row>
    <row r="2547" spans="1:7" ht="15">
      <c r="A2547" s="137"/>
      <c r="B2547" s="11"/>
      <c r="C2547" s="11"/>
      <c r="D2547" s="11"/>
      <c r="E2547" s="43"/>
      <c r="F2547" s="43"/>
      <c r="G2547" s="43"/>
    </row>
    <row r="2548" spans="1:7" ht="15">
      <c r="A2548" s="137"/>
      <c r="B2548" s="11"/>
      <c r="C2548" s="11"/>
      <c r="D2548" s="11"/>
      <c r="E2548" s="43"/>
      <c r="F2548" s="43"/>
      <c r="G2548" s="43"/>
    </row>
    <row r="2549" spans="1:7" ht="15">
      <c r="A2549" s="137"/>
      <c r="B2549" s="11"/>
      <c r="C2549" s="11"/>
      <c r="D2549" s="11"/>
      <c r="E2549" s="43"/>
      <c r="F2549" s="43"/>
      <c r="G2549" s="43"/>
    </row>
    <row r="2550" spans="1:7" ht="15">
      <c r="A2550" s="137"/>
      <c r="B2550" s="11"/>
      <c r="C2550" s="11"/>
      <c r="D2550" s="11"/>
      <c r="E2550" s="43"/>
      <c r="F2550" s="43"/>
      <c r="G2550" s="43"/>
    </row>
    <row r="2551" spans="1:7" ht="15">
      <c r="A2551" s="137"/>
      <c r="B2551" s="11"/>
      <c r="C2551" s="11"/>
      <c r="D2551" s="11"/>
      <c r="E2551" s="43"/>
      <c r="F2551" s="43"/>
      <c r="G2551" s="43"/>
    </row>
    <row r="2552" spans="1:7" ht="15">
      <c r="A2552" s="137"/>
      <c r="B2552" s="11"/>
      <c r="C2552" s="11"/>
      <c r="D2552" s="11"/>
      <c r="E2552" s="43"/>
      <c r="F2552" s="43"/>
      <c r="G2552" s="43"/>
    </row>
    <row r="2553" spans="1:7" ht="15">
      <c r="A2553" s="137"/>
      <c r="B2553" s="11"/>
      <c r="C2553" s="11"/>
      <c r="D2553" s="11"/>
      <c r="E2553" s="43"/>
      <c r="F2553" s="43"/>
      <c r="G2553" s="43"/>
    </row>
    <row r="2554" spans="1:7" ht="15">
      <c r="A2554" s="137"/>
      <c r="B2554" s="11"/>
      <c r="C2554" s="11"/>
      <c r="D2554" s="11"/>
      <c r="E2554" s="43"/>
      <c r="F2554" s="43"/>
      <c r="G2554" s="43"/>
    </row>
    <row r="2555" spans="1:7" ht="15">
      <c r="A2555" s="137"/>
      <c r="B2555" s="11"/>
      <c r="C2555" s="11"/>
      <c r="D2555" s="11"/>
      <c r="E2555" s="43"/>
      <c r="F2555" s="43"/>
      <c r="G2555" s="43"/>
    </row>
    <row r="2556" spans="1:7" ht="15">
      <c r="A2556" s="137"/>
      <c r="B2556" s="11"/>
      <c r="C2556" s="11"/>
      <c r="D2556" s="11"/>
      <c r="E2556" s="43"/>
      <c r="F2556" s="43"/>
      <c r="G2556" s="43"/>
    </row>
    <row r="2557" spans="1:7" ht="15">
      <c r="A2557" s="137"/>
      <c r="B2557" s="11"/>
      <c r="C2557" s="11"/>
      <c r="D2557" s="11"/>
      <c r="E2557" s="43"/>
      <c r="F2557" s="43"/>
      <c r="G2557" s="43"/>
    </row>
    <row r="2558" spans="1:7" ht="15">
      <c r="A2558" s="137"/>
      <c r="B2558" s="11"/>
      <c r="C2558" s="11"/>
      <c r="D2558" s="11"/>
      <c r="E2558" s="43"/>
      <c r="F2558" s="43"/>
      <c r="G2558" s="43"/>
    </row>
    <row r="2559" spans="1:7" ht="15">
      <c r="A2559" s="137"/>
      <c r="B2559" s="11"/>
      <c r="C2559" s="11"/>
      <c r="D2559" s="11"/>
      <c r="E2559" s="43"/>
      <c r="F2559" s="43"/>
      <c r="G2559" s="43"/>
    </row>
    <row r="2560" spans="1:7" ht="15">
      <c r="A2560" s="137"/>
      <c r="B2560" s="11"/>
      <c r="C2560" s="11"/>
      <c r="D2560" s="11"/>
      <c r="E2560" s="43"/>
      <c r="F2560" s="43"/>
      <c r="G2560" s="43"/>
    </row>
    <row r="2561" spans="1:7" ht="15">
      <c r="A2561" s="137"/>
      <c r="B2561" s="11"/>
      <c r="C2561" s="11"/>
      <c r="D2561" s="11"/>
      <c r="E2561" s="43"/>
      <c r="F2561" s="43"/>
      <c r="G2561" s="43"/>
    </row>
    <row r="2562" spans="1:7" ht="15">
      <c r="A2562" s="137"/>
      <c r="B2562" s="11"/>
      <c r="C2562" s="11"/>
      <c r="D2562" s="11"/>
      <c r="E2562" s="43"/>
      <c r="F2562" s="43"/>
      <c r="G2562" s="43"/>
    </row>
    <row r="2563" spans="1:7" ht="15">
      <c r="A2563" s="137"/>
      <c r="B2563" s="11"/>
      <c r="C2563" s="11"/>
      <c r="D2563" s="11"/>
      <c r="E2563" s="43"/>
      <c r="F2563" s="43"/>
      <c r="G2563" s="43"/>
    </row>
    <row r="2564" spans="1:7" ht="15">
      <c r="A2564" s="137"/>
      <c r="B2564" s="11"/>
      <c r="C2564" s="11"/>
      <c r="D2564" s="11"/>
      <c r="E2564" s="43"/>
      <c r="F2564" s="43"/>
      <c r="G2564" s="43"/>
    </row>
    <row r="2565" spans="1:7" ht="15">
      <c r="A2565" s="137"/>
      <c r="B2565" s="11"/>
      <c r="C2565" s="11"/>
      <c r="D2565" s="11"/>
      <c r="E2565" s="43"/>
      <c r="F2565" s="43"/>
      <c r="G2565" s="43"/>
    </row>
    <row r="2566" spans="1:7" ht="15">
      <c r="A2566" s="137"/>
      <c r="B2566" s="11"/>
      <c r="C2566" s="11"/>
      <c r="D2566" s="11"/>
      <c r="E2566" s="43"/>
      <c r="F2566" s="43"/>
      <c r="G2566" s="43"/>
    </row>
    <row r="2567" spans="1:7" ht="15">
      <c r="A2567" s="137"/>
      <c r="B2567" s="11"/>
      <c r="C2567" s="11"/>
      <c r="D2567" s="11"/>
      <c r="E2567" s="43"/>
      <c r="F2567" s="43"/>
      <c r="G2567" s="43"/>
    </row>
    <row r="2568" spans="1:7" ht="15">
      <c r="A2568" s="137"/>
      <c r="B2568" s="11"/>
      <c r="C2568" s="11"/>
      <c r="D2568" s="11"/>
      <c r="E2568" s="43"/>
      <c r="F2568" s="43"/>
      <c r="G2568" s="43"/>
    </row>
    <row r="2569" spans="1:7" ht="15">
      <c r="A2569" s="137"/>
      <c r="B2569" s="11"/>
      <c r="C2569" s="11"/>
      <c r="D2569" s="11"/>
      <c r="E2569" s="43"/>
      <c r="F2569" s="43"/>
      <c r="G2569" s="43"/>
    </row>
    <row r="2570" spans="1:7" ht="15">
      <c r="A2570" s="137"/>
      <c r="B2570" s="11"/>
      <c r="C2570" s="11"/>
      <c r="D2570" s="11"/>
      <c r="E2570" s="43"/>
      <c r="F2570" s="43"/>
      <c r="G2570" s="43"/>
    </row>
    <row r="2571" spans="1:7" ht="15">
      <c r="A2571" s="137"/>
      <c r="B2571" s="11"/>
      <c r="C2571" s="11"/>
      <c r="D2571" s="11"/>
      <c r="E2571" s="43"/>
      <c r="F2571" s="43"/>
      <c r="G2571" s="43"/>
    </row>
    <row r="2572" spans="1:7" ht="15">
      <c r="A2572" s="137"/>
      <c r="B2572" s="11"/>
      <c r="C2572" s="11"/>
      <c r="D2572" s="11"/>
      <c r="E2572" s="43"/>
      <c r="F2572" s="43"/>
      <c r="G2572" s="43"/>
    </row>
    <row r="2573" spans="1:7" ht="15">
      <c r="A2573" s="137"/>
      <c r="B2573" s="11"/>
      <c r="C2573" s="11"/>
      <c r="D2573" s="11"/>
      <c r="E2573" s="43"/>
      <c r="F2573" s="43"/>
      <c r="G2573" s="43"/>
    </row>
    <row r="2574" spans="1:7" ht="15">
      <c r="A2574" s="137"/>
      <c r="B2574" s="11"/>
      <c r="C2574" s="11"/>
      <c r="D2574" s="11"/>
      <c r="E2574" s="43"/>
      <c r="F2574" s="43"/>
      <c r="G2574" s="43"/>
    </row>
    <row r="2575" spans="1:7" ht="15">
      <c r="A2575" s="137"/>
      <c r="B2575" s="11"/>
      <c r="C2575" s="11"/>
      <c r="D2575" s="11"/>
      <c r="E2575" s="43"/>
      <c r="F2575" s="43"/>
      <c r="G2575" s="43"/>
    </row>
    <row r="2576" spans="1:7" ht="15">
      <c r="A2576" s="137"/>
      <c r="B2576" s="11"/>
      <c r="C2576" s="11"/>
      <c r="D2576" s="11"/>
      <c r="E2576" s="43"/>
      <c r="F2576" s="43"/>
      <c r="G2576" s="43"/>
    </row>
    <row r="2577" spans="1:7" ht="15">
      <c r="A2577" s="137"/>
      <c r="B2577" s="11"/>
      <c r="C2577" s="11"/>
      <c r="D2577" s="11"/>
      <c r="E2577" s="43"/>
      <c r="F2577" s="43"/>
      <c r="G2577" s="43"/>
    </row>
    <row r="2578" spans="1:7" ht="15">
      <c r="A2578" s="137"/>
      <c r="B2578" s="11"/>
      <c r="C2578" s="11"/>
      <c r="D2578" s="11"/>
      <c r="E2578" s="43"/>
      <c r="F2578" s="43"/>
      <c r="G2578" s="43"/>
    </row>
    <row r="2579" spans="1:7" ht="15">
      <c r="A2579" s="137"/>
      <c r="B2579" s="11"/>
      <c r="C2579" s="11"/>
      <c r="D2579" s="11"/>
      <c r="E2579" s="43"/>
      <c r="F2579" s="43"/>
      <c r="G2579" s="43"/>
    </row>
    <row r="2580" spans="1:7" ht="15">
      <c r="A2580" s="137"/>
      <c r="B2580" s="11"/>
      <c r="C2580" s="11"/>
      <c r="D2580" s="11"/>
      <c r="E2580" s="43"/>
      <c r="F2580" s="43"/>
      <c r="G2580" s="43"/>
    </row>
    <row r="2581" spans="1:7" ht="15">
      <c r="A2581" s="137"/>
      <c r="B2581" s="11"/>
      <c r="C2581" s="11"/>
      <c r="D2581" s="11"/>
      <c r="E2581" s="43"/>
      <c r="F2581" s="43"/>
      <c r="G2581" s="43"/>
    </row>
    <row r="2582" spans="1:7" ht="15">
      <c r="A2582" s="137"/>
      <c r="B2582" s="11"/>
      <c r="C2582" s="11"/>
      <c r="D2582" s="11"/>
      <c r="E2582" s="43"/>
      <c r="F2582" s="43"/>
      <c r="G2582" s="43"/>
    </row>
    <row r="2583" spans="1:7" ht="15">
      <c r="A2583" s="137"/>
      <c r="B2583" s="11"/>
      <c r="C2583" s="11"/>
      <c r="D2583" s="11"/>
      <c r="E2583" s="43"/>
      <c r="F2583" s="43"/>
      <c r="G2583" s="43"/>
    </row>
    <row r="2584" spans="1:7" ht="15">
      <c r="A2584" s="137"/>
      <c r="B2584" s="11"/>
      <c r="C2584" s="11"/>
      <c r="D2584" s="11"/>
      <c r="E2584" s="43"/>
      <c r="F2584" s="43"/>
      <c r="G2584" s="43"/>
    </row>
    <row r="2585" spans="1:7" ht="15">
      <c r="A2585" s="137"/>
      <c r="B2585" s="11"/>
      <c r="C2585" s="11"/>
      <c r="D2585" s="11"/>
      <c r="E2585" s="43"/>
      <c r="F2585" s="43"/>
      <c r="G2585" s="43"/>
    </row>
    <row r="2586" spans="1:7" ht="15">
      <c r="A2586" s="137"/>
      <c r="B2586" s="11"/>
      <c r="C2586" s="11"/>
      <c r="D2586" s="11"/>
      <c r="E2586" s="43"/>
      <c r="F2586" s="43"/>
      <c r="G2586" s="43"/>
    </row>
    <row r="2587" spans="1:7" ht="15">
      <c r="A2587" s="137"/>
      <c r="B2587" s="11"/>
      <c r="C2587" s="11"/>
      <c r="D2587" s="11"/>
      <c r="E2587" s="43"/>
      <c r="F2587" s="43"/>
      <c r="G2587" s="43"/>
    </row>
    <row r="2588" spans="1:7" ht="15">
      <c r="A2588" s="137"/>
      <c r="B2588" s="11"/>
      <c r="C2588" s="11"/>
      <c r="D2588" s="11"/>
      <c r="E2588" s="43"/>
      <c r="F2588" s="43"/>
      <c r="G2588" s="43"/>
    </row>
    <row r="2589" spans="1:7" ht="15">
      <c r="A2589" s="137"/>
      <c r="B2589" s="11"/>
      <c r="C2589" s="11"/>
      <c r="D2589" s="11"/>
      <c r="E2589" s="43"/>
      <c r="F2589" s="43"/>
      <c r="G2589" s="43"/>
    </row>
    <row r="2590" spans="1:7" ht="15">
      <c r="A2590" s="137"/>
      <c r="B2590" s="11"/>
      <c r="C2590" s="11"/>
      <c r="D2590" s="11"/>
      <c r="E2590" s="43"/>
      <c r="F2590" s="43"/>
      <c r="G2590" s="43"/>
    </row>
    <row r="2591" spans="1:7" ht="15">
      <c r="A2591" s="137"/>
      <c r="B2591" s="11"/>
      <c r="C2591" s="11"/>
      <c r="D2591" s="11"/>
      <c r="E2591" s="43"/>
      <c r="F2591" s="43"/>
      <c r="G2591" s="43"/>
    </row>
    <row r="2592" spans="1:7" ht="15">
      <c r="A2592" s="137"/>
      <c r="B2592" s="11"/>
      <c r="C2592" s="11"/>
      <c r="D2592" s="11"/>
      <c r="E2592" s="43"/>
      <c r="F2592" s="43"/>
      <c r="G2592" s="43"/>
    </row>
    <row r="2593" spans="1:7" ht="15">
      <c r="A2593" s="137"/>
      <c r="B2593" s="11"/>
      <c r="C2593" s="11"/>
      <c r="D2593" s="11"/>
      <c r="E2593" s="43"/>
      <c r="F2593" s="43"/>
      <c r="G2593" s="43"/>
    </row>
    <row r="2594" spans="1:7" ht="15">
      <c r="A2594" s="137"/>
      <c r="B2594" s="11"/>
      <c r="C2594" s="11"/>
      <c r="D2594" s="11"/>
      <c r="E2594" s="43"/>
      <c r="F2594" s="43"/>
      <c r="G2594" s="43"/>
    </row>
    <row r="2595" spans="1:7" ht="15">
      <c r="A2595" s="137"/>
      <c r="B2595" s="11"/>
      <c r="C2595" s="11"/>
      <c r="D2595" s="11"/>
      <c r="E2595" s="43"/>
      <c r="F2595" s="43"/>
      <c r="G2595" s="43"/>
    </row>
    <row r="2596" spans="1:7" ht="15">
      <c r="A2596" s="137"/>
      <c r="B2596" s="11"/>
      <c r="C2596" s="11"/>
      <c r="D2596" s="11"/>
      <c r="E2596" s="43"/>
      <c r="F2596" s="43"/>
      <c r="G2596" s="43"/>
    </row>
    <row r="2597" spans="1:7" ht="15">
      <c r="A2597" s="137"/>
      <c r="B2597" s="11"/>
      <c r="C2597" s="11"/>
      <c r="D2597" s="11"/>
      <c r="E2597" s="43"/>
      <c r="F2597" s="43"/>
      <c r="G2597" s="43"/>
    </row>
    <row r="2598" spans="1:7" ht="15">
      <c r="A2598" s="137"/>
      <c r="B2598" s="11"/>
      <c r="C2598" s="11"/>
      <c r="D2598" s="11"/>
      <c r="E2598" s="43"/>
      <c r="F2598" s="43"/>
      <c r="G2598" s="43"/>
    </row>
    <row r="2599" spans="1:7" ht="15">
      <c r="A2599" s="137"/>
      <c r="B2599" s="11"/>
      <c r="C2599" s="11"/>
      <c r="D2599" s="11"/>
      <c r="E2599" s="43"/>
      <c r="F2599" s="43"/>
      <c r="G2599" s="43"/>
    </row>
    <row r="2600" spans="1:7" ht="15">
      <c r="A2600" s="137"/>
      <c r="B2600" s="11"/>
      <c r="C2600" s="11"/>
      <c r="D2600" s="11"/>
      <c r="E2600" s="43"/>
      <c r="F2600" s="43"/>
      <c r="G2600" s="43"/>
    </row>
    <row r="2601" spans="1:7" ht="15">
      <c r="A2601" s="137"/>
      <c r="B2601" s="11"/>
      <c r="C2601" s="11"/>
      <c r="D2601" s="11"/>
      <c r="E2601" s="43"/>
      <c r="F2601" s="43"/>
      <c r="G2601" s="43"/>
    </row>
    <row r="2602" spans="1:7" ht="15">
      <c r="A2602" s="137"/>
      <c r="B2602" s="11"/>
      <c r="C2602" s="11"/>
      <c r="D2602" s="11"/>
      <c r="E2602" s="43"/>
      <c r="F2602" s="43"/>
      <c r="G2602" s="43"/>
    </row>
    <row r="2603" spans="1:7" ht="15">
      <c r="A2603" s="137"/>
      <c r="B2603" s="11"/>
      <c r="C2603" s="11"/>
      <c r="D2603" s="11"/>
      <c r="E2603" s="43"/>
      <c r="F2603" s="43"/>
      <c r="G2603" s="43"/>
    </row>
    <row r="2604" spans="1:7" ht="15">
      <c r="A2604" s="137"/>
      <c r="B2604" s="11"/>
      <c r="C2604" s="11"/>
      <c r="D2604" s="11"/>
      <c r="E2604" s="43"/>
      <c r="F2604" s="43"/>
      <c r="G2604" s="43"/>
    </row>
    <row r="2605" spans="1:7" ht="15">
      <c r="A2605" s="137"/>
      <c r="B2605" s="11"/>
      <c r="C2605" s="11"/>
      <c r="D2605" s="11"/>
      <c r="E2605" s="43"/>
      <c r="F2605" s="43"/>
      <c r="G2605" s="43"/>
    </row>
    <row r="2606" spans="1:7" ht="15">
      <c r="A2606" s="137"/>
      <c r="B2606" s="11"/>
      <c r="C2606" s="11"/>
      <c r="D2606" s="11"/>
      <c r="E2606" s="43"/>
      <c r="F2606" s="43"/>
      <c r="G2606" s="43"/>
    </row>
    <row r="2607" spans="1:7" ht="15">
      <c r="A2607" s="137"/>
      <c r="B2607" s="11"/>
      <c r="C2607" s="11"/>
      <c r="D2607" s="11"/>
      <c r="E2607" s="43"/>
      <c r="F2607" s="43"/>
      <c r="G2607" s="43"/>
    </row>
    <row r="2608" spans="1:7" ht="15">
      <c r="A2608" s="137"/>
      <c r="B2608" s="11"/>
      <c r="C2608" s="11"/>
      <c r="D2608" s="11"/>
      <c r="E2608" s="43"/>
      <c r="F2608" s="43"/>
      <c r="G2608" s="43"/>
    </row>
    <row r="2609" spans="1:7" ht="15">
      <c r="A2609" s="137"/>
      <c r="B2609" s="11"/>
      <c r="C2609" s="11"/>
      <c r="D2609" s="11"/>
      <c r="E2609" s="43"/>
      <c r="F2609" s="43"/>
      <c r="G2609" s="43"/>
    </row>
    <row r="2610" spans="1:7" ht="15">
      <c r="A2610" s="137"/>
      <c r="B2610" s="11"/>
      <c r="C2610" s="11"/>
      <c r="D2610" s="11"/>
      <c r="E2610" s="43"/>
      <c r="F2610" s="43"/>
      <c r="G2610" s="43"/>
    </row>
    <row r="2611" spans="1:7" ht="15">
      <c r="A2611" s="137"/>
      <c r="B2611" s="11"/>
      <c r="C2611" s="11"/>
      <c r="D2611" s="11"/>
      <c r="E2611" s="43"/>
      <c r="F2611" s="43"/>
      <c r="G2611" s="43"/>
    </row>
    <row r="2612" spans="1:7" ht="15">
      <c r="A2612" s="137"/>
      <c r="B2612" s="11"/>
      <c r="C2612" s="11"/>
      <c r="D2612" s="11"/>
      <c r="E2612" s="43"/>
      <c r="F2612" s="43"/>
      <c r="G2612" s="43"/>
    </row>
    <row r="2613" spans="1:7" ht="15">
      <c r="A2613" s="137"/>
      <c r="B2613" s="11"/>
      <c r="C2613" s="11"/>
      <c r="D2613" s="11"/>
      <c r="E2613" s="43"/>
      <c r="F2613" s="43"/>
      <c r="G2613" s="43"/>
    </row>
    <row r="2614" spans="1:7" ht="15">
      <c r="A2614" s="137"/>
      <c r="B2614" s="11"/>
      <c r="C2614" s="11"/>
      <c r="D2614" s="11"/>
      <c r="E2614" s="43"/>
      <c r="F2614" s="43"/>
      <c r="G2614" s="43"/>
    </row>
    <row r="2615" spans="1:7" ht="15">
      <c r="A2615" s="137"/>
      <c r="B2615" s="11"/>
      <c r="C2615" s="11"/>
      <c r="D2615" s="11"/>
      <c r="E2615" s="43"/>
      <c r="F2615" s="43"/>
      <c r="G2615" s="43"/>
    </row>
    <row r="2616" spans="1:7" ht="15">
      <c r="A2616" s="137"/>
      <c r="B2616" s="11"/>
      <c r="C2616" s="11"/>
      <c r="D2616" s="11"/>
      <c r="E2616" s="43"/>
      <c r="F2616" s="43"/>
      <c r="G2616" s="43"/>
    </row>
    <row r="2617" spans="1:7" ht="15">
      <c r="A2617" s="137"/>
      <c r="B2617" s="11"/>
      <c r="C2617" s="11"/>
      <c r="D2617" s="11"/>
      <c r="E2617" s="43"/>
      <c r="F2617" s="43"/>
      <c r="G2617" s="43"/>
    </row>
    <row r="2618" spans="1:7" ht="15">
      <c r="A2618" s="137"/>
      <c r="B2618" s="11"/>
      <c r="C2618" s="11"/>
      <c r="D2618" s="11"/>
      <c r="E2618" s="43"/>
      <c r="F2618" s="43"/>
      <c r="G2618" s="43"/>
    </row>
    <row r="2619" spans="1:7" ht="15">
      <c r="A2619" s="137"/>
      <c r="B2619" s="11"/>
      <c r="C2619" s="11"/>
      <c r="D2619" s="11"/>
      <c r="E2619" s="43"/>
      <c r="F2619" s="43"/>
      <c r="G2619" s="43"/>
    </row>
    <row r="2620" spans="1:7" ht="15">
      <c r="A2620" s="137"/>
      <c r="B2620" s="11"/>
      <c r="C2620" s="11"/>
      <c r="D2620" s="11"/>
      <c r="E2620" s="43"/>
      <c r="F2620" s="43"/>
      <c r="G2620" s="43"/>
    </row>
    <row r="2621" spans="1:7" ht="15">
      <c r="A2621" s="137"/>
      <c r="B2621" s="11"/>
      <c r="C2621" s="11"/>
      <c r="D2621" s="11"/>
      <c r="E2621" s="43"/>
      <c r="F2621" s="43"/>
      <c r="G2621" s="43"/>
    </row>
    <row r="2622" spans="1:7" ht="15">
      <c r="A2622" s="137"/>
      <c r="B2622" s="11"/>
      <c r="C2622" s="11"/>
      <c r="D2622" s="11"/>
      <c r="E2622" s="43"/>
      <c r="F2622" s="43"/>
      <c r="G2622" s="43"/>
    </row>
    <row r="2623" spans="1:7" ht="15">
      <c r="A2623" s="137"/>
      <c r="B2623" s="11"/>
      <c r="C2623" s="11"/>
      <c r="D2623" s="11"/>
      <c r="E2623" s="43"/>
      <c r="F2623" s="43"/>
      <c r="G2623" s="43"/>
    </row>
    <row r="2624" spans="1:7" ht="15">
      <c r="A2624" s="137"/>
      <c r="B2624" s="11"/>
      <c r="C2624" s="11"/>
      <c r="D2624" s="11"/>
      <c r="E2624" s="43"/>
      <c r="F2624" s="43"/>
      <c r="G2624" s="43"/>
    </row>
    <row r="2625" spans="1:7" ht="15">
      <c r="A2625" s="137"/>
      <c r="B2625" s="11"/>
      <c r="C2625" s="11"/>
      <c r="D2625" s="11"/>
      <c r="E2625" s="43"/>
      <c r="F2625" s="43"/>
      <c r="G2625" s="43"/>
    </row>
    <row r="2626" spans="1:7" ht="15">
      <c r="A2626" s="137"/>
      <c r="B2626" s="11"/>
      <c r="C2626" s="11"/>
      <c r="D2626" s="11"/>
      <c r="E2626" s="43"/>
      <c r="F2626" s="43"/>
      <c r="G2626" s="43"/>
    </row>
    <row r="2627" spans="1:7" ht="15">
      <c r="A2627" s="137"/>
      <c r="B2627" s="11"/>
      <c r="C2627" s="11"/>
      <c r="D2627" s="11"/>
      <c r="E2627" s="43"/>
      <c r="F2627" s="43"/>
      <c r="G2627" s="43"/>
    </row>
    <row r="2628" spans="1:7" ht="15">
      <c r="A2628" s="137"/>
      <c r="B2628" s="11"/>
      <c r="C2628" s="11"/>
      <c r="D2628" s="11"/>
      <c r="E2628" s="43"/>
      <c r="F2628" s="43"/>
      <c r="G2628" s="43"/>
    </row>
    <row r="2629" spans="1:7" ht="15">
      <c r="A2629" s="137"/>
      <c r="B2629" s="11"/>
      <c r="C2629" s="11"/>
      <c r="D2629" s="11"/>
      <c r="E2629" s="43"/>
      <c r="F2629" s="43"/>
      <c r="G2629" s="43"/>
    </row>
    <row r="2630" spans="1:7" ht="15">
      <c r="A2630" s="137"/>
      <c r="B2630" s="11"/>
      <c r="C2630" s="11"/>
      <c r="D2630" s="11"/>
      <c r="E2630" s="43"/>
      <c r="F2630" s="43"/>
      <c r="G2630" s="43"/>
    </row>
    <row r="2631" spans="1:7" ht="15">
      <c r="A2631" s="137"/>
      <c r="B2631" s="11"/>
      <c r="C2631" s="11"/>
      <c r="D2631" s="11"/>
      <c r="E2631" s="43"/>
      <c r="F2631" s="43"/>
      <c r="G2631" s="43"/>
    </row>
    <row r="2632" spans="1:7" ht="15">
      <c r="A2632" s="137"/>
      <c r="B2632" s="11"/>
      <c r="C2632" s="11"/>
      <c r="D2632" s="11"/>
      <c r="E2632" s="43"/>
      <c r="F2632" s="43"/>
      <c r="G2632" s="43"/>
    </row>
    <row r="2633" spans="1:7" ht="15">
      <c r="A2633" s="137"/>
      <c r="B2633" s="11"/>
      <c r="C2633" s="11"/>
      <c r="D2633" s="11"/>
      <c r="E2633" s="43"/>
      <c r="F2633" s="43"/>
      <c r="G2633" s="43"/>
    </row>
    <row r="2634" spans="1:7" ht="15">
      <c r="A2634" s="137"/>
      <c r="B2634" s="11"/>
      <c r="C2634" s="11"/>
      <c r="D2634" s="11"/>
      <c r="E2634" s="43"/>
      <c r="F2634" s="43"/>
      <c r="G2634" s="43"/>
    </row>
    <row r="2635" spans="1:7" ht="15">
      <c r="A2635" s="137"/>
      <c r="B2635" s="11"/>
      <c r="C2635" s="11"/>
      <c r="D2635" s="11"/>
      <c r="E2635" s="43"/>
      <c r="F2635" s="43"/>
      <c r="G2635" s="43"/>
    </row>
    <row r="2636" spans="1:7" ht="15">
      <c r="A2636" s="137"/>
      <c r="B2636" s="11"/>
      <c r="C2636" s="11"/>
      <c r="D2636" s="11"/>
      <c r="E2636" s="43"/>
      <c r="F2636" s="43"/>
      <c r="G2636" s="43"/>
    </row>
    <row r="2637" spans="1:7" ht="15">
      <c r="A2637" s="137"/>
      <c r="B2637" s="11"/>
      <c r="C2637" s="11"/>
      <c r="D2637" s="11"/>
      <c r="E2637" s="43"/>
      <c r="F2637" s="43"/>
      <c r="G2637" s="43"/>
    </row>
    <row r="2638" spans="1:7" ht="15">
      <c r="A2638" s="137"/>
      <c r="B2638" s="11"/>
      <c r="C2638" s="11"/>
      <c r="D2638" s="11"/>
      <c r="E2638" s="43"/>
      <c r="F2638" s="43"/>
      <c r="G2638" s="43"/>
    </row>
    <row r="2639" spans="1:7" ht="15">
      <c r="A2639" s="137"/>
      <c r="B2639" s="11"/>
      <c r="C2639" s="11"/>
      <c r="D2639" s="11"/>
      <c r="E2639" s="43"/>
      <c r="F2639" s="43"/>
      <c r="G2639" s="43"/>
    </row>
    <row r="2640" spans="1:7" ht="15">
      <c r="A2640" s="137"/>
      <c r="B2640" s="11"/>
      <c r="C2640" s="11"/>
      <c r="D2640" s="11"/>
      <c r="E2640" s="43"/>
      <c r="F2640" s="43"/>
      <c r="G2640" s="43"/>
    </row>
    <row r="2641" spans="1:7" ht="15">
      <c r="A2641" s="137"/>
      <c r="B2641" s="11"/>
      <c r="C2641" s="11"/>
      <c r="D2641" s="11"/>
      <c r="E2641" s="43"/>
      <c r="F2641" s="43"/>
      <c r="G2641" s="43"/>
    </row>
    <row r="2642" spans="1:7" ht="15">
      <c r="A2642" s="137"/>
      <c r="B2642" s="11"/>
      <c r="C2642" s="11"/>
      <c r="D2642" s="11"/>
      <c r="E2642" s="43"/>
      <c r="F2642" s="43"/>
      <c r="G2642" s="43"/>
    </row>
    <row r="2643" spans="1:7" ht="15">
      <c r="A2643" s="137"/>
      <c r="B2643" s="11"/>
      <c r="C2643" s="11"/>
      <c r="D2643" s="11"/>
      <c r="E2643" s="43"/>
      <c r="F2643" s="43"/>
      <c r="G2643" s="43"/>
    </row>
    <row r="2644" spans="1:7" ht="15">
      <c r="A2644" s="137"/>
      <c r="B2644" s="11"/>
      <c r="C2644" s="11"/>
      <c r="D2644" s="11"/>
      <c r="E2644" s="43"/>
      <c r="F2644" s="43"/>
      <c r="G2644" s="43"/>
    </row>
    <row r="2645" spans="1:7" ht="15">
      <c r="A2645" s="137"/>
      <c r="B2645" s="11"/>
      <c r="C2645" s="11"/>
      <c r="D2645" s="11"/>
      <c r="E2645" s="43"/>
      <c r="F2645" s="43"/>
      <c r="G2645" s="43"/>
    </row>
    <row r="2646" spans="1:7" ht="15">
      <c r="A2646" s="137"/>
      <c r="B2646" s="11"/>
      <c r="C2646" s="11"/>
      <c r="D2646" s="11"/>
      <c r="E2646" s="43"/>
      <c r="F2646" s="43"/>
      <c r="G2646" s="43"/>
    </row>
    <row r="2647" spans="1:7" ht="15">
      <c r="A2647" s="137"/>
      <c r="B2647" s="11"/>
      <c r="C2647" s="11"/>
      <c r="D2647" s="11"/>
      <c r="E2647" s="43"/>
      <c r="F2647" s="43"/>
      <c r="G2647" s="43"/>
    </row>
    <row r="2648" spans="1:7" ht="15">
      <c r="A2648" s="137"/>
      <c r="B2648" s="11"/>
      <c r="C2648" s="11"/>
      <c r="D2648" s="11"/>
      <c r="E2648" s="43"/>
      <c r="F2648" s="43"/>
      <c r="G2648" s="43"/>
    </row>
    <row r="2649" spans="1:7" ht="15">
      <c r="A2649" s="137"/>
      <c r="B2649" s="11"/>
      <c r="C2649" s="11"/>
      <c r="D2649" s="11"/>
      <c r="E2649" s="43"/>
      <c r="F2649" s="43"/>
      <c r="G2649" s="43"/>
    </row>
    <row r="2650" spans="1:7" ht="15">
      <c r="A2650" s="137"/>
      <c r="B2650" s="11"/>
      <c r="C2650" s="11"/>
      <c r="D2650" s="11"/>
      <c r="E2650" s="43"/>
      <c r="F2650" s="43"/>
      <c r="G2650" s="43"/>
    </row>
    <row r="2651" spans="1:7" ht="15">
      <c r="A2651" s="137"/>
      <c r="B2651" s="11"/>
      <c r="C2651" s="11"/>
      <c r="D2651" s="11"/>
      <c r="E2651" s="43"/>
      <c r="F2651" s="43"/>
      <c r="G2651" s="43"/>
    </row>
    <row r="2652" spans="1:7" ht="15">
      <c r="A2652" s="137"/>
      <c r="B2652" s="11"/>
      <c r="C2652" s="11"/>
      <c r="D2652" s="11"/>
      <c r="E2652" s="43"/>
      <c r="F2652" s="43"/>
      <c r="G2652" s="43"/>
    </row>
    <row r="2653" spans="1:7" ht="15">
      <c r="A2653" s="137"/>
      <c r="B2653" s="11"/>
      <c r="C2653" s="11"/>
      <c r="D2653" s="11"/>
      <c r="E2653" s="43"/>
      <c r="F2653" s="43"/>
      <c r="G2653" s="43"/>
    </row>
    <row r="2654" spans="1:7" ht="15">
      <c r="A2654" s="137"/>
      <c r="B2654" s="11"/>
      <c r="C2654" s="11"/>
      <c r="D2654" s="11"/>
      <c r="E2654" s="43"/>
      <c r="F2654" s="43"/>
      <c r="G2654" s="43"/>
    </row>
    <row r="2655" spans="1:7" ht="15">
      <c r="A2655" s="137"/>
      <c r="B2655" s="11"/>
      <c r="C2655" s="11"/>
      <c r="D2655" s="11"/>
      <c r="E2655" s="43"/>
      <c r="F2655" s="43"/>
      <c r="G2655" s="43"/>
    </row>
    <row r="2656" spans="1:7" ht="15">
      <c r="A2656" s="137"/>
      <c r="B2656" s="11"/>
      <c r="C2656" s="11"/>
      <c r="D2656" s="11"/>
      <c r="E2656" s="43"/>
      <c r="F2656" s="43"/>
      <c r="G2656" s="43"/>
    </row>
    <row r="2657" spans="1:7" ht="15">
      <c r="A2657" s="137"/>
      <c r="B2657" s="11"/>
      <c r="C2657" s="11"/>
      <c r="D2657" s="11"/>
      <c r="E2657" s="43"/>
      <c r="F2657" s="43"/>
      <c r="G2657" s="43"/>
    </row>
    <row r="2658" spans="1:7" ht="15">
      <c r="A2658" s="137"/>
      <c r="B2658" s="11"/>
      <c r="C2658" s="11"/>
      <c r="D2658" s="11"/>
      <c r="E2658" s="43"/>
      <c r="F2658" s="43"/>
      <c r="G2658" s="43"/>
    </row>
    <row r="2659" spans="1:7" ht="15">
      <c r="A2659" s="137"/>
      <c r="B2659" s="11"/>
      <c r="C2659" s="11"/>
      <c r="D2659" s="11"/>
      <c r="E2659" s="43"/>
      <c r="F2659" s="43"/>
      <c r="G2659" s="43"/>
    </row>
    <row r="2660" spans="1:7" ht="15">
      <c r="A2660" s="137"/>
      <c r="B2660" s="11"/>
      <c r="C2660" s="11"/>
      <c r="D2660" s="11"/>
      <c r="E2660" s="43"/>
      <c r="F2660" s="43"/>
      <c r="G2660" s="43"/>
    </row>
    <row r="2661" spans="1:7" ht="15">
      <c r="A2661" s="137"/>
      <c r="B2661" s="11"/>
      <c r="C2661" s="11"/>
      <c r="D2661" s="11"/>
      <c r="E2661" s="43"/>
      <c r="F2661" s="43"/>
      <c r="G2661" s="43"/>
    </row>
    <row r="2662" spans="1:7" ht="15">
      <c r="A2662" s="137"/>
      <c r="B2662" s="11"/>
      <c r="C2662" s="11"/>
      <c r="D2662" s="11"/>
      <c r="E2662" s="43"/>
      <c r="F2662" s="43"/>
      <c r="G2662" s="43"/>
    </row>
    <row r="2663" spans="1:7" ht="15">
      <c r="A2663" s="137"/>
      <c r="B2663" s="11"/>
      <c r="C2663" s="11"/>
      <c r="D2663" s="11"/>
      <c r="E2663" s="43"/>
      <c r="F2663" s="43"/>
      <c r="G2663" s="43"/>
    </row>
    <row r="2664" spans="1:7" ht="15">
      <c r="A2664" s="137"/>
      <c r="B2664" s="11"/>
      <c r="C2664" s="11"/>
      <c r="D2664" s="11"/>
      <c r="E2664" s="43"/>
      <c r="F2664" s="43"/>
      <c r="G2664" s="43"/>
    </row>
    <row r="2665" spans="1:7" ht="15">
      <c r="A2665" s="137"/>
      <c r="B2665" s="11"/>
      <c r="C2665" s="11"/>
      <c r="D2665" s="11"/>
      <c r="E2665" s="43"/>
      <c r="F2665" s="43"/>
      <c r="G2665" s="43"/>
    </row>
    <row r="2666" spans="1:7" ht="15">
      <c r="A2666" s="137"/>
      <c r="B2666" s="11"/>
      <c r="C2666" s="11"/>
      <c r="D2666" s="11"/>
      <c r="E2666" s="43"/>
      <c r="F2666" s="43"/>
      <c r="G2666" s="43"/>
    </row>
    <row r="2667" spans="1:7" ht="15">
      <c r="A2667" s="137"/>
      <c r="B2667" s="11"/>
      <c r="C2667" s="11"/>
      <c r="D2667" s="11"/>
      <c r="E2667" s="43"/>
      <c r="F2667" s="43"/>
      <c r="G2667" s="43"/>
    </row>
    <row r="2668" spans="1:7" ht="15">
      <c r="A2668" s="137"/>
      <c r="B2668" s="11"/>
      <c r="C2668" s="11"/>
      <c r="D2668" s="11"/>
      <c r="E2668" s="43"/>
      <c r="F2668" s="43"/>
      <c r="G2668" s="43"/>
    </row>
    <row r="2669" spans="1:7" ht="15">
      <c r="A2669" s="137"/>
      <c r="B2669" s="11"/>
      <c r="C2669" s="11"/>
      <c r="D2669" s="11"/>
      <c r="E2669" s="43"/>
      <c r="F2669" s="43"/>
      <c r="G2669" s="43"/>
    </row>
    <row r="2670" spans="1:7" ht="15">
      <c r="A2670" s="137"/>
      <c r="B2670" s="11"/>
      <c r="C2670" s="11"/>
      <c r="D2670" s="11"/>
      <c r="E2670" s="43"/>
      <c r="F2670" s="43"/>
      <c r="G2670" s="43"/>
    </row>
    <row r="2671" spans="1:7" ht="15">
      <c r="A2671" s="137"/>
      <c r="B2671" s="11"/>
      <c r="C2671" s="11"/>
      <c r="D2671" s="11"/>
      <c r="E2671" s="43"/>
      <c r="F2671" s="43"/>
      <c r="G2671" s="43"/>
    </row>
    <row r="2672" spans="1:7" ht="15">
      <c r="A2672" s="137"/>
      <c r="B2672" s="11"/>
      <c r="C2672" s="11"/>
      <c r="D2672" s="11"/>
      <c r="E2672" s="43"/>
      <c r="F2672" s="43"/>
      <c r="G2672" s="43"/>
    </row>
    <row r="2673" spans="1:7" ht="15">
      <c r="A2673" s="137"/>
      <c r="B2673" s="11"/>
      <c r="C2673" s="11"/>
      <c r="D2673" s="11"/>
      <c r="E2673" s="43"/>
      <c r="F2673" s="43"/>
      <c r="G2673" s="43"/>
    </row>
    <row r="2674" spans="1:7" ht="15">
      <c r="A2674" s="137"/>
      <c r="B2674" s="11"/>
      <c r="C2674" s="11"/>
      <c r="D2674" s="11"/>
      <c r="E2674" s="43"/>
      <c r="F2674" s="43"/>
      <c r="G2674" s="43"/>
    </row>
    <row r="2675" spans="1:7" ht="15">
      <c r="A2675" s="137"/>
      <c r="B2675" s="11"/>
      <c r="C2675" s="11"/>
      <c r="D2675" s="11"/>
      <c r="E2675" s="43"/>
      <c r="F2675" s="43"/>
      <c r="G2675" s="43"/>
    </row>
    <row r="2676" spans="1:7" ht="15">
      <c r="A2676" s="137"/>
      <c r="B2676" s="11"/>
      <c r="C2676" s="11"/>
      <c r="D2676" s="11"/>
      <c r="E2676" s="43"/>
      <c r="F2676" s="43"/>
      <c r="G2676" s="43"/>
    </row>
    <row r="2677" spans="1:7" ht="15">
      <c r="A2677" s="137"/>
      <c r="B2677" s="11"/>
      <c r="C2677" s="11"/>
      <c r="D2677" s="11"/>
      <c r="E2677" s="43"/>
      <c r="F2677" s="43"/>
      <c r="G2677" s="43"/>
    </row>
    <row r="2678" spans="1:7" ht="15">
      <c r="A2678" s="137"/>
      <c r="B2678" s="11"/>
      <c r="C2678" s="11"/>
      <c r="D2678" s="11"/>
      <c r="E2678" s="43"/>
      <c r="F2678" s="43"/>
      <c r="G2678" s="43"/>
    </row>
    <row r="2679" spans="1:7" ht="15">
      <c r="A2679" s="137"/>
      <c r="B2679" s="11"/>
      <c r="C2679" s="11"/>
      <c r="D2679" s="11"/>
      <c r="E2679" s="43"/>
      <c r="F2679" s="43"/>
      <c r="G2679" s="43"/>
    </row>
    <row r="2680" spans="1:7" ht="15">
      <c r="A2680" s="137"/>
      <c r="B2680" s="11"/>
      <c r="C2680" s="11"/>
      <c r="D2680" s="11"/>
      <c r="E2680" s="43"/>
      <c r="F2680" s="43"/>
      <c r="G2680" s="43"/>
    </row>
    <row r="2681" spans="1:7" ht="15">
      <c r="A2681" s="137"/>
      <c r="B2681" s="11"/>
      <c r="C2681" s="11"/>
      <c r="D2681" s="11"/>
      <c r="E2681" s="43"/>
      <c r="F2681" s="43"/>
      <c r="G2681" s="43"/>
    </row>
    <row r="2682" spans="1:7" ht="15">
      <c r="A2682" s="137"/>
      <c r="B2682" s="11"/>
      <c r="C2682" s="11"/>
      <c r="D2682" s="11"/>
      <c r="E2682" s="43"/>
      <c r="F2682" s="43"/>
      <c r="G2682" s="43"/>
    </row>
    <row r="2683" spans="1:7" ht="15">
      <c r="A2683" s="137"/>
      <c r="B2683" s="11"/>
      <c r="C2683" s="11"/>
      <c r="D2683" s="11"/>
      <c r="E2683" s="43"/>
      <c r="F2683" s="43"/>
      <c r="G2683" s="43"/>
    </row>
    <row r="2684" spans="1:7" ht="15">
      <c r="A2684" s="137"/>
      <c r="B2684" s="11"/>
      <c r="C2684" s="11"/>
      <c r="D2684" s="11"/>
      <c r="E2684" s="43"/>
      <c r="F2684" s="43"/>
      <c r="G2684" s="43"/>
    </row>
    <row r="2685" spans="1:7" ht="15">
      <c r="A2685" s="137"/>
      <c r="B2685" s="11"/>
      <c r="C2685" s="11"/>
      <c r="D2685" s="11"/>
      <c r="E2685" s="43"/>
      <c r="F2685" s="43"/>
      <c r="G2685" s="43"/>
    </row>
    <row r="2686" spans="1:7" ht="15">
      <c r="A2686" s="137"/>
      <c r="B2686" s="11"/>
      <c r="C2686" s="11"/>
      <c r="D2686" s="11"/>
      <c r="E2686" s="43"/>
      <c r="F2686" s="43"/>
      <c r="G2686" s="43"/>
    </row>
    <row r="2687" spans="1:7" ht="15">
      <c r="A2687" s="137"/>
      <c r="B2687" s="11"/>
      <c r="C2687" s="11"/>
      <c r="D2687" s="11"/>
      <c r="E2687" s="43"/>
      <c r="F2687" s="43"/>
      <c r="G2687" s="43"/>
    </row>
    <row r="2688" spans="1:7" ht="15">
      <c r="A2688" s="137"/>
      <c r="B2688" s="11"/>
      <c r="C2688" s="11"/>
      <c r="D2688" s="11"/>
      <c r="E2688" s="43"/>
      <c r="F2688" s="43"/>
      <c r="G2688" s="43"/>
    </row>
    <row r="2689" spans="1:7" ht="15">
      <c r="A2689" s="137"/>
      <c r="B2689" s="11"/>
      <c r="C2689" s="11"/>
      <c r="D2689" s="11"/>
      <c r="E2689" s="43"/>
      <c r="F2689" s="43"/>
      <c r="G2689" s="43"/>
    </row>
    <row r="2690" spans="1:7" ht="15">
      <c r="A2690" s="137"/>
      <c r="B2690" s="11"/>
      <c r="C2690" s="11"/>
      <c r="D2690" s="11"/>
      <c r="E2690" s="43"/>
      <c r="F2690" s="43"/>
      <c r="G2690" s="43"/>
    </row>
    <row r="2691" spans="1:7" ht="15">
      <c r="A2691" s="137"/>
      <c r="B2691" s="11"/>
      <c r="C2691" s="11"/>
      <c r="D2691" s="11"/>
      <c r="E2691" s="43"/>
      <c r="F2691" s="43"/>
      <c r="G2691" s="43"/>
    </row>
    <row r="2692" spans="1:7" ht="15">
      <c r="A2692" s="137"/>
      <c r="B2692" s="11"/>
      <c r="C2692" s="11"/>
      <c r="D2692" s="11"/>
      <c r="E2692" s="43"/>
      <c r="F2692" s="43"/>
      <c r="G2692" s="43"/>
    </row>
    <row r="2693" spans="1:7" ht="15">
      <c r="A2693" s="137"/>
      <c r="B2693" s="11"/>
      <c r="C2693" s="11"/>
      <c r="D2693" s="11"/>
      <c r="E2693" s="43"/>
      <c r="F2693" s="43"/>
      <c r="G2693" s="43"/>
    </row>
    <row r="2694" spans="1:7" ht="15">
      <c r="A2694" s="137"/>
      <c r="B2694" s="11"/>
      <c r="C2694" s="11"/>
      <c r="D2694" s="11"/>
      <c r="E2694" s="43"/>
      <c r="F2694" s="43"/>
      <c r="G2694" s="43"/>
    </row>
    <row r="2695" spans="1:7" ht="15">
      <c r="A2695" s="137"/>
      <c r="B2695" s="11"/>
      <c r="C2695" s="11"/>
      <c r="D2695" s="11"/>
      <c r="E2695" s="43"/>
      <c r="F2695" s="43"/>
      <c r="G2695" s="43"/>
    </row>
    <row r="2696" spans="1:7" ht="15">
      <c r="A2696" s="137"/>
      <c r="B2696" s="11"/>
      <c r="C2696" s="11"/>
      <c r="D2696" s="11"/>
      <c r="E2696" s="43"/>
      <c r="F2696" s="43"/>
      <c r="G2696" s="43"/>
    </row>
    <row r="2697" spans="1:7" ht="15">
      <c r="A2697" s="137"/>
      <c r="B2697" s="11"/>
      <c r="C2697" s="11"/>
      <c r="D2697" s="11"/>
      <c r="E2697" s="43"/>
      <c r="F2697" s="43"/>
      <c r="G2697" s="43"/>
    </row>
    <row r="2698" spans="1:7" ht="15">
      <c r="A2698" s="137"/>
      <c r="B2698" s="11"/>
      <c r="C2698" s="11"/>
      <c r="D2698" s="11"/>
      <c r="E2698" s="43"/>
      <c r="F2698" s="43"/>
      <c r="G2698" s="43"/>
    </row>
    <row r="2699" spans="1:7" ht="15">
      <c r="A2699" s="137"/>
      <c r="B2699" s="11"/>
      <c r="C2699" s="11"/>
      <c r="D2699" s="11"/>
      <c r="E2699" s="43"/>
      <c r="F2699" s="43"/>
      <c r="G2699" s="43"/>
    </row>
    <row r="2700" spans="1:7" ht="15">
      <c r="A2700" s="137"/>
      <c r="B2700" s="11"/>
      <c r="C2700" s="11"/>
      <c r="D2700" s="11"/>
      <c r="E2700" s="43"/>
      <c r="F2700" s="43"/>
      <c r="G2700" s="43"/>
    </row>
    <row r="2701" spans="1:7" ht="15">
      <c r="A2701" s="137"/>
      <c r="B2701" s="11"/>
      <c r="C2701" s="11"/>
      <c r="D2701" s="11"/>
      <c r="E2701" s="43"/>
      <c r="F2701" s="43"/>
      <c r="G2701" s="43"/>
    </row>
    <row r="2702" spans="1:7" ht="15">
      <c r="A2702" s="137"/>
      <c r="B2702" s="11"/>
      <c r="C2702" s="11"/>
      <c r="D2702" s="11"/>
      <c r="E2702" s="43"/>
      <c r="F2702" s="43"/>
      <c r="G2702" s="43"/>
    </row>
    <row r="2703" spans="1:7" ht="15">
      <c r="A2703" s="137"/>
      <c r="B2703" s="11"/>
      <c r="C2703" s="11"/>
      <c r="D2703" s="11"/>
      <c r="E2703" s="43"/>
      <c r="F2703" s="43"/>
      <c r="G2703" s="43"/>
    </row>
    <row r="2704" spans="1:7" ht="15">
      <c r="A2704" s="137"/>
      <c r="B2704" s="11"/>
      <c r="C2704" s="11"/>
      <c r="D2704" s="11"/>
      <c r="E2704" s="43"/>
      <c r="F2704" s="43"/>
      <c r="G2704" s="43"/>
    </row>
    <row r="2705" spans="1:7" ht="15">
      <c r="A2705" s="137"/>
      <c r="B2705" s="11"/>
      <c r="C2705" s="11"/>
      <c r="D2705" s="11"/>
      <c r="E2705" s="43"/>
      <c r="F2705" s="43"/>
      <c r="G2705" s="43"/>
    </row>
    <row r="2706" spans="1:7" ht="15">
      <c r="A2706" s="137"/>
      <c r="B2706" s="11"/>
      <c r="C2706" s="11"/>
      <c r="D2706" s="11"/>
      <c r="E2706" s="43"/>
      <c r="F2706" s="43"/>
      <c r="G2706" s="43"/>
    </row>
    <row r="2707" spans="1:7" ht="15">
      <c r="A2707" s="137"/>
      <c r="B2707" s="11"/>
      <c r="C2707" s="11"/>
      <c r="D2707" s="11"/>
      <c r="E2707" s="43"/>
      <c r="F2707" s="43"/>
      <c r="G2707" s="43"/>
    </row>
    <row r="2708" spans="1:7" ht="15">
      <c r="A2708" s="137"/>
      <c r="B2708" s="11"/>
      <c r="C2708" s="11"/>
      <c r="D2708" s="11"/>
      <c r="E2708" s="43"/>
      <c r="F2708" s="43"/>
      <c r="G2708" s="43"/>
    </row>
    <row r="2709" spans="1:7" ht="15">
      <c r="A2709" s="137"/>
      <c r="B2709" s="11"/>
      <c r="C2709" s="11"/>
      <c r="D2709" s="11"/>
      <c r="E2709" s="43"/>
      <c r="F2709" s="43"/>
      <c r="G2709" s="43"/>
    </row>
    <row r="2710" spans="1:7" ht="15">
      <c r="A2710" s="137"/>
      <c r="B2710" s="11"/>
      <c r="C2710" s="11"/>
      <c r="D2710" s="11"/>
      <c r="E2710" s="43"/>
      <c r="F2710" s="43"/>
      <c r="G2710" s="43"/>
    </row>
    <row r="2711" spans="1:7" ht="15">
      <c r="A2711" s="137"/>
      <c r="B2711" s="11"/>
      <c r="C2711" s="11"/>
      <c r="D2711" s="11"/>
      <c r="E2711" s="43"/>
      <c r="F2711" s="43"/>
      <c r="G2711" s="43"/>
    </row>
    <row r="2712" spans="1:7" ht="15">
      <c r="A2712" s="137"/>
      <c r="B2712" s="11"/>
      <c r="C2712" s="11"/>
      <c r="D2712" s="11"/>
      <c r="E2712" s="43"/>
      <c r="F2712" s="43"/>
      <c r="G2712" s="43"/>
    </row>
    <row r="2713" spans="1:7" ht="15">
      <c r="A2713" s="137"/>
      <c r="B2713" s="11"/>
      <c r="C2713" s="11"/>
      <c r="D2713" s="11"/>
      <c r="E2713" s="43"/>
      <c r="F2713" s="43"/>
      <c r="G2713" s="43"/>
    </row>
    <row r="2714" spans="1:7" ht="15">
      <c r="A2714" s="137"/>
      <c r="B2714" s="11"/>
      <c r="C2714" s="11"/>
      <c r="D2714" s="11"/>
      <c r="E2714" s="43"/>
      <c r="F2714" s="43"/>
      <c r="G2714" s="43"/>
    </row>
    <row r="2715" spans="1:7" ht="15">
      <c r="A2715" s="137"/>
      <c r="B2715" s="11"/>
      <c r="C2715" s="11"/>
      <c r="D2715" s="11"/>
      <c r="E2715" s="43"/>
      <c r="F2715" s="43"/>
      <c r="G2715" s="43"/>
    </row>
    <row r="2716" spans="1:7" ht="15">
      <c r="A2716" s="137"/>
      <c r="B2716" s="11"/>
      <c r="C2716" s="11"/>
      <c r="D2716" s="11"/>
      <c r="E2716" s="43"/>
      <c r="F2716" s="43"/>
      <c r="G2716" s="43"/>
    </row>
    <row r="2717" spans="1:7" ht="15">
      <c r="A2717" s="137"/>
      <c r="B2717" s="11"/>
      <c r="C2717" s="11"/>
      <c r="D2717" s="11"/>
      <c r="E2717" s="43"/>
      <c r="F2717" s="43"/>
      <c r="G2717" s="43"/>
    </row>
    <row r="2718" spans="1:7" ht="15">
      <c r="A2718" s="137"/>
      <c r="B2718" s="11"/>
      <c r="C2718" s="11"/>
      <c r="D2718" s="11"/>
      <c r="E2718" s="43"/>
      <c r="F2718" s="43"/>
      <c r="G2718" s="43"/>
    </row>
    <row r="2719" spans="1:7" ht="15">
      <c r="A2719" s="137"/>
      <c r="B2719" s="11"/>
      <c r="C2719" s="11"/>
      <c r="D2719" s="11"/>
      <c r="E2719" s="43"/>
      <c r="F2719" s="43"/>
      <c r="G2719" s="43"/>
    </row>
    <row r="2720" spans="1:7" ht="15">
      <c r="A2720" s="137"/>
      <c r="B2720" s="11"/>
      <c r="C2720" s="11"/>
      <c r="D2720" s="11"/>
      <c r="E2720" s="43"/>
      <c r="F2720" s="43"/>
      <c r="G2720" s="43"/>
    </row>
    <row r="2721" spans="1:7" ht="15">
      <c r="A2721" s="137"/>
      <c r="B2721" s="11"/>
      <c r="C2721" s="11"/>
      <c r="D2721" s="11"/>
      <c r="E2721" s="43"/>
      <c r="F2721" s="43"/>
      <c r="G2721" s="43"/>
    </row>
    <row r="2722" spans="1:7" ht="15">
      <c r="A2722" s="137"/>
      <c r="B2722" s="11"/>
      <c r="C2722" s="11"/>
      <c r="D2722" s="11"/>
      <c r="E2722" s="43"/>
      <c r="F2722" s="43"/>
      <c r="G2722" s="43"/>
    </row>
    <row r="2723" spans="1:7" ht="15">
      <c r="A2723" s="137"/>
      <c r="B2723" s="11"/>
      <c r="C2723" s="11"/>
      <c r="D2723" s="11"/>
      <c r="E2723" s="43"/>
      <c r="F2723" s="43"/>
      <c r="G2723" s="43"/>
    </row>
    <row r="2724" spans="1:7" ht="15">
      <c r="A2724" s="137"/>
      <c r="B2724" s="11"/>
      <c r="C2724" s="11"/>
      <c r="D2724" s="11"/>
      <c r="E2724" s="43"/>
      <c r="F2724" s="43"/>
      <c r="G2724" s="43"/>
    </row>
    <row r="2725" spans="1:7" ht="15">
      <c r="A2725" s="137"/>
      <c r="B2725" s="11"/>
      <c r="C2725" s="11"/>
      <c r="D2725" s="11"/>
      <c r="E2725" s="43"/>
      <c r="F2725" s="43"/>
      <c r="G2725" s="43"/>
    </row>
    <row r="2726" spans="1:7" ht="15">
      <c r="A2726" s="137"/>
      <c r="B2726" s="11"/>
      <c r="C2726" s="11"/>
      <c r="D2726" s="11"/>
      <c r="E2726" s="43"/>
      <c r="F2726" s="43"/>
      <c r="G2726" s="43"/>
    </row>
    <row r="2727" spans="1:7" ht="15">
      <c r="A2727" s="137"/>
      <c r="B2727" s="11"/>
      <c r="C2727" s="11"/>
      <c r="D2727" s="11"/>
      <c r="E2727" s="43"/>
      <c r="F2727" s="43"/>
      <c r="G2727" s="43"/>
    </row>
    <row r="2728" spans="1:7" ht="15">
      <c r="A2728" s="137"/>
      <c r="B2728" s="11"/>
      <c r="C2728" s="11"/>
      <c r="D2728" s="11"/>
      <c r="E2728" s="43"/>
      <c r="F2728" s="43"/>
      <c r="G2728" s="43"/>
    </row>
    <row r="2729" spans="1:7" ht="15">
      <c r="A2729" s="137"/>
      <c r="B2729" s="11"/>
      <c r="C2729" s="11"/>
      <c r="D2729" s="11"/>
      <c r="E2729" s="43"/>
      <c r="F2729" s="43"/>
      <c r="G2729" s="43"/>
    </row>
    <row r="2730" spans="1:7" ht="15">
      <c r="A2730" s="137"/>
      <c r="B2730" s="11"/>
      <c r="C2730" s="11"/>
      <c r="D2730" s="11"/>
      <c r="E2730" s="43"/>
      <c r="F2730" s="43"/>
      <c r="G2730" s="43"/>
    </row>
    <row r="2731" spans="1:7" ht="15">
      <c r="A2731" s="137"/>
      <c r="B2731" s="11"/>
      <c r="C2731" s="11"/>
      <c r="D2731" s="11"/>
      <c r="E2731" s="43"/>
      <c r="F2731" s="43"/>
      <c r="G2731" s="43"/>
    </row>
    <row r="2732" spans="1:7" ht="15">
      <c r="A2732" s="137"/>
      <c r="B2732" s="11"/>
      <c r="C2732" s="11"/>
      <c r="D2732" s="11"/>
      <c r="E2732" s="43"/>
      <c r="F2732" s="43"/>
      <c r="G2732" s="43"/>
    </row>
    <row r="2733" spans="1:7" ht="15">
      <c r="A2733" s="137"/>
      <c r="B2733" s="11"/>
      <c r="C2733" s="11"/>
      <c r="D2733" s="11"/>
      <c r="E2733" s="43"/>
      <c r="F2733" s="43"/>
      <c r="G2733" s="43"/>
    </row>
    <row r="2734" spans="1:7" ht="15">
      <c r="A2734" s="137"/>
      <c r="B2734" s="11"/>
      <c r="C2734" s="11"/>
      <c r="D2734" s="11"/>
      <c r="E2734" s="43"/>
      <c r="F2734" s="43"/>
      <c r="G2734" s="43"/>
    </row>
    <row r="2735" spans="1:7" ht="15">
      <c r="A2735" s="137"/>
      <c r="B2735" s="11"/>
      <c r="C2735" s="11"/>
      <c r="D2735" s="11"/>
      <c r="E2735" s="43"/>
      <c r="F2735" s="43"/>
      <c r="G2735" s="43"/>
    </row>
    <row r="2736" spans="1:7" ht="15">
      <c r="A2736" s="137"/>
      <c r="B2736" s="11"/>
      <c r="C2736" s="11"/>
      <c r="D2736" s="11"/>
      <c r="E2736" s="43"/>
      <c r="F2736" s="43"/>
      <c r="G2736" s="43"/>
    </row>
    <row r="2737" spans="1:7" ht="15">
      <c r="A2737" s="137"/>
      <c r="B2737" s="11"/>
      <c r="C2737" s="11"/>
      <c r="D2737" s="11"/>
      <c r="E2737" s="43"/>
      <c r="F2737" s="43"/>
      <c r="G2737" s="43"/>
    </row>
    <row r="2738" spans="1:7" ht="15">
      <c r="A2738" s="137"/>
      <c r="B2738" s="11"/>
      <c r="C2738" s="11"/>
      <c r="D2738" s="11"/>
      <c r="E2738" s="43"/>
      <c r="F2738" s="43"/>
      <c r="G2738" s="43"/>
    </row>
    <row r="2739" spans="1:7" ht="15">
      <c r="A2739" s="137"/>
      <c r="B2739" s="11"/>
      <c r="C2739" s="11"/>
      <c r="D2739" s="11"/>
      <c r="E2739" s="43"/>
      <c r="F2739" s="43"/>
      <c r="G2739" s="43"/>
    </row>
    <row r="2740" spans="1:7" ht="15">
      <c r="A2740" s="137"/>
      <c r="B2740" s="11"/>
      <c r="C2740" s="11"/>
      <c r="D2740" s="11"/>
      <c r="E2740" s="43"/>
      <c r="F2740" s="43"/>
      <c r="G2740" s="43"/>
    </row>
    <row r="2741" spans="1:7" ht="15">
      <c r="A2741" s="137"/>
      <c r="B2741" s="11"/>
      <c r="C2741" s="11"/>
      <c r="D2741" s="11"/>
      <c r="E2741" s="43"/>
      <c r="F2741" s="43"/>
      <c r="G2741" s="43"/>
    </row>
    <row r="2742" spans="1:7" ht="15">
      <c r="A2742" s="137"/>
      <c r="B2742" s="11"/>
      <c r="C2742" s="11"/>
      <c r="D2742" s="11"/>
      <c r="E2742" s="43"/>
      <c r="F2742" s="43"/>
      <c r="G2742" s="43"/>
    </row>
    <row r="2743" spans="1:7" ht="15">
      <c r="A2743" s="137"/>
      <c r="B2743" s="11"/>
      <c r="C2743" s="11"/>
      <c r="D2743" s="11"/>
      <c r="E2743" s="43"/>
      <c r="F2743" s="43"/>
      <c r="G2743" s="43"/>
    </row>
    <row r="2744" spans="1:7" ht="15">
      <c r="A2744" s="137"/>
      <c r="B2744" s="11"/>
      <c r="C2744" s="11"/>
      <c r="D2744" s="11"/>
      <c r="E2744" s="43"/>
      <c r="F2744" s="43"/>
      <c r="G2744" s="43"/>
    </row>
    <row r="2745" spans="1:7" ht="15">
      <c r="A2745" s="137"/>
      <c r="B2745" s="11"/>
      <c r="C2745" s="11"/>
      <c r="D2745" s="11"/>
      <c r="E2745" s="43"/>
      <c r="F2745" s="43"/>
      <c r="G2745" s="43"/>
    </row>
    <row r="2746" spans="1:7" ht="15">
      <c r="A2746" s="137"/>
      <c r="B2746" s="11"/>
      <c r="C2746" s="11"/>
      <c r="D2746" s="11"/>
      <c r="E2746" s="43"/>
      <c r="F2746" s="43"/>
      <c r="G2746" s="43"/>
    </row>
    <row r="2747" spans="1:7" ht="15">
      <c r="A2747" s="137"/>
      <c r="B2747" s="11"/>
      <c r="C2747" s="11"/>
      <c r="D2747" s="11"/>
      <c r="E2747" s="43"/>
      <c r="F2747" s="43"/>
      <c r="G2747" s="43"/>
    </row>
    <row r="2748" spans="1:7" ht="15">
      <c r="A2748" s="137"/>
      <c r="B2748" s="11"/>
      <c r="C2748" s="11"/>
      <c r="D2748" s="11"/>
      <c r="E2748" s="43"/>
      <c r="F2748" s="43"/>
      <c r="G2748" s="43"/>
    </row>
    <row r="2749" spans="1:7" ht="15">
      <c r="A2749" s="137"/>
      <c r="B2749" s="11"/>
      <c r="C2749" s="11"/>
      <c r="D2749" s="11"/>
      <c r="E2749" s="43"/>
      <c r="F2749" s="43"/>
      <c r="G2749" s="43"/>
    </row>
    <row r="2750" spans="1:7" ht="15">
      <c r="A2750" s="137"/>
      <c r="B2750" s="11"/>
      <c r="C2750" s="11"/>
      <c r="D2750" s="11"/>
      <c r="E2750" s="43"/>
      <c r="F2750" s="43"/>
      <c r="G2750" s="43"/>
    </row>
    <row r="2751" spans="1:7" ht="15">
      <c r="A2751" s="137"/>
      <c r="B2751" s="11"/>
      <c r="C2751" s="11"/>
      <c r="D2751" s="11"/>
      <c r="E2751" s="43"/>
      <c r="F2751" s="43"/>
      <c r="G2751" s="43"/>
    </row>
    <row r="2752" spans="1:7" ht="15">
      <c r="A2752" s="137"/>
      <c r="B2752" s="11"/>
      <c r="C2752" s="11"/>
      <c r="D2752" s="11"/>
      <c r="E2752" s="43"/>
      <c r="F2752" s="43"/>
      <c r="G2752" s="43"/>
    </row>
    <row r="2753" spans="1:7" ht="15">
      <c r="A2753" s="137"/>
      <c r="B2753" s="11"/>
      <c r="C2753" s="11"/>
      <c r="D2753" s="11"/>
      <c r="E2753" s="43"/>
      <c r="F2753" s="43"/>
      <c r="G2753" s="43"/>
    </row>
    <row r="2754" spans="1:7" ht="15">
      <c r="A2754" s="137"/>
      <c r="B2754" s="11"/>
      <c r="C2754" s="11"/>
      <c r="D2754" s="11"/>
      <c r="E2754" s="43"/>
      <c r="F2754" s="43"/>
      <c r="G2754" s="43"/>
    </row>
    <row r="2755" spans="1:7" ht="15">
      <c r="A2755" s="137"/>
      <c r="B2755" s="11"/>
      <c r="C2755" s="11"/>
      <c r="D2755" s="11"/>
      <c r="E2755" s="43"/>
      <c r="F2755" s="43"/>
      <c r="G2755" s="43"/>
    </row>
    <row r="2756" spans="1:7" ht="15">
      <c r="A2756" s="137"/>
      <c r="B2756" s="11"/>
      <c r="C2756" s="11"/>
      <c r="D2756" s="11"/>
      <c r="E2756" s="43"/>
      <c r="F2756" s="43"/>
      <c r="G2756" s="43"/>
    </row>
    <row r="2757" spans="1:7" ht="15">
      <c r="A2757" s="137"/>
      <c r="B2757" s="11"/>
      <c r="C2757" s="11"/>
      <c r="D2757" s="11"/>
      <c r="E2757" s="43"/>
      <c r="F2757" s="43"/>
      <c r="G2757" s="43"/>
    </row>
    <row r="2758" spans="1:7" ht="15">
      <c r="A2758" s="137"/>
      <c r="B2758" s="11"/>
      <c r="C2758" s="11"/>
      <c r="D2758" s="11"/>
      <c r="E2758" s="43"/>
      <c r="F2758" s="43"/>
      <c r="G2758" s="43"/>
    </row>
    <row r="2759" spans="1:7" ht="15">
      <c r="A2759" s="137"/>
      <c r="B2759" s="11"/>
      <c r="C2759" s="11"/>
      <c r="D2759" s="11"/>
      <c r="E2759" s="43"/>
      <c r="F2759" s="43"/>
      <c r="G2759" s="43"/>
    </row>
    <row r="2760" spans="1:7" ht="15">
      <c r="A2760" s="137"/>
      <c r="B2760" s="11"/>
      <c r="C2760" s="11"/>
      <c r="D2760" s="11"/>
      <c r="E2760" s="43"/>
      <c r="F2760" s="43"/>
      <c r="G2760" s="43"/>
    </row>
    <row r="2761" spans="1:7" ht="15">
      <c r="A2761" s="137"/>
      <c r="B2761" s="11"/>
      <c r="C2761" s="11"/>
      <c r="D2761" s="11"/>
      <c r="E2761" s="43"/>
      <c r="F2761" s="43"/>
      <c r="G2761" s="43"/>
    </row>
    <row r="2762" spans="1:7" ht="15">
      <c r="A2762" s="137"/>
      <c r="B2762" s="11"/>
      <c r="C2762" s="11"/>
      <c r="D2762" s="11"/>
      <c r="E2762" s="43"/>
      <c r="F2762" s="43"/>
      <c r="G2762" s="43"/>
    </row>
    <row r="2763" spans="1:7" ht="15">
      <c r="A2763" s="137"/>
      <c r="B2763" s="11"/>
      <c r="C2763" s="11"/>
      <c r="D2763" s="11"/>
      <c r="E2763" s="43"/>
      <c r="F2763" s="43"/>
      <c r="G2763" s="43"/>
    </row>
    <row r="2764" spans="1:7" ht="15">
      <c r="A2764" s="137"/>
      <c r="B2764" s="11"/>
      <c r="C2764" s="11"/>
      <c r="D2764" s="11"/>
      <c r="E2764" s="43"/>
      <c r="F2764" s="43"/>
      <c r="G2764" s="43"/>
    </row>
    <row r="2765" spans="1:7" ht="15">
      <c r="A2765" s="137"/>
      <c r="B2765" s="11"/>
      <c r="C2765" s="11"/>
      <c r="D2765" s="11"/>
      <c r="E2765" s="43"/>
      <c r="F2765" s="43"/>
      <c r="G2765" s="43"/>
    </row>
    <row r="2766" spans="1:7" ht="15">
      <c r="A2766" s="137"/>
      <c r="B2766" s="11"/>
      <c r="C2766" s="11"/>
      <c r="D2766" s="11"/>
      <c r="E2766" s="43"/>
      <c r="F2766" s="43"/>
      <c r="G2766" s="43"/>
    </row>
    <row r="2767" spans="1:7" ht="15">
      <c r="A2767" s="137"/>
      <c r="B2767" s="11"/>
      <c r="C2767" s="11"/>
      <c r="D2767" s="11"/>
      <c r="E2767" s="43"/>
      <c r="F2767" s="43"/>
      <c r="G2767" s="43"/>
    </row>
    <row r="2768" spans="1:7" ht="15">
      <c r="A2768" s="137"/>
      <c r="B2768" s="11"/>
      <c r="C2768" s="11"/>
      <c r="D2768" s="11"/>
      <c r="E2768" s="43"/>
      <c r="F2768" s="43"/>
      <c r="G2768" s="43"/>
    </row>
    <row r="2769" spans="1:7" ht="15">
      <c r="A2769" s="137"/>
      <c r="B2769" s="11"/>
      <c r="C2769" s="11"/>
      <c r="D2769" s="11"/>
      <c r="E2769" s="43"/>
      <c r="F2769" s="43"/>
      <c r="G2769" s="43"/>
    </row>
    <row r="2770" spans="1:7" ht="15">
      <c r="A2770" s="137"/>
      <c r="B2770" s="11"/>
      <c r="C2770" s="11"/>
      <c r="D2770" s="11"/>
      <c r="E2770" s="43"/>
      <c r="F2770" s="43"/>
      <c r="G2770" s="43"/>
    </row>
    <row r="2771" spans="1:7" ht="15">
      <c r="A2771" s="137"/>
      <c r="B2771" s="11"/>
      <c r="C2771" s="11"/>
      <c r="D2771" s="11"/>
      <c r="E2771" s="43"/>
      <c r="F2771" s="43"/>
      <c r="G2771" s="43"/>
    </row>
    <row r="2772" spans="1:7" ht="15">
      <c r="A2772" s="137"/>
      <c r="B2772" s="11"/>
      <c r="C2772" s="11"/>
      <c r="D2772" s="11"/>
      <c r="E2772" s="43"/>
      <c r="F2772" s="43"/>
      <c r="G2772" s="43"/>
    </row>
    <row r="2773" spans="1:7" ht="15">
      <c r="A2773" s="137"/>
      <c r="B2773" s="11"/>
      <c r="C2773" s="11"/>
      <c r="D2773" s="11"/>
      <c r="E2773" s="43"/>
      <c r="F2773" s="43"/>
      <c r="G2773" s="43"/>
    </row>
    <row r="2774" spans="1:7" ht="15">
      <c r="A2774" s="137"/>
      <c r="B2774" s="11"/>
      <c r="C2774" s="11"/>
      <c r="D2774" s="11"/>
      <c r="E2774" s="43"/>
      <c r="F2774" s="43"/>
      <c r="G2774" s="43"/>
    </row>
    <row r="2775" spans="1:7" ht="15">
      <c r="A2775" s="137"/>
      <c r="B2775" s="11"/>
      <c r="C2775" s="11"/>
      <c r="D2775" s="11"/>
      <c r="E2775" s="43"/>
      <c r="F2775" s="43"/>
      <c r="G2775" s="43"/>
    </row>
    <row r="2776" spans="1:7" ht="15">
      <c r="A2776" s="137"/>
      <c r="B2776" s="11"/>
      <c r="C2776" s="11"/>
      <c r="D2776" s="11"/>
      <c r="E2776" s="43"/>
      <c r="F2776" s="43"/>
      <c r="G2776" s="43"/>
    </row>
    <row r="2777" spans="1:7" ht="15">
      <c r="A2777" s="137"/>
      <c r="B2777" s="11"/>
      <c r="C2777" s="11"/>
      <c r="D2777" s="11"/>
      <c r="E2777" s="43"/>
      <c r="F2777" s="43"/>
      <c r="G2777" s="43"/>
    </row>
    <row r="2778" spans="1:7" ht="15">
      <c r="A2778" s="137"/>
      <c r="B2778" s="11"/>
      <c r="C2778" s="11"/>
      <c r="D2778" s="11"/>
      <c r="E2778" s="43"/>
      <c r="F2778" s="43"/>
      <c r="G2778" s="43"/>
    </row>
    <row r="2779" spans="1:7" ht="15">
      <c r="A2779" s="137"/>
      <c r="B2779" s="11"/>
      <c r="C2779" s="11"/>
      <c r="D2779" s="11"/>
      <c r="E2779" s="43"/>
      <c r="F2779" s="43"/>
      <c r="G2779" s="43"/>
    </row>
    <row r="2780" spans="1:7" ht="15">
      <c r="A2780" s="137"/>
      <c r="B2780" s="11"/>
      <c r="C2780" s="11"/>
      <c r="D2780" s="11"/>
      <c r="E2780" s="43"/>
      <c r="F2780" s="43"/>
      <c r="G2780" s="43"/>
    </row>
    <row r="2781" spans="1:7" ht="15">
      <c r="A2781" s="137"/>
      <c r="B2781" s="11"/>
      <c r="C2781" s="11"/>
      <c r="D2781" s="11"/>
      <c r="E2781" s="43"/>
      <c r="F2781" s="43"/>
      <c r="G2781" s="43"/>
    </row>
    <row r="2782" spans="1:7" ht="15">
      <c r="A2782" s="137"/>
      <c r="B2782" s="11"/>
      <c r="C2782" s="11"/>
      <c r="D2782" s="11"/>
      <c r="E2782" s="43"/>
      <c r="F2782" s="43"/>
      <c r="G2782" s="43"/>
    </row>
    <row r="2783" spans="1:7" ht="15">
      <c r="A2783" s="137"/>
      <c r="B2783" s="11"/>
      <c r="C2783" s="11"/>
      <c r="D2783" s="11"/>
      <c r="E2783" s="43"/>
      <c r="F2783" s="43"/>
      <c r="G2783" s="43"/>
    </row>
    <row r="2784" spans="1:7" ht="15">
      <c r="A2784" s="137"/>
      <c r="B2784" s="11"/>
      <c r="C2784" s="11"/>
      <c r="D2784" s="11"/>
      <c r="E2784" s="43"/>
      <c r="F2784" s="43"/>
      <c r="G2784" s="43"/>
    </row>
    <row r="2785" spans="1:7" ht="15">
      <c r="A2785" s="137"/>
      <c r="B2785" s="11"/>
      <c r="C2785" s="11"/>
      <c r="D2785" s="11"/>
      <c r="E2785" s="43"/>
      <c r="F2785" s="43"/>
      <c r="G2785" s="43"/>
    </row>
    <row r="2786" spans="1:7" ht="15">
      <c r="A2786" s="137"/>
      <c r="B2786" s="11"/>
      <c r="C2786" s="11"/>
      <c r="D2786" s="11"/>
      <c r="E2786" s="43"/>
      <c r="F2786" s="43"/>
      <c r="G2786" s="43"/>
    </row>
    <row r="2787" spans="1:7" ht="15">
      <c r="A2787" s="137"/>
      <c r="B2787" s="11"/>
      <c r="C2787" s="11"/>
      <c r="D2787" s="11"/>
      <c r="E2787" s="43"/>
      <c r="F2787" s="43"/>
      <c r="G2787" s="43"/>
    </row>
    <row r="2788" spans="1:7" ht="15">
      <c r="A2788" s="137"/>
      <c r="B2788" s="11"/>
      <c r="C2788" s="11"/>
      <c r="D2788" s="11"/>
      <c r="E2788" s="43"/>
      <c r="F2788" s="43"/>
      <c r="G2788" s="43"/>
    </row>
    <row r="2789" spans="1:7" ht="15">
      <c r="A2789" s="137"/>
      <c r="B2789" s="11"/>
      <c r="C2789" s="11"/>
      <c r="D2789" s="11"/>
      <c r="E2789" s="43"/>
      <c r="F2789" s="43"/>
      <c r="G2789" s="43"/>
    </row>
    <row r="2790" spans="1:7" ht="15">
      <c r="A2790" s="137"/>
      <c r="B2790" s="11"/>
      <c r="C2790" s="11"/>
      <c r="D2790" s="11"/>
      <c r="E2790" s="43"/>
      <c r="F2790" s="43"/>
      <c r="G2790" s="43"/>
    </row>
    <row r="2791" spans="1:7" ht="15">
      <c r="A2791" s="137"/>
      <c r="B2791" s="11"/>
      <c r="C2791" s="11"/>
      <c r="D2791" s="11"/>
      <c r="E2791" s="43"/>
      <c r="F2791" s="43"/>
      <c r="G2791" s="43"/>
    </row>
    <row r="2792" spans="1:7" ht="15">
      <c r="A2792" s="137"/>
      <c r="B2792" s="11"/>
      <c r="C2792" s="11"/>
      <c r="D2792" s="11"/>
      <c r="E2792" s="43"/>
      <c r="F2792" s="43"/>
      <c r="G2792" s="43"/>
    </row>
    <row r="2793" spans="1:7" ht="15">
      <c r="A2793" s="137"/>
      <c r="B2793" s="11"/>
      <c r="C2793" s="11"/>
      <c r="D2793" s="11"/>
      <c r="E2793" s="43"/>
      <c r="F2793" s="43"/>
      <c r="G2793" s="43"/>
    </row>
    <row r="2794" spans="1:7" ht="15">
      <c r="A2794" s="137"/>
      <c r="B2794" s="11"/>
      <c r="C2794" s="11"/>
      <c r="D2794" s="11"/>
      <c r="E2794" s="43"/>
      <c r="F2794" s="43"/>
      <c r="G2794" s="43"/>
    </row>
    <row r="2795" spans="1:7" ht="15">
      <c r="A2795" s="137"/>
      <c r="B2795" s="11"/>
      <c r="C2795" s="11"/>
      <c r="D2795" s="11"/>
      <c r="E2795" s="43"/>
      <c r="F2795" s="43"/>
      <c r="G2795" s="43"/>
    </row>
    <row r="2796" spans="1:7" ht="15">
      <c r="A2796" s="137"/>
      <c r="B2796" s="11"/>
      <c r="C2796" s="11"/>
      <c r="D2796" s="11"/>
      <c r="E2796" s="43"/>
      <c r="F2796" s="43"/>
      <c r="G2796" s="43"/>
    </row>
    <row r="2797" spans="1:7" ht="15">
      <c r="A2797" s="137"/>
      <c r="B2797" s="11"/>
      <c r="C2797" s="11"/>
      <c r="D2797" s="11"/>
      <c r="E2797" s="43"/>
      <c r="F2797" s="43"/>
      <c r="G2797" s="43"/>
    </row>
    <row r="2798" spans="1:7" ht="15">
      <c r="A2798" s="137"/>
      <c r="B2798" s="11"/>
      <c r="C2798" s="11"/>
      <c r="D2798" s="11"/>
      <c r="E2798" s="43"/>
      <c r="F2798" s="43"/>
      <c r="G2798" s="43"/>
    </row>
    <row r="2799" spans="1:7" ht="15">
      <c r="A2799" s="137"/>
      <c r="B2799" s="11"/>
      <c r="C2799" s="11"/>
      <c r="D2799" s="11"/>
      <c r="E2799" s="43"/>
      <c r="F2799" s="43"/>
      <c r="G2799" s="43"/>
    </row>
    <row r="2800" spans="1:7" ht="15">
      <c r="A2800" s="137"/>
      <c r="B2800" s="11"/>
      <c r="C2800" s="11"/>
      <c r="D2800" s="11"/>
      <c r="E2800" s="43"/>
      <c r="F2800" s="43"/>
      <c r="G2800" s="43"/>
    </row>
    <row r="2801" spans="1:7" ht="15">
      <c r="A2801" s="137"/>
      <c r="B2801" s="11"/>
      <c r="C2801" s="11"/>
      <c r="D2801" s="11"/>
      <c r="E2801" s="43"/>
      <c r="F2801" s="43"/>
      <c r="G2801" s="43"/>
    </row>
    <row r="2802" spans="1:7" ht="15">
      <c r="A2802" s="137"/>
      <c r="B2802" s="11"/>
      <c r="C2802" s="11"/>
      <c r="D2802" s="11"/>
      <c r="E2802" s="43"/>
      <c r="F2802" s="43"/>
      <c r="G2802" s="43"/>
    </row>
    <row r="2803" spans="1:7" ht="15">
      <c r="A2803" s="137"/>
      <c r="B2803" s="11"/>
      <c r="C2803" s="11"/>
      <c r="D2803" s="11"/>
      <c r="E2803" s="43"/>
      <c r="F2803" s="43"/>
      <c r="G2803" s="43"/>
    </row>
    <row r="2804" spans="1:7" ht="15">
      <c r="A2804" s="137"/>
      <c r="B2804" s="11"/>
      <c r="C2804" s="11"/>
      <c r="D2804" s="11"/>
      <c r="E2804" s="43"/>
      <c r="F2804" s="43"/>
      <c r="G2804" s="43"/>
    </row>
    <row r="2805" spans="1:7" ht="15">
      <c r="A2805" s="137"/>
      <c r="B2805" s="11"/>
      <c r="C2805" s="11"/>
      <c r="D2805" s="11"/>
      <c r="E2805" s="43"/>
      <c r="F2805" s="43"/>
      <c r="G2805" s="43"/>
    </row>
    <row r="2806" spans="1:7" ht="15">
      <c r="A2806" s="137"/>
      <c r="B2806" s="11"/>
      <c r="C2806" s="11"/>
      <c r="D2806" s="11"/>
      <c r="E2806" s="43"/>
      <c r="F2806" s="43"/>
      <c r="G2806" s="43"/>
    </row>
    <row r="2807" spans="1:7" ht="15">
      <c r="A2807" s="137"/>
      <c r="B2807" s="11"/>
      <c r="C2807" s="11"/>
      <c r="D2807" s="11"/>
      <c r="E2807" s="43"/>
      <c r="F2807" s="43"/>
      <c r="G2807" s="43"/>
    </row>
    <row r="2808" spans="1:7" ht="15">
      <c r="A2808" s="137"/>
      <c r="B2808" s="11"/>
      <c r="C2808" s="11"/>
      <c r="D2808" s="11"/>
      <c r="E2808" s="43"/>
      <c r="F2808" s="43"/>
      <c r="G2808" s="43"/>
    </row>
    <row r="2809" spans="1:7" ht="15">
      <c r="A2809" s="137"/>
      <c r="B2809" s="11"/>
      <c r="C2809" s="11"/>
      <c r="D2809" s="11"/>
      <c r="E2809" s="43"/>
      <c r="F2809" s="43"/>
      <c r="G2809" s="43"/>
    </row>
    <row r="2810" spans="1:7" ht="15">
      <c r="A2810" s="137"/>
      <c r="B2810" s="11"/>
      <c r="C2810" s="11"/>
      <c r="D2810" s="11"/>
      <c r="E2810" s="43"/>
      <c r="F2810" s="43"/>
      <c r="G2810" s="43"/>
    </row>
    <row r="2811" spans="1:7" ht="15">
      <c r="A2811" s="137"/>
      <c r="B2811" s="11"/>
      <c r="C2811" s="11"/>
      <c r="D2811" s="11"/>
      <c r="E2811" s="43"/>
      <c r="F2811" s="43"/>
      <c r="G2811" s="43"/>
    </row>
    <row r="2812" spans="1:7" ht="15">
      <c r="A2812" s="137"/>
      <c r="B2812" s="11"/>
      <c r="C2812" s="11"/>
      <c r="D2812" s="11"/>
      <c r="E2812" s="43"/>
      <c r="F2812" s="43"/>
      <c r="G2812" s="43"/>
    </row>
    <row r="2813" spans="1:7" ht="15">
      <c r="A2813" s="137"/>
      <c r="B2813" s="11"/>
      <c r="C2813" s="11"/>
      <c r="D2813" s="11"/>
      <c r="E2813" s="43"/>
      <c r="F2813" s="43"/>
      <c r="G2813" s="43"/>
    </row>
    <row r="2814" spans="1:7" ht="15">
      <c r="A2814" s="137"/>
      <c r="B2814" s="11"/>
      <c r="C2814" s="11"/>
      <c r="D2814" s="11"/>
      <c r="E2814" s="43"/>
      <c r="F2814" s="43"/>
      <c r="G2814" s="43"/>
    </row>
    <row r="2815" spans="1:7" ht="15">
      <c r="A2815" s="137"/>
      <c r="B2815" s="11"/>
      <c r="C2815" s="11"/>
      <c r="D2815" s="11"/>
      <c r="E2815" s="43"/>
      <c r="F2815" s="43"/>
      <c r="G2815" s="43"/>
    </row>
    <row r="2816" spans="1:7" ht="15">
      <c r="A2816" s="137"/>
      <c r="B2816" s="11"/>
      <c r="C2816" s="11"/>
      <c r="D2816" s="11"/>
      <c r="E2816" s="43"/>
      <c r="F2816" s="43"/>
      <c r="G2816" s="43"/>
    </row>
    <row r="2817" spans="1:7" ht="15">
      <c r="A2817" s="137"/>
      <c r="B2817" s="11"/>
      <c r="C2817" s="11"/>
      <c r="D2817" s="11"/>
      <c r="E2817" s="43"/>
      <c r="F2817" s="43"/>
      <c r="G2817" s="43"/>
    </row>
    <row r="2818" spans="1:7" ht="15">
      <c r="A2818" s="137"/>
      <c r="B2818" s="11"/>
      <c r="C2818" s="11"/>
      <c r="D2818" s="11"/>
      <c r="E2818" s="43"/>
      <c r="F2818" s="43"/>
      <c r="G2818" s="43"/>
    </row>
    <row r="2819" spans="1:7" ht="15">
      <c r="A2819" s="137"/>
      <c r="B2819" s="11"/>
      <c r="C2819" s="11"/>
      <c r="D2819" s="11"/>
      <c r="E2819" s="43"/>
      <c r="F2819" s="43"/>
      <c r="G2819" s="43"/>
    </row>
    <row r="2820" spans="1:7" ht="15">
      <c r="A2820" s="137"/>
      <c r="B2820" s="11"/>
      <c r="C2820" s="11"/>
      <c r="D2820" s="11"/>
      <c r="E2820" s="43"/>
      <c r="F2820" s="43"/>
      <c r="G2820" s="43"/>
    </row>
    <row r="2821" spans="1:7" ht="15">
      <c r="A2821" s="137"/>
      <c r="B2821" s="11"/>
      <c r="C2821" s="11"/>
      <c r="D2821" s="11"/>
      <c r="E2821" s="43"/>
      <c r="F2821" s="43"/>
      <c r="G2821" s="43"/>
    </row>
    <row r="2822" spans="1:7" ht="15">
      <c r="A2822" s="137"/>
      <c r="B2822" s="11"/>
      <c r="C2822" s="11"/>
      <c r="D2822" s="11"/>
      <c r="E2822" s="43"/>
      <c r="F2822" s="43"/>
      <c r="G2822" s="43"/>
    </row>
    <row r="2823" spans="1:7" ht="15">
      <c r="A2823" s="137"/>
      <c r="B2823" s="11"/>
      <c r="C2823" s="11"/>
      <c r="D2823" s="11"/>
      <c r="E2823" s="43"/>
      <c r="F2823" s="43"/>
      <c r="G2823" s="43"/>
    </row>
    <row r="2824" spans="1:7" ht="15">
      <c r="A2824" s="137"/>
      <c r="B2824" s="11"/>
      <c r="C2824" s="11"/>
      <c r="D2824" s="11"/>
      <c r="E2824" s="43"/>
      <c r="F2824" s="43"/>
      <c r="G2824" s="43"/>
    </row>
    <row r="2825" spans="1:7" ht="15">
      <c r="A2825" s="137"/>
      <c r="B2825" s="11"/>
      <c r="C2825" s="11"/>
      <c r="D2825" s="11"/>
      <c r="E2825" s="43"/>
      <c r="F2825" s="43"/>
      <c r="G2825" s="43"/>
    </row>
    <row r="2826" spans="1:7" ht="15">
      <c r="A2826" s="137"/>
      <c r="B2826" s="11"/>
      <c r="C2826" s="11"/>
      <c r="D2826" s="11"/>
      <c r="E2826" s="43"/>
      <c r="F2826" s="43"/>
      <c r="G2826" s="43"/>
    </row>
    <row r="2827" spans="1:7" ht="15">
      <c r="A2827" s="137"/>
      <c r="B2827" s="11"/>
      <c r="C2827" s="11"/>
      <c r="D2827" s="11"/>
      <c r="E2827" s="43"/>
      <c r="F2827" s="43"/>
      <c r="G2827" s="43"/>
    </row>
    <row r="2828" spans="1:7" ht="15">
      <c r="A2828" s="137"/>
      <c r="B2828" s="11"/>
      <c r="C2828" s="11"/>
      <c r="D2828" s="11"/>
      <c r="E2828" s="43"/>
      <c r="F2828" s="43"/>
      <c r="G2828" s="43"/>
    </row>
    <row r="2829" spans="1:7" ht="15">
      <c r="A2829" s="137"/>
      <c r="B2829" s="11"/>
      <c r="C2829" s="11"/>
      <c r="D2829" s="11"/>
      <c r="E2829" s="43"/>
      <c r="F2829" s="43"/>
      <c r="G2829" s="43"/>
    </row>
    <row r="2830" spans="1:7" ht="15">
      <c r="A2830" s="137"/>
      <c r="B2830" s="11"/>
      <c r="C2830" s="11"/>
      <c r="D2830" s="11"/>
      <c r="E2830" s="43"/>
      <c r="F2830" s="43"/>
      <c r="G2830" s="43"/>
    </row>
    <row r="2831" spans="1:7" ht="15">
      <c r="A2831" s="137"/>
      <c r="B2831" s="11"/>
      <c r="C2831" s="11"/>
      <c r="D2831" s="11"/>
      <c r="E2831" s="43"/>
      <c r="F2831" s="43"/>
      <c r="G2831" s="43"/>
    </row>
    <row r="2832" spans="1:7" ht="15">
      <c r="A2832" s="137"/>
      <c r="B2832" s="11"/>
      <c r="C2832" s="11"/>
      <c r="D2832" s="11"/>
      <c r="E2832" s="43"/>
      <c r="F2832" s="43"/>
      <c r="G2832" s="43"/>
    </row>
    <row r="2833" spans="1:7" ht="15">
      <c r="A2833" s="137"/>
      <c r="B2833" s="11"/>
      <c r="C2833" s="11"/>
      <c r="D2833" s="11"/>
      <c r="E2833" s="43"/>
      <c r="F2833" s="43"/>
      <c r="G2833" s="43"/>
    </row>
    <row r="2834" spans="1:7" ht="15">
      <c r="A2834" s="137"/>
      <c r="B2834" s="11"/>
      <c r="C2834" s="11"/>
      <c r="D2834" s="11"/>
      <c r="E2834" s="43"/>
      <c r="F2834" s="43"/>
      <c r="G2834" s="43"/>
    </row>
    <row r="2835" spans="1:7" ht="15">
      <c r="A2835" s="137"/>
      <c r="B2835" s="11"/>
      <c r="C2835" s="11"/>
      <c r="D2835" s="11"/>
      <c r="E2835" s="43"/>
      <c r="F2835" s="43"/>
      <c r="G2835" s="43"/>
    </row>
    <row r="2836" spans="1:7" ht="15">
      <c r="A2836" s="137"/>
      <c r="B2836" s="11"/>
      <c r="C2836" s="11"/>
      <c r="D2836" s="11"/>
      <c r="E2836" s="43"/>
      <c r="F2836" s="43"/>
      <c r="G2836" s="43"/>
    </row>
    <row r="2837" spans="1:7" ht="15">
      <c r="A2837" s="137"/>
      <c r="B2837" s="11"/>
      <c r="C2837" s="11"/>
      <c r="D2837" s="11"/>
      <c r="E2837" s="43"/>
      <c r="F2837" s="43"/>
      <c r="G2837" s="43"/>
    </row>
    <row r="2838" spans="1:7" ht="15">
      <c r="A2838" s="137"/>
      <c r="B2838" s="11"/>
      <c r="C2838" s="11"/>
      <c r="D2838" s="11"/>
      <c r="E2838" s="43"/>
      <c r="F2838" s="43"/>
      <c r="G2838" s="43"/>
    </row>
    <row r="2839" spans="1:7" ht="15">
      <c r="A2839" s="137"/>
      <c r="B2839" s="11"/>
      <c r="C2839" s="11"/>
      <c r="D2839" s="11"/>
      <c r="E2839" s="43"/>
      <c r="F2839" s="43"/>
      <c r="G2839" s="43"/>
    </row>
    <row r="2840" spans="1:7" ht="15">
      <c r="A2840" s="137"/>
      <c r="B2840" s="11"/>
      <c r="C2840" s="11"/>
      <c r="D2840" s="11"/>
      <c r="E2840" s="43"/>
      <c r="F2840" s="43"/>
      <c r="G2840" s="43"/>
    </row>
    <row r="2841" spans="1:7" ht="15">
      <c r="A2841" s="137"/>
      <c r="B2841" s="11"/>
      <c r="C2841" s="11"/>
      <c r="D2841" s="11"/>
      <c r="E2841" s="43"/>
      <c r="F2841" s="43"/>
      <c r="G2841" s="43"/>
    </row>
    <row r="2842" spans="1:7" ht="15">
      <c r="A2842" s="137"/>
      <c r="B2842" s="11"/>
      <c r="C2842" s="11"/>
      <c r="D2842" s="11"/>
      <c r="E2842" s="43"/>
      <c r="F2842" s="43"/>
      <c r="G2842" s="43"/>
    </row>
    <row r="2843" spans="1:7" ht="15">
      <c r="A2843" s="137"/>
      <c r="B2843" s="11"/>
      <c r="C2843" s="11"/>
      <c r="D2843" s="11"/>
      <c r="E2843" s="43"/>
      <c r="F2843" s="43"/>
      <c r="G2843" s="43"/>
    </row>
    <row r="2844" spans="1:7" ht="15">
      <c r="A2844" s="137"/>
      <c r="B2844" s="11"/>
      <c r="C2844" s="11"/>
      <c r="D2844" s="11"/>
      <c r="E2844" s="43"/>
      <c r="F2844" s="43"/>
      <c r="G2844" s="43"/>
    </row>
    <row r="2845" spans="1:7" ht="15">
      <c r="A2845" s="137"/>
      <c r="B2845" s="11"/>
      <c r="C2845" s="11"/>
      <c r="D2845" s="11"/>
      <c r="E2845" s="43"/>
      <c r="F2845" s="43"/>
      <c r="G2845" s="43"/>
    </row>
    <row r="2846" spans="1:7" ht="15">
      <c r="A2846" s="137"/>
      <c r="B2846" s="11"/>
      <c r="C2846" s="11"/>
      <c r="D2846" s="11"/>
      <c r="E2846" s="43"/>
      <c r="F2846" s="43"/>
      <c r="G2846" s="43"/>
    </row>
    <row r="2847" spans="1:7" ht="15">
      <c r="A2847" s="137"/>
      <c r="B2847" s="11"/>
      <c r="C2847" s="11"/>
      <c r="D2847" s="11"/>
      <c r="E2847" s="43"/>
      <c r="F2847" s="43"/>
      <c r="G2847" s="43"/>
    </row>
    <row r="2848" spans="1:7" ht="15">
      <c r="A2848" s="137"/>
      <c r="B2848" s="11"/>
      <c r="C2848" s="11"/>
      <c r="D2848" s="11"/>
      <c r="E2848" s="43"/>
      <c r="F2848" s="43"/>
      <c r="G2848" s="43"/>
    </row>
    <row r="2849" spans="1:7" ht="15">
      <c r="A2849" s="137"/>
      <c r="B2849" s="11"/>
      <c r="C2849" s="11"/>
      <c r="D2849" s="11"/>
      <c r="E2849" s="43"/>
      <c r="F2849" s="43"/>
      <c r="G2849" s="43"/>
    </row>
    <row r="2850" spans="1:7" ht="15">
      <c r="A2850" s="137"/>
      <c r="B2850" s="11"/>
      <c r="C2850" s="11"/>
      <c r="D2850" s="11"/>
      <c r="E2850" s="43"/>
      <c r="F2850" s="43"/>
      <c r="G2850" s="43"/>
    </row>
    <row r="2851" spans="1:7" ht="15">
      <c r="A2851" s="137"/>
      <c r="B2851" s="11"/>
      <c r="C2851" s="11"/>
      <c r="D2851" s="11"/>
      <c r="E2851" s="43"/>
      <c r="F2851" s="43"/>
      <c r="G2851" s="43"/>
    </row>
    <row r="2852" spans="1:7" ht="15">
      <c r="A2852" s="137"/>
      <c r="B2852" s="11"/>
      <c r="C2852" s="11"/>
      <c r="D2852" s="11"/>
      <c r="E2852" s="43"/>
      <c r="F2852" s="43"/>
      <c r="G2852" s="43"/>
    </row>
    <row r="2853" spans="1:7" ht="15">
      <c r="A2853" s="137"/>
      <c r="B2853" s="11"/>
      <c r="C2853" s="11"/>
      <c r="D2853" s="11"/>
      <c r="E2853" s="43"/>
      <c r="F2853" s="43"/>
      <c r="G2853" s="43"/>
    </row>
    <row r="2854" spans="1:7" ht="15">
      <c r="A2854" s="137"/>
      <c r="B2854" s="11"/>
      <c r="C2854" s="11"/>
      <c r="D2854" s="11"/>
      <c r="E2854" s="43"/>
      <c r="F2854" s="43"/>
      <c r="G2854" s="43"/>
    </row>
    <row r="2855" spans="1:7" ht="15">
      <c r="A2855" s="137"/>
      <c r="B2855" s="11"/>
      <c r="C2855" s="11"/>
      <c r="D2855" s="11"/>
      <c r="E2855" s="43"/>
      <c r="F2855" s="43"/>
      <c r="G2855" s="43"/>
    </row>
    <row r="2856" spans="1:7" ht="15">
      <c r="A2856" s="137"/>
      <c r="B2856" s="11"/>
      <c r="C2856" s="11"/>
      <c r="D2856" s="11"/>
      <c r="E2856" s="43"/>
      <c r="F2856" s="43"/>
      <c r="G2856" s="43"/>
    </row>
    <row r="2857" spans="1:7" ht="15">
      <c r="A2857" s="137"/>
      <c r="B2857" s="11"/>
      <c r="C2857" s="11"/>
      <c r="D2857" s="11"/>
      <c r="E2857" s="43"/>
      <c r="F2857" s="43"/>
      <c r="G2857" s="43"/>
    </row>
    <row r="2858" spans="1:7" ht="15">
      <c r="A2858" s="137"/>
      <c r="B2858" s="11"/>
      <c r="C2858" s="11"/>
      <c r="D2858" s="11"/>
      <c r="E2858" s="43"/>
      <c r="F2858" s="43"/>
      <c r="G2858" s="43"/>
    </row>
    <row r="2859" spans="1:7" ht="15">
      <c r="A2859" s="137"/>
      <c r="B2859" s="11"/>
      <c r="C2859" s="11"/>
      <c r="D2859" s="11"/>
      <c r="E2859" s="43"/>
      <c r="F2859" s="43"/>
      <c r="G2859" s="43"/>
    </row>
    <row r="2860" spans="1:7" ht="15">
      <c r="A2860" s="137"/>
      <c r="B2860" s="11"/>
      <c r="C2860" s="11"/>
      <c r="D2860" s="11"/>
      <c r="E2860" s="43"/>
      <c r="F2860" s="43"/>
      <c r="G2860" s="43"/>
    </row>
    <row r="2861" spans="1:7" ht="15">
      <c r="A2861" s="137"/>
      <c r="B2861" s="11"/>
      <c r="C2861" s="11"/>
      <c r="D2861" s="11"/>
      <c r="E2861" s="43"/>
      <c r="F2861" s="43"/>
      <c r="G2861" s="43"/>
    </row>
    <row r="2862" spans="1:7" ht="15">
      <c r="A2862" s="137"/>
      <c r="B2862" s="11"/>
      <c r="C2862" s="11"/>
      <c r="D2862" s="11"/>
      <c r="E2862" s="43"/>
      <c r="F2862" s="43"/>
      <c r="G2862" s="43"/>
    </row>
    <row r="2863" spans="1:7" ht="15">
      <c r="A2863" s="137"/>
      <c r="B2863" s="11"/>
      <c r="C2863" s="11"/>
      <c r="D2863" s="11"/>
      <c r="E2863" s="43"/>
      <c r="F2863" s="43"/>
      <c r="G2863" s="43"/>
    </row>
    <row r="2864" spans="1:7" ht="15">
      <c r="A2864" s="137"/>
      <c r="B2864" s="11"/>
      <c r="C2864" s="11"/>
      <c r="D2864" s="11"/>
      <c r="E2864" s="43"/>
      <c r="F2864" s="43"/>
      <c r="G2864" s="43"/>
    </row>
    <row r="2865" spans="1:7" ht="15">
      <c r="A2865" s="137"/>
      <c r="B2865" s="11"/>
      <c r="C2865" s="11"/>
      <c r="D2865" s="11"/>
      <c r="E2865" s="43"/>
      <c r="F2865" s="43"/>
      <c r="G2865" s="43"/>
    </row>
    <row r="2866" spans="1:7" ht="15">
      <c r="A2866" s="137"/>
      <c r="B2866" s="11"/>
      <c r="C2866" s="11"/>
      <c r="D2866" s="11"/>
      <c r="E2866" s="43"/>
      <c r="F2866" s="43"/>
      <c r="G2866" s="43"/>
    </row>
    <row r="2867" spans="1:7" ht="15">
      <c r="A2867" s="137"/>
      <c r="B2867" s="11"/>
      <c r="C2867" s="11"/>
      <c r="D2867" s="11"/>
      <c r="E2867" s="43"/>
      <c r="F2867" s="43"/>
      <c r="G2867" s="43"/>
    </row>
    <row r="2868" spans="1:7" ht="15">
      <c r="A2868" s="137"/>
      <c r="B2868" s="11"/>
      <c r="C2868" s="11"/>
      <c r="D2868" s="11"/>
      <c r="E2868" s="43"/>
      <c r="F2868" s="43"/>
      <c r="G2868" s="43"/>
    </row>
    <row r="2869" spans="1:7" ht="15">
      <c r="A2869" s="137"/>
      <c r="B2869" s="11"/>
      <c r="C2869" s="11"/>
      <c r="D2869" s="11"/>
      <c r="E2869" s="43"/>
      <c r="F2869" s="43"/>
      <c r="G2869" s="43"/>
    </row>
    <row r="2870" spans="1:7" ht="15">
      <c r="A2870" s="137"/>
      <c r="B2870" s="11"/>
      <c r="C2870" s="11"/>
      <c r="D2870" s="11"/>
      <c r="E2870" s="43"/>
      <c r="F2870" s="43"/>
      <c r="G2870" s="43"/>
    </row>
    <row r="2871" spans="1:7" ht="15">
      <c r="A2871" s="137"/>
      <c r="B2871" s="11"/>
      <c r="C2871" s="11"/>
      <c r="D2871" s="11"/>
      <c r="E2871" s="43"/>
      <c r="F2871" s="43"/>
      <c r="G2871" s="43"/>
    </row>
    <row r="2872" spans="1:7" ht="15">
      <c r="A2872" s="137"/>
      <c r="B2872" s="11"/>
      <c r="C2872" s="11"/>
      <c r="D2872" s="11"/>
      <c r="E2872" s="43"/>
      <c r="F2872" s="43"/>
      <c r="G2872" s="43"/>
    </row>
    <row r="2873" spans="1:7" ht="15">
      <c r="A2873" s="137"/>
      <c r="B2873" s="11"/>
      <c r="C2873" s="11"/>
      <c r="D2873" s="11"/>
      <c r="E2873" s="43"/>
      <c r="F2873" s="43"/>
      <c r="G2873" s="43"/>
    </row>
    <row r="2874" spans="1:7" ht="15">
      <c r="A2874" s="137"/>
      <c r="B2874" s="11"/>
      <c r="C2874" s="11"/>
      <c r="D2874" s="11"/>
      <c r="E2874" s="43"/>
      <c r="F2874" s="43"/>
      <c r="G2874" s="43"/>
    </row>
    <row r="2875" spans="1:7" ht="15">
      <c r="A2875" s="137"/>
      <c r="B2875" s="11"/>
      <c r="C2875" s="11"/>
      <c r="D2875" s="11"/>
      <c r="E2875" s="43"/>
      <c r="F2875" s="43"/>
      <c r="G2875" s="43"/>
    </row>
    <row r="2876" spans="1:7" ht="15">
      <c r="A2876" s="137"/>
      <c r="B2876" s="11"/>
      <c r="C2876" s="11"/>
      <c r="D2876" s="11"/>
      <c r="E2876" s="43"/>
      <c r="F2876" s="43"/>
      <c r="G2876" s="43"/>
    </row>
    <row r="2877" spans="1:7" ht="15">
      <c r="A2877" s="137"/>
      <c r="B2877" s="11"/>
      <c r="C2877" s="11"/>
      <c r="D2877" s="11"/>
      <c r="E2877" s="43"/>
      <c r="F2877" s="43"/>
      <c r="G2877" s="43"/>
    </row>
    <row r="2878" spans="1:7" ht="15">
      <c r="A2878" s="137"/>
      <c r="B2878" s="11"/>
      <c r="C2878" s="11"/>
      <c r="D2878" s="11"/>
      <c r="E2878" s="43"/>
      <c r="F2878" s="43"/>
      <c r="G2878" s="43"/>
    </row>
    <row r="2879" spans="1:7" ht="15">
      <c r="A2879" s="137"/>
      <c r="B2879" s="11"/>
      <c r="C2879" s="11"/>
      <c r="D2879" s="11"/>
      <c r="E2879" s="43"/>
      <c r="F2879" s="43"/>
      <c r="G2879" s="43"/>
    </row>
    <row r="2880" spans="1:7" ht="15">
      <c r="A2880" s="137"/>
      <c r="B2880" s="11"/>
      <c r="C2880" s="11"/>
      <c r="D2880" s="11"/>
      <c r="E2880" s="43"/>
      <c r="F2880" s="43"/>
      <c r="G2880" s="43"/>
    </row>
    <row r="2881" spans="1:7" ht="15">
      <c r="A2881" s="137"/>
      <c r="B2881" s="11"/>
      <c r="C2881" s="11"/>
      <c r="D2881" s="11"/>
      <c r="E2881" s="43"/>
      <c r="F2881" s="43"/>
      <c r="G2881" s="43"/>
    </row>
    <row r="2882" spans="1:7" ht="15">
      <c r="A2882" s="137"/>
      <c r="B2882" s="11"/>
      <c r="C2882" s="11"/>
      <c r="D2882" s="11"/>
      <c r="E2882" s="43"/>
      <c r="F2882" s="43"/>
      <c r="G2882" s="43"/>
    </row>
    <row r="2883" spans="1:7" ht="15">
      <c r="A2883" s="137"/>
      <c r="B2883" s="11"/>
      <c r="C2883" s="11"/>
      <c r="D2883" s="11"/>
      <c r="E2883" s="43"/>
      <c r="F2883" s="43"/>
      <c r="G2883" s="43"/>
    </row>
    <row r="2884" spans="1:7" ht="15">
      <c r="A2884" s="137"/>
      <c r="B2884" s="11"/>
      <c r="C2884" s="11"/>
      <c r="D2884" s="11"/>
      <c r="E2884" s="43"/>
      <c r="F2884" s="43"/>
      <c r="G2884" s="43"/>
    </row>
    <row r="2885" spans="1:7" ht="15">
      <c r="A2885" s="137"/>
      <c r="B2885" s="11"/>
      <c r="C2885" s="11"/>
      <c r="D2885" s="11"/>
      <c r="E2885" s="43"/>
      <c r="F2885" s="43"/>
      <c r="G2885" s="43"/>
    </row>
    <row r="2886" spans="1:7" ht="15">
      <c r="A2886" s="137"/>
      <c r="B2886" s="11"/>
      <c r="C2886" s="11"/>
      <c r="D2886" s="11"/>
      <c r="E2886" s="43"/>
      <c r="F2886" s="43"/>
      <c r="G2886" s="43"/>
    </row>
    <row r="2887" spans="1:7" ht="15">
      <c r="A2887" s="137"/>
      <c r="B2887" s="11"/>
      <c r="C2887" s="11"/>
      <c r="D2887" s="11"/>
      <c r="E2887" s="43"/>
      <c r="F2887" s="43"/>
      <c r="G2887" s="43"/>
    </row>
    <row r="2888" spans="1:7" ht="15">
      <c r="A2888" s="137"/>
      <c r="B2888" s="11"/>
      <c r="C2888" s="11"/>
      <c r="D2888" s="11"/>
      <c r="E2888" s="43"/>
      <c r="F2888" s="43"/>
      <c r="G2888" s="43"/>
    </row>
    <row r="2889" spans="1:7" ht="15">
      <c r="A2889" s="137"/>
      <c r="B2889" s="11"/>
      <c r="C2889" s="11"/>
      <c r="D2889" s="11"/>
      <c r="E2889" s="43"/>
      <c r="F2889" s="43"/>
      <c r="G2889" s="43"/>
    </row>
    <row r="2890" spans="1:7" ht="15">
      <c r="A2890" s="137"/>
      <c r="B2890" s="11"/>
      <c r="C2890" s="11"/>
      <c r="D2890" s="11"/>
      <c r="E2890" s="43"/>
      <c r="F2890" s="43"/>
      <c r="G2890" s="43"/>
    </row>
    <row r="2891" spans="1:7" ht="15">
      <c r="A2891" s="137"/>
      <c r="B2891" s="11"/>
      <c r="C2891" s="11"/>
      <c r="D2891" s="11"/>
      <c r="E2891" s="43"/>
      <c r="F2891" s="43"/>
      <c r="G2891" s="43"/>
    </row>
    <row r="2892" spans="1:7" ht="15">
      <c r="A2892" s="137"/>
      <c r="B2892" s="11"/>
      <c r="C2892" s="11"/>
      <c r="D2892" s="11"/>
      <c r="E2892" s="43"/>
      <c r="F2892" s="43"/>
      <c r="G2892" s="43"/>
    </row>
    <row r="2893" spans="1:7" ht="15">
      <c r="A2893" s="137"/>
      <c r="B2893" s="11"/>
      <c r="C2893" s="11"/>
      <c r="D2893" s="11"/>
      <c r="E2893" s="43"/>
      <c r="F2893" s="43"/>
      <c r="G2893" s="43"/>
    </row>
    <row r="2894" spans="1:7" ht="15">
      <c r="A2894" s="137"/>
      <c r="B2894" s="11"/>
      <c r="C2894" s="11"/>
      <c r="D2894" s="11"/>
      <c r="E2894" s="43"/>
      <c r="F2894" s="43"/>
      <c r="G2894" s="43"/>
    </row>
    <row r="2895" spans="1:7" ht="15">
      <c r="A2895" s="137"/>
      <c r="B2895" s="11"/>
      <c r="C2895" s="11"/>
      <c r="D2895" s="11"/>
      <c r="E2895" s="43"/>
      <c r="F2895" s="43"/>
      <c r="G2895" s="43"/>
    </row>
    <row r="2896" spans="1:7" ht="15">
      <c r="A2896" s="137"/>
      <c r="B2896" s="11"/>
      <c r="C2896" s="11"/>
      <c r="D2896" s="11"/>
      <c r="E2896" s="43"/>
      <c r="F2896" s="43"/>
      <c r="G2896" s="43"/>
    </row>
    <row r="2897" spans="1:7" ht="15">
      <c r="A2897" s="137"/>
      <c r="B2897" s="11"/>
      <c r="C2897" s="11"/>
      <c r="D2897" s="11"/>
      <c r="E2897" s="43"/>
      <c r="F2897" s="43"/>
      <c r="G2897" s="43"/>
    </row>
    <row r="2898" spans="1:7" ht="15">
      <c r="A2898" s="137"/>
      <c r="B2898" s="11"/>
      <c r="C2898" s="11"/>
      <c r="D2898" s="11"/>
      <c r="E2898" s="43"/>
      <c r="F2898" s="43"/>
      <c r="G2898" s="43"/>
    </row>
    <row r="2899" spans="1:7" ht="15">
      <c r="A2899" s="137"/>
      <c r="B2899" s="11"/>
      <c r="C2899" s="11"/>
      <c r="D2899" s="11"/>
      <c r="E2899" s="43"/>
      <c r="F2899" s="43"/>
      <c r="G2899" s="43"/>
    </row>
    <row r="2900" spans="1:7" ht="15">
      <c r="A2900" s="137"/>
      <c r="B2900" s="11"/>
      <c r="C2900" s="11"/>
      <c r="D2900" s="11"/>
      <c r="E2900" s="43"/>
      <c r="F2900" s="43"/>
      <c r="G2900" s="43"/>
    </row>
    <row r="2901" spans="1:7" ht="15">
      <c r="A2901" s="137"/>
      <c r="B2901" s="11"/>
      <c r="C2901" s="11"/>
      <c r="D2901" s="11"/>
      <c r="E2901" s="43"/>
      <c r="F2901" s="43"/>
      <c r="G2901" s="43"/>
    </row>
    <row r="2902" spans="1:7" ht="15">
      <c r="A2902" s="137"/>
      <c r="B2902" s="11"/>
      <c r="C2902" s="11"/>
      <c r="D2902" s="11"/>
      <c r="E2902" s="43"/>
      <c r="F2902" s="43"/>
      <c r="G2902" s="43"/>
    </row>
    <row r="2903" spans="1:7" ht="15">
      <c r="A2903" s="137"/>
      <c r="B2903" s="11"/>
      <c r="C2903" s="11"/>
      <c r="D2903" s="11"/>
      <c r="E2903" s="43"/>
      <c r="F2903" s="43"/>
      <c r="G2903" s="43"/>
    </row>
    <row r="2904" spans="1:7" ht="15">
      <c r="A2904" s="137"/>
      <c r="B2904" s="11"/>
      <c r="C2904" s="11"/>
      <c r="D2904" s="11"/>
      <c r="E2904" s="43"/>
      <c r="F2904" s="43"/>
      <c r="G2904" s="43"/>
    </row>
    <row r="2905" spans="1:7" ht="15">
      <c r="A2905" s="137"/>
      <c r="B2905" s="11"/>
      <c r="C2905" s="11"/>
      <c r="D2905" s="11"/>
      <c r="E2905" s="43"/>
      <c r="F2905" s="43"/>
      <c r="G2905" s="43"/>
    </row>
    <row r="2906" spans="1:7" ht="15">
      <c r="A2906" s="137"/>
      <c r="B2906" s="11"/>
      <c r="C2906" s="11"/>
      <c r="D2906" s="11"/>
      <c r="E2906" s="43"/>
      <c r="F2906" s="43"/>
      <c r="G2906" s="43"/>
    </row>
    <row r="2907" spans="1:7" ht="15">
      <c r="A2907" s="137"/>
      <c r="B2907" s="11"/>
      <c r="C2907" s="11"/>
      <c r="D2907" s="11"/>
      <c r="E2907" s="43"/>
      <c r="F2907" s="43"/>
      <c r="G2907" s="43"/>
    </row>
    <row r="2908" spans="1:7" ht="15">
      <c r="A2908" s="137"/>
      <c r="B2908" s="11"/>
      <c r="C2908" s="11"/>
      <c r="D2908" s="11"/>
      <c r="E2908" s="43"/>
      <c r="F2908" s="43"/>
      <c r="G2908" s="43"/>
    </row>
    <row r="2909" spans="1:7" ht="15">
      <c r="A2909" s="137"/>
      <c r="B2909" s="11"/>
      <c r="C2909" s="11"/>
      <c r="D2909" s="11"/>
      <c r="E2909" s="43"/>
      <c r="F2909" s="43"/>
      <c r="G2909" s="43"/>
    </row>
    <row r="2910" spans="1:7" ht="15">
      <c r="A2910" s="137"/>
      <c r="B2910" s="11"/>
      <c r="C2910" s="11"/>
      <c r="D2910" s="11"/>
      <c r="E2910" s="43"/>
      <c r="F2910" s="43"/>
      <c r="G2910" s="43"/>
    </row>
    <row r="2911" spans="1:7" ht="15">
      <c r="A2911" s="137"/>
      <c r="B2911" s="11"/>
      <c r="C2911" s="11"/>
      <c r="D2911" s="11"/>
      <c r="E2911" s="43"/>
      <c r="F2911" s="43"/>
      <c r="G2911" s="43"/>
    </row>
    <row r="2912" spans="1:7" ht="15">
      <c r="A2912" s="137"/>
      <c r="B2912" s="11"/>
      <c r="C2912" s="11"/>
      <c r="D2912" s="11"/>
      <c r="E2912" s="43"/>
      <c r="F2912" s="43"/>
      <c r="G2912" s="43"/>
    </row>
    <row r="2913" spans="1:7" ht="15">
      <c r="A2913" s="137"/>
      <c r="B2913" s="11"/>
      <c r="C2913" s="11"/>
      <c r="D2913" s="11"/>
      <c r="E2913" s="43"/>
      <c r="F2913" s="43"/>
      <c r="G2913" s="43"/>
    </row>
    <row r="2914" spans="1:7" ht="15">
      <c r="A2914" s="137"/>
      <c r="B2914" s="11"/>
      <c r="C2914" s="11"/>
      <c r="D2914" s="11"/>
      <c r="E2914" s="43"/>
      <c r="F2914" s="43"/>
      <c r="G2914" s="43"/>
    </row>
    <row r="2915" spans="1:7" ht="15">
      <c r="A2915" s="137"/>
      <c r="B2915" s="11"/>
      <c r="C2915" s="11"/>
      <c r="D2915" s="11"/>
      <c r="E2915" s="43"/>
      <c r="F2915" s="43"/>
      <c r="G2915" s="43"/>
    </row>
    <row r="2916" spans="1:7" ht="15">
      <c r="A2916" s="137"/>
      <c r="B2916" s="11"/>
      <c r="C2916" s="11"/>
      <c r="D2916" s="11"/>
      <c r="E2916" s="43"/>
      <c r="F2916" s="43"/>
      <c r="G2916" s="43"/>
    </row>
    <row r="2917" spans="1:7" ht="15">
      <c r="A2917" s="137"/>
      <c r="B2917" s="11"/>
      <c r="C2917" s="11"/>
      <c r="D2917" s="11"/>
      <c r="E2917" s="43"/>
      <c r="F2917" s="43"/>
      <c r="G2917" s="43"/>
    </row>
    <row r="2918" spans="1:7" ht="15">
      <c r="A2918" s="137"/>
      <c r="B2918" s="11"/>
      <c r="C2918" s="11"/>
      <c r="D2918" s="11"/>
      <c r="E2918" s="43"/>
      <c r="F2918" s="43"/>
      <c r="G2918" s="43"/>
    </row>
    <row r="2919" spans="1:7" ht="15">
      <c r="A2919" s="137"/>
      <c r="B2919" s="11"/>
      <c r="C2919" s="11"/>
      <c r="D2919" s="11"/>
      <c r="E2919" s="43"/>
      <c r="F2919" s="43"/>
      <c r="G2919" s="43"/>
    </row>
    <row r="2920" spans="1:7" ht="15">
      <c r="A2920" s="137"/>
      <c r="B2920" s="11"/>
      <c r="C2920" s="11"/>
      <c r="D2920" s="11"/>
      <c r="E2920" s="43"/>
      <c r="F2920" s="43"/>
      <c r="G2920" s="43"/>
    </row>
    <row r="2921" spans="1:7" ht="15">
      <c r="A2921" s="137"/>
      <c r="B2921" s="11"/>
      <c r="C2921" s="11"/>
      <c r="D2921" s="11"/>
      <c r="E2921" s="43"/>
      <c r="F2921" s="43"/>
      <c r="G2921" s="43"/>
    </row>
    <row r="2922" spans="1:7" ht="15">
      <c r="A2922" s="137"/>
      <c r="B2922" s="11"/>
      <c r="C2922" s="11"/>
      <c r="D2922" s="11"/>
      <c r="E2922" s="43"/>
      <c r="F2922" s="43"/>
      <c r="G2922" s="43"/>
    </row>
    <row r="2923" spans="1:7" ht="15">
      <c r="A2923" s="137"/>
      <c r="B2923" s="11"/>
      <c r="C2923" s="11"/>
      <c r="D2923" s="11"/>
      <c r="E2923" s="43"/>
      <c r="F2923" s="43"/>
      <c r="G2923" s="43"/>
    </row>
    <row r="2924" spans="1:7" ht="15">
      <c r="A2924" s="137"/>
      <c r="B2924" s="11"/>
      <c r="C2924" s="11"/>
      <c r="D2924" s="11"/>
      <c r="E2924" s="43"/>
      <c r="F2924" s="43"/>
      <c r="G2924" s="43"/>
    </row>
    <row r="2925" spans="1:7" ht="15">
      <c r="A2925" s="137"/>
      <c r="B2925" s="11"/>
      <c r="C2925" s="11"/>
      <c r="D2925" s="11"/>
      <c r="E2925" s="43"/>
      <c r="F2925" s="43"/>
      <c r="G2925" s="43"/>
    </row>
    <row r="2926" spans="1:7" ht="15">
      <c r="A2926" s="137"/>
      <c r="B2926" s="11"/>
      <c r="C2926" s="11"/>
      <c r="D2926" s="11"/>
      <c r="E2926" s="43"/>
      <c r="F2926" s="43"/>
      <c r="G2926" s="43"/>
    </row>
    <row r="2927" spans="1:7" ht="15">
      <c r="A2927" s="137"/>
      <c r="B2927" s="11"/>
      <c r="C2927" s="11"/>
      <c r="D2927" s="11"/>
      <c r="E2927" s="43"/>
      <c r="F2927" s="43"/>
      <c r="G2927" s="43"/>
    </row>
    <row r="2928" spans="1:7" ht="15">
      <c r="A2928" s="137"/>
      <c r="B2928" s="11"/>
      <c r="C2928" s="11"/>
      <c r="D2928" s="11"/>
      <c r="E2928" s="43"/>
      <c r="F2928" s="43"/>
      <c r="G2928" s="43"/>
    </row>
    <row r="2929" spans="1:7" ht="15">
      <c r="A2929" s="137"/>
      <c r="B2929" s="11"/>
      <c r="C2929" s="11"/>
      <c r="D2929" s="11"/>
      <c r="E2929" s="43"/>
      <c r="F2929" s="43"/>
      <c r="G2929" s="43"/>
    </row>
    <row r="2930" spans="1:7" ht="15">
      <c r="A2930" s="137"/>
      <c r="B2930" s="11"/>
      <c r="C2930" s="11"/>
      <c r="D2930" s="11"/>
      <c r="E2930" s="43"/>
      <c r="F2930" s="43"/>
      <c r="G2930" s="43"/>
    </row>
    <row r="2931" spans="1:7" ht="15">
      <c r="A2931" s="137"/>
      <c r="B2931" s="11"/>
      <c r="C2931" s="11"/>
      <c r="D2931" s="11"/>
      <c r="E2931" s="43"/>
      <c r="F2931" s="43"/>
      <c r="G2931" s="43"/>
    </row>
    <row r="2932" spans="1:7" ht="15">
      <c r="A2932" s="137"/>
      <c r="B2932" s="11"/>
      <c r="C2932" s="11"/>
      <c r="D2932" s="11"/>
      <c r="E2932" s="43"/>
      <c r="F2932" s="43"/>
      <c r="G2932" s="43"/>
    </row>
    <row r="2933" spans="1:7" ht="15">
      <c r="A2933" s="137"/>
      <c r="B2933" s="11"/>
      <c r="C2933" s="11"/>
      <c r="D2933" s="11"/>
      <c r="E2933" s="43"/>
      <c r="F2933" s="43"/>
      <c r="G2933" s="43"/>
    </row>
    <row r="2934" spans="1:7" ht="15">
      <c r="A2934" s="137"/>
      <c r="B2934" s="11"/>
      <c r="C2934" s="11"/>
      <c r="D2934" s="11"/>
      <c r="E2934" s="43"/>
      <c r="F2934" s="43"/>
      <c r="G2934" s="43"/>
    </row>
    <row r="2935" spans="1:7" ht="15">
      <c r="A2935" s="137"/>
      <c r="B2935" s="11"/>
      <c r="C2935" s="11"/>
      <c r="D2935" s="11"/>
      <c r="E2935" s="43"/>
      <c r="F2935" s="43"/>
      <c r="G2935" s="43"/>
    </row>
    <row r="2936" spans="1:7" ht="15">
      <c r="A2936" s="137"/>
      <c r="B2936" s="11"/>
      <c r="C2936" s="11"/>
      <c r="D2936" s="11"/>
      <c r="E2936" s="43"/>
      <c r="F2936" s="43"/>
      <c r="G2936" s="43"/>
    </row>
    <row r="2937" spans="1:7" ht="15">
      <c r="A2937" s="137"/>
      <c r="B2937" s="11"/>
      <c r="C2937" s="11"/>
      <c r="D2937" s="11"/>
      <c r="E2937" s="43"/>
      <c r="F2937" s="43"/>
      <c r="G2937" s="43"/>
    </row>
    <row r="2938" spans="1:7" ht="15">
      <c r="A2938" s="137"/>
      <c r="B2938" s="11"/>
      <c r="C2938" s="11"/>
      <c r="D2938" s="11"/>
      <c r="E2938" s="43"/>
      <c r="F2938" s="43"/>
      <c r="G2938" s="43"/>
    </row>
    <row r="2939" spans="1:7" ht="15">
      <c r="A2939" s="137"/>
      <c r="B2939" s="11"/>
      <c r="C2939" s="11"/>
      <c r="D2939" s="11"/>
      <c r="E2939" s="43"/>
      <c r="F2939" s="43"/>
      <c r="G2939" s="43"/>
    </row>
    <row r="2940" spans="1:7" ht="15">
      <c r="A2940" s="137"/>
      <c r="B2940" s="11"/>
      <c r="C2940" s="11"/>
      <c r="D2940" s="11"/>
      <c r="E2940" s="43"/>
      <c r="F2940" s="43"/>
      <c r="G2940" s="43"/>
    </row>
    <row r="2941" spans="1:7" ht="15">
      <c r="A2941" s="137"/>
      <c r="B2941" s="11"/>
      <c r="C2941" s="11"/>
      <c r="D2941" s="11"/>
      <c r="E2941" s="43"/>
      <c r="F2941" s="43"/>
      <c r="G2941" s="43"/>
    </row>
    <row r="2942" spans="1:7" ht="15">
      <c r="A2942" s="137"/>
      <c r="B2942" s="11"/>
      <c r="C2942" s="11"/>
      <c r="D2942" s="11"/>
      <c r="E2942" s="43"/>
      <c r="F2942" s="43"/>
      <c r="G2942" s="43"/>
    </row>
    <row r="2943" spans="1:7" ht="15">
      <c r="A2943" s="137"/>
      <c r="B2943" s="11"/>
      <c r="C2943" s="11"/>
      <c r="D2943" s="11"/>
      <c r="E2943" s="43"/>
      <c r="F2943" s="43"/>
      <c r="G2943" s="43"/>
    </row>
    <row r="2944" spans="1:7" ht="15">
      <c r="A2944" s="137"/>
      <c r="B2944" s="11"/>
      <c r="C2944" s="11"/>
      <c r="D2944" s="11"/>
      <c r="E2944" s="43"/>
      <c r="F2944" s="43"/>
      <c r="G2944" s="43"/>
    </row>
    <row r="2945" spans="1:7" ht="15">
      <c r="A2945" s="137"/>
      <c r="B2945" s="11"/>
      <c r="C2945" s="11"/>
      <c r="D2945" s="11"/>
      <c r="E2945" s="43"/>
      <c r="F2945" s="43"/>
      <c r="G2945" s="43"/>
    </row>
    <row r="2946" spans="1:7" ht="15">
      <c r="A2946" s="137"/>
      <c r="B2946" s="11"/>
      <c r="C2946" s="11"/>
      <c r="D2946" s="11"/>
      <c r="E2946" s="43"/>
      <c r="F2946" s="43"/>
      <c r="G2946" s="43"/>
    </row>
    <row r="2947" spans="1:7" ht="15">
      <c r="A2947" s="137"/>
      <c r="B2947" s="11"/>
      <c r="C2947" s="11"/>
      <c r="D2947" s="11"/>
      <c r="E2947" s="43"/>
      <c r="F2947" s="43"/>
      <c r="G2947" s="43"/>
    </row>
    <row r="2948" spans="1:7" ht="15">
      <c r="A2948" s="137"/>
      <c r="B2948" s="11"/>
      <c r="C2948" s="11"/>
      <c r="D2948" s="11"/>
      <c r="E2948" s="43"/>
      <c r="F2948" s="43"/>
      <c r="G2948" s="43"/>
    </row>
    <row r="2949" spans="1:7" ht="15">
      <c r="A2949" s="137"/>
      <c r="B2949" s="11"/>
      <c r="C2949" s="11"/>
      <c r="D2949" s="11"/>
      <c r="E2949" s="43"/>
      <c r="F2949" s="43"/>
      <c r="G2949" s="43"/>
    </row>
    <row r="2950" spans="1:7" ht="15">
      <c r="A2950" s="137"/>
      <c r="B2950" s="11"/>
      <c r="C2950" s="11"/>
      <c r="D2950" s="11"/>
      <c r="E2950" s="43"/>
      <c r="F2950" s="43"/>
      <c r="G2950" s="43"/>
    </row>
    <row r="2951" spans="1:7" ht="15">
      <c r="A2951" s="137"/>
      <c r="B2951" s="11"/>
      <c r="C2951" s="11"/>
      <c r="D2951" s="11"/>
      <c r="E2951" s="43"/>
      <c r="F2951" s="43"/>
      <c r="G2951" s="43"/>
    </row>
    <row r="2952" spans="1:7" ht="15">
      <c r="A2952" s="137"/>
      <c r="B2952" s="11"/>
      <c r="C2952" s="11"/>
      <c r="D2952" s="11"/>
      <c r="E2952" s="43"/>
      <c r="F2952" s="43"/>
      <c r="G2952" s="43"/>
    </row>
    <row r="2953" spans="1:7" ht="15">
      <c r="A2953" s="137"/>
      <c r="B2953" s="11"/>
      <c r="C2953" s="11"/>
      <c r="D2953" s="11"/>
      <c r="E2953" s="43"/>
      <c r="F2953" s="43"/>
      <c r="G2953" s="43"/>
    </row>
    <row r="2954" spans="1:7" ht="15">
      <c r="A2954" s="137"/>
      <c r="B2954" s="11"/>
      <c r="C2954" s="11"/>
      <c r="D2954" s="11"/>
      <c r="E2954" s="43"/>
      <c r="F2954" s="43"/>
      <c r="G2954" s="43"/>
    </row>
    <row r="2955" spans="1:7" ht="15">
      <c r="A2955" s="137"/>
      <c r="B2955" s="11"/>
      <c r="C2955" s="11"/>
      <c r="D2955" s="11"/>
      <c r="E2955" s="43"/>
      <c r="F2955" s="43"/>
      <c r="G2955" s="43"/>
    </row>
    <row r="2956" spans="1:7" ht="15">
      <c r="A2956" s="137"/>
      <c r="B2956" s="11"/>
      <c r="C2956" s="11"/>
      <c r="D2956" s="11"/>
      <c r="E2956" s="43"/>
      <c r="F2956" s="43"/>
      <c r="G2956" s="43"/>
    </row>
    <row r="2957" spans="1:7" ht="15">
      <c r="A2957" s="137"/>
      <c r="B2957" s="11"/>
      <c r="C2957" s="11"/>
      <c r="D2957" s="11"/>
      <c r="E2957" s="43"/>
      <c r="F2957" s="43"/>
      <c r="G2957" s="43"/>
    </row>
    <row r="2958" spans="1:7" ht="15">
      <c r="A2958" s="137"/>
      <c r="B2958" s="11"/>
      <c r="C2958" s="11"/>
      <c r="D2958" s="11"/>
      <c r="E2958" s="43"/>
      <c r="F2958" s="43"/>
      <c r="G2958" s="43"/>
    </row>
    <row r="2959" spans="1:7" ht="15">
      <c r="A2959" s="137"/>
      <c r="B2959" s="11"/>
      <c r="C2959" s="11"/>
      <c r="D2959" s="11"/>
      <c r="E2959" s="43"/>
      <c r="F2959" s="43"/>
      <c r="G2959" s="43"/>
    </row>
    <row r="2960" spans="1:7" ht="15">
      <c r="A2960" s="137"/>
      <c r="B2960" s="11"/>
      <c r="C2960" s="11"/>
      <c r="D2960" s="11"/>
      <c r="E2960" s="43"/>
      <c r="F2960" s="43"/>
      <c r="G2960" s="43"/>
    </row>
    <row r="2961" spans="1:7" ht="15">
      <c r="A2961" s="137"/>
      <c r="B2961" s="11"/>
      <c r="C2961" s="11"/>
      <c r="D2961" s="11"/>
      <c r="E2961" s="43"/>
      <c r="F2961" s="43"/>
      <c r="G2961" s="43"/>
    </row>
    <row r="2962" spans="1:7" ht="15">
      <c r="A2962" s="137"/>
      <c r="B2962" s="11"/>
      <c r="C2962" s="11"/>
      <c r="D2962" s="11"/>
      <c r="E2962" s="43"/>
      <c r="F2962" s="43"/>
      <c r="G2962" s="43"/>
    </row>
    <row r="2963" spans="1:7" ht="15">
      <c r="A2963" s="137"/>
      <c r="B2963" s="11"/>
      <c r="C2963" s="11"/>
      <c r="D2963" s="11"/>
      <c r="E2963" s="43"/>
      <c r="F2963" s="43"/>
      <c r="G2963" s="43"/>
    </row>
    <row r="2964" spans="1:7" ht="15">
      <c r="A2964" s="137"/>
      <c r="B2964" s="11"/>
      <c r="C2964" s="11"/>
      <c r="D2964" s="11"/>
      <c r="E2964" s="43"/>
      <c r="F2964" s="43"/>
      <c r="G2964" s="43"/>
    </row>
    <row r="2965" spans="1:7" ht="15">
      <c r="A2965" s="137"/>
      <c r="B2965" s="11"/>
      <c r="C2965" s="11"/>
      <c r="D2965" s="11"/>
      <c r="E2965" s="43"/>
      <c r="F2965" s="43"/>
      <c r="G2965" s="43"/>
    </row>
    <row r="2966" spans="1:7" ht="15">
      <c r="A2966" s="137"/>
      <c r="B2966" s="11"/>
      <c r="C2966" s="11"/>
      <c r="D2966" s="11"/>
      <c r="E2966" s="43"/>
      <c r="F2966" s="43"/>
      <c r="G2966" s="43"/>
    </row>
    <row r="2967" spans="1:7" ht="15">
      <c r="A2967" s="137"/>
      <c r="B2967" s="11"/>
      <c r="C2967" s="11"/>
      <c r="D2967" s="11"/>
      <c r="E2967" s="43"/>
      <c r="F2967" s="43"/>
      <c r="G2967" s="43"/>
    </row>
    <row r="2968" spans="1:7" ht="15">
      <c r="A2968" s="137"/>
      <c r="B2968" s="11"/>
      <c r="C2968" s="11"/>
      <c r="D2968" s="11"/>
      <c r="E2968" s="43"/>
      <c r="F2968" s="43"/>
      <c r="G2968" s="43"/>
    </row>
    <row r="2969" spans="1:7" ht="15">
      <c r="A2969" s="137"/>
      <c r="B2969" s="11"/>
      <c r="C2969" s="11"/>
      <c r="D2969" s="11"/>
      <c r="E2969" s="43"/>
      <c r="F2969" s="43"/>
      <c r="G2969" s="43"/>
    </row>
    <row r="2970" spans="1:7" ht="15">
      <c r="A2970" s="137"/>
      <c r="B2970" s="11"/>
      <c r="C2970" s="11"/>
      <c r="D2970" s="11"/>
      <c r="E2970" s="43"/>
      <c r="F2970" s="43"/>
      <c r="G2970" s="43"/>
    </row>
    <row r="2971" spans="1:7" ht="15">
      <c r="A2971" s="137"/>
      <c r="B2971" s="11"/>
      <c r="C2971" s="11"/>
      <c r="D2971" s="11"/>
      <c r="E2971" s="43"/>
      <c r="F2971" s="43"/>
      <c r="G2971" s="43"/>
    </row>
    <row r="2972" spans="1:7" ht="15">
      <c r="A2972" s="137"/>
      <c r="B2972" s="11"/>
      <c r="C2972" s="11"/>
      <c r="D2972" s="11"/>
      <c r="E2972" s="43"/>
      <c r="F2972" s="43"/>
      <c r="G2972" s="43"/>
    </row>
    <row r="2973" spans="1:7" ht="15">
      <c r="A2973" s="137"/>
      <c r="B2973" s="11"/>
      <c r="C2973" s="11"/>
      <c r="D2973" s="11"/>
      <c r="E2973" s="43"/>
      <c r="F2973" s="43"/>
      <c r="G2973" s="43"/>
    </row>
    <row r="2974" spans="1:7" ht="15">
      <c r="A2974" s="137"/>
      <c r="B2974" s="11"/>
      <c r="C2974" s="11"/>
      <c r="D2974" s="11"/>
      <c r="E2974" s="43"/>
      <c r="F2974" s="43"/>
      <c r="G2974" s="43"/>
    </row>
    <row r="2975" spans="1:7" ht="15">
      <c r="A2975" s="137"/>
      <c r="B2975" s="11"/>
      <c r="C2975" s="11"/>
      <c r="D2975" s="11"/>
      <c r="E2975" s="43"/>
      <c r="F2975" s="43"/>
      <c r="G2975" s="43"/>
    </row>
    <row r="2976" spans="1:7" ht="15">
      <c r="A2976" s="137"/>
      <c r="B2976" s="11"/>
      <c r="C2976" s="11"/>
      <c r="D2976" s="11"/>
      <c r="E2976" s="43"/>
      <c r="F2976" s="43"/>
      <c r="G2976" s="43"/>
    </row>
    <row r="2977" spans="1:7" ht="15">
      <c r="A2977" s="137"/>
      <c r="B2977" s="11"/>
      <c r="C2977" s="11"/>
      <c r="D2977" s="11"/>
      <c r="E2977" s="43"/>
      <c r="F2977" s="43"/>
      <c r="G2977" s="43"/>
    </row>
    <row r="2978" spans="1:7" ht="15">
      <c r="A2978" s="137"/>
      <c r="B2978" s="11"/>
      <c r="C2978" s="11"/>
      <c r="D2978" s="11"/>
      <c r="E2978" s="43"/>
      <c r="F2978" s="43"/>
      <c r="G2978" s="43"/>
    </row>
    <row r="2979" spans="1:7" ht="15">
      <c r="A2979" s="137"/>
      <c r="B2979" s="11"/>
      <c r="C2979" s="11"/>
      <c r="D2979" s="11"/>
      <c r="E2979" s="43"/>
      <c r="F2979" s="43"/>
      <c r="G2979" s="43"/>
    </row>
    <row r="2980" spans="1:7" ht="15">
      <c r="A2980" s="137"/>
      <c r="B2980" s="11"/>
      <c r="C2980" s="11"/>
      <c r="D2980" s="11"/>
      <c r="E2980" s="43"/>
      <c r="F2980" s="43"/>
      <c r="G2980" s="43"/>
    </row>
    <row r="2981" spans="1:7" ht="15">
      <c r="A2981" s="137"/>
      <c r="B2981" s="11"/>
      <c r="C2981" s="11"/>
      <c r="D2981" s="11"/>
      <c r="E2981" s="43"/>
      <c r="F2981" s="43"/>
      <c r="G2981" s="43"/>
    </row>
    <row r="2982" spans="1:7" ht="15">
      <c r="A2982" s="137"/>
      <c r="B2982" s="11"/>
      <c r="C2982" s="11"/>
      <c r="D2982" s="11"/>
      <c r="E2982" s="43"/>
      <c r="F2982" s="43"/>
      <c r="G2982" s="43"/>
    </row>
    <row r="2983" spans="1:7" ht="15">
      <c r="A2983" s="137"/>
      <c r="B2983" s="11"/>
      <c r="C2983" s="11"/>
      <c r="D2983" s="11"/>
      <c r="E2983" s="43"/>
      <c r="F2983" s="43"/>
      <c r="G2983" s="43"/>
    </row>
    <row r="2984" spans="1:7" ht="15">
      <c r="A2984" s="137"/>
      <c r="B2984" s="11"/>
      <c r="C2984" s="11"/>
      <c r="D2984" s="11"/>
      <c r="E2984" s="43"/>
      <c r="F2984" s="43"/>
      <c r="G2984" s="43"/>
    </row>
    <row r="2985" spans="1:7" ht="15">
      <c r="A2985" s="137"/>
      <c r="B2985" s="11"/>
      <c r="C2985" s="11"/>
      <c r="D2985" s="11"/>
      <c r="E2985" s="43"/>
      <c r="F2985" s="43"/>
      <c r="G2985" s="43"/>
    </row>
    <row r="2986" spans="1:7" ht="15">
      <c r="A2986" s="137"/>
      <c r="B2986" s="11"/>
      <c r="C2986" s="11"/>
      <c r="D2986" s="11"/>
      <c r="E2986" s="43"/>
      <c r="F2986" s="43"/>
      <c r="G2986" s="43"/>
    </row>
    <row r="2987" spans="1:7" ht="15">
      <c r="A2987" s="137"/>
      <c r="B2987" s="11"/>
      <c r="C2987" s="11"/>
      <c r="D2987" s="11"/>
      <c r="E2987" s="43"/>
      <c r="F2987" s="43"/>
      <c r="G2987" s="43"/>
    </row>
    <row r="2988" spans="1:7" ht="15">
      <c r="A2988" s="137"/>
      <c r="B2988" s="11"/>
      <c r="C2988" s="11"/>
      <c r="D2988" s="11"/>
      <c r="E2988" s="43"/>
      <c r="F2988" s="43"/>
      <c r="G2988" s="43"/>
    </row>
    <row r="2989" spans="1:7" ht="15">
      <c r="A2989" s="137"/>
      <c r="B2989" s="11"/>
      <c r="C2989" s="11"/>
      <c r="D2989" s="11"/>
      <c r="E2989" s="43"/>
      <c r="F2989" s="43"/>
      <c r="G2989" s="43"/>
    </row>
    <row r="2990" spans="1:7" ht="15">
      <c r="A2990" s="137"/>
      <c r="B2990" s="11"/>
      <c r="C2990" s="11"/>
      <c r="D2990" s="11"/>
      <c r="E2990" s="43"/>
      <c r="F2990" s="43"/>
      <c r="G2990" s="43"/>
    </row>
    <row r="2991" spans="1:7" ht="15">
      <c r="A2991" s="137"/>
      <c r="B2991" s="11"/>
      <c r="C2991" s="11"/>
      <c r="D2991" s="11"/>
      <c r="E2991" s="43"/>
      <c r="F2991" s="43"/>
      <c r="G2991" s="43"/>
    </row>
    <row r="2992" spans="1:7" ht="15">
      <c r="A2992" s="137"/>
      <c r="B2992" s="11"/>
      <c r="C2992" s="11"/>
      <c r="D2992" s="11"/>
      <c r="E2992" s="43"/>
      <c r="F2992" s="43"/>
      <c r="G2992" s="43"/>
    </row>
    <row r="2993" spans="1:7" ht="15">
      <c r="A2993" s="137"/>
      <c r="B2993" s="11"/>
      <c r="C2993" s="11"/>
      <c r="D2993" s="11"/>
      <c r="E2993" s="43"/>
      <c r="F2993" s="43"/>
      <c r="G2993" s="43"/>
    </row>
    <row r="2994" spans="1:7" ht="15">
      <c r="A2994" s="137"/>
      <c r="B2994" s="11"/>
      <c r="C2994" s="11"/>
      <c r="D2994" s="11"/>
      <c r="E2994" s="43"/>
      <c r="F2994" s="43"/>
      <c r="G2994" s="43"/>
    </row>
    <row r="2995" spans="1:7" ht="15">
      <c r="A2995" s="137"/>
      <c r="B2995" s="11"/>
      <c r="C2995" s="11"/>
      <c r="D2995" s="11"/>
      <c r="E2995" s="43"/>
      <c r="F2995" s="43"/>
      <c r="G2995" s="43"/>
    </row>
    <row r="2996" spans="1:7" ht="15">
      <c r="A2996" s="137"/>
      <c r="B2996" s="11"/>
      <c r="C2996" s="11"/>
      <c r="D2996" s="11"/>
      <c r="E2996" s="43"/>
      <c r="F2996" s="43"/>
      <c r="G2996" s="43"/>
    </row>
    <row r="2997" spans="1:7" ht="15">
      <c r="A2997" s="137"/>
      <c r="B2997" s="11"/>
      <c r="C2997" s="11"/>
      <c r="D2997" s="11"/>
      <c r="E2997" s="43"/>
      <c r="F2997" s="43"/>
      <c r="G2997" s="43"/>
    </row>
    <row r="2998" spans="1:7" ht="15">
      <c r="A2998" s="137"/>
      <c r="B2998" s="11"/>
      <c r="C2998" s="11"/>
      <c r="D2998" s="11"/>
      <c r="E2998" s="43"/>
      <c r="F2998" s="43"/>
      <c r="G2998" s="43"/>
    </row>
    <row r="2999" spans="1:7" ht="15">
      <c r="A2999" s="137"/>
      <c r="B2999" s="11"/>
      <c r="C2999" s="11"/>
      <c r="D2999" s="11"/>
      <c r="E2999" s="43"/>
      <c r="F2999" s="43"/>
      <c r="G2999" s="43"/>
    </row>
    <row r="3000" spans="1:7" ht="15">
      <c r="A3000" s="137"/>
      <c r="B3000" s="11"/>
      <c r="C3000" s="11"/>
      <c r="D3000" s="11"/>
      <c r="E3000" s="43"/>
      <c r="F3000" s="43"/>
      <c r="G3000" s="43"/>
    </row>
    <row r="3001" spans="1:7" ht="15">
      <c r="A3001" s="137"/>
      <c r="B3001" s="11"/>
      <c r="C3001" s="11"/>
      <c r="D3001" s="11"/>
      <c r="E3001" s="43"/>
      <c r="F3001" s="43"/>
      <c r="G3001" s="43"/>
    </row>
    <row r="3002" spans="1:7" ht="15">
      <c r="A3002" s="137"/>
      <c r="B3002" s="11"/>
      <c r="C3002" s="11"/>
      <c r="D3002" s="11"/>
      <c r="E3002" s="43"/>
      <c r="F3002" s="43"/>
      <c r="G3002" s="43"/>
    </row>
    <row r="3003" spans="1:7" ht="15">
      <c r="A3003" s="137"/>
      <c r="B3003" s="11"/>
      <c r="C3003" s="11"/>
      <c r="D3003" s="11"/>
      <c r="E3003" s="43"/>
      <c r="F3003" s="43"/>
      <c r="G3003" s="43"/>
    </row>
    <row r="3004" spans="1:7" ht="15">
      <c r="A3004" s="137"/>
      <c r="B3004" s="11"/>
      <c r="C3004" s="11"/>
      <c r="D3004" s="11"/>
      <c r="E3004" s="43"/>
      <c r="F3004" s="43"/>
      <c r="G3004" s="43"/>
    </row>
    <row r="3005" spans="1:7" ht="15">
      <c r="A3005" s="137"/>
      <c r="B3005" s="11"/>
      <c r="C3005" s="11"/>
      <c r="D3005" s="11"/>
      <c r="E3005" s="43"/>
      <c r="F3005" s="43"/>
      <c r="G3005" s="43"/>
    </row>
    <row r="3006" spans="1:7" ht="15">
      <c r="A3006" s="137"/>
      <c r="B3006" s="11"/>
      <c r="C3006" s="11"/>
      <c r="D3006" s="11"/>
      <c r="E3006" s="43"/>
      <c r="F3006" s="43"/>
      <c r="G3006" s="43"/>
    </row>
    <row r="3007" spans="1:7" ht="15">
      <c r="A3007" s="137"/>
      <c r="B3007" s="11"/>
      <c r="C3007" s="11"/>
      <c r="D3007" s="11"/>
      <c r="E3007" s="43"/>
      <c r="F3007" s="43"/>
      <c r="G3007" s="43"/>
    </row>
    <row r="3008" spans="1:7" ht="15">
      <c r="A3008" s="137"/>
      <c r="B3008" s="11"/>
      <c r="C3008" s="11"/>
      <c r="D3008" s="11"/>
      <c r="E3008" s="43"/>
      <c r="F3008" s="43"/>
      <c r="G3008" s="43"/>
    </row>
    <row r="3009" spans="1:7" ht="15">
      <c r="A3009" s="137"/>
      <c r="B3009" s="11"/>
      <c r="C3009" s="11"/>
      <c r="D3009" s="11"/>
      <c r="E3009" s="43"/>
      <c r="F3009" s="43"/>
      <c r="G3009" s="43"/>
    </row>
    <row r="3010" spans="1:7" ht="15">
      <c r="A3010" s="137"/>
      <c r="B3010" s="11"/>
      <c r="C3010" s="11"/>
      <c r="D3010" s="11"/>
      <c r="E3010" s="43"/>
      <c r="F3010" s="43"/>
      <c r="G3010" s="43"/>
    </row>
    <row r="3011" spans="1:7" ht="15">
      <c r="A3011" s="137"/>
      <c r="B3011" s="11"/>
      <c r="C3011" s="11"/>
      <c r="D3011" s="11"/>
      <c r="E3011" s="43"/>
      <c r="F3011" s="43"/>
      <c r="G3011" s="43"/>
    </row>
    <row r="3012" spans="1:7" ht="15">
      <c r="A3012" s="137"/>
      <c r="B3012" s="11"/>
      <c r="C3012" s="11"/>
      <c r="D3012" s="11"/>
      <c r="E3012" s="43"/>
      <c r="F3012" s="43"/>
      <c r="G3012" s="43"/>
    </row>
    <row r="3013" spans="1:7" ht="15">
      <c r="A3013" s="137"/>
      <c r="B3013" s="11"/>
      <c r="C3013" s="11"/>
      <c r="D3013" s="11"/>
      <c r="E3013" s="43"/>
      <c r="F3013" s="43"/>
      <c r="G3013" s="43"/>
    </row>
    <row r="3014" spans="1:7" ht="15">
      <c r="A3014" s="137"/>
      <c r="B3014" s="11"/>
      <c r="C3014" s="11"/>
      <c r="D3014" s="11"/>
      <c r="E3014" s="43"/>
      <c r="F3014" s="43"/>
      <c r="G3014" s="43"/>
    </row>
    <row r="3015" spans="1:7" ht="15">
      <c r="A3015" s="137"/>
      <c r="B3015" s="11"/>
      <c r="C3015" s="11"/>
      <c r="D3015" s="11"/>
      <c r="E3015" s="43"/>
      <c r="F3015" s="43"/>
      <c r="G3015" s="43"/>
    </row>
    <row r="3016" spans="1:7" ht="15">
      <c r="A3016" s="137"/>
      <c r="B3016" s="11"/>
      <c r="C3016" s="11"/>
      <c r="D3016" s="11"/>
      <c r="E3016" s="43"/>
      <c r="F3016" s="43"/>
      <c r="G3016" s="43"/>
    </row>
    <row r="3017" spans="1:7" ht="15">
      <c r="A3017" s="137"/>
      <c r="B3017" s="11"/>
      <c r="C3017" s="11"/>
      <c r="D3017" s="11"/>
      <c r="E3017" s="43"/>
      <c r="F3017" s="43"/>
      <c r="G3017" s="43"/>
    </row>
    <row r="3018" spans="1:7" ht="15">
      <c r="A3018" s="137"/>
      <c r="B3018" s="11"/>
      <c r="C3018" s="11"/>
      <c r="D3018" s="11"/>
      <c r="E3018" s="43"/>
      <c r="F3018" s="43"/>
      <c r="G3018" s="43"/>
    </row>
    <row r="3019" spans="1:7" ht="15">
      <c r="A3019" s="137"/>
      <c r="B3019" s="11"/>
      <c r="C3019" s="11"/>
      <c r="D3019" s="11"/>
      <c r="E3019" s="43"/>
      <c r="F3019" s="43"/>
      <c r="G3019" s="43"/>
    </row>
    <row r="3020" spans="1:7" ht="15">
      <c r="A3020" s="137"/>
      <c r="B3020" s="11"/>
      <c r="C3020" s="11"/>
      <c r="D3020" s="11"/>
      <c r="E3020" s="43"/>
      <c r="F3020" s="43"/>
      <c r="G3020" s="43"/>
    </row>
    <row r="3021" spans="1:7" ht="15">
      <c r="A3021" s="137"/>
      <c r="B3021" s="11"/>
      <c r="C3021" s="11"/>
      <c r="D3021" s="11"/>
      <c r="E3021" s="43"/>
      <c r="F3021" s="43"/>
      <c r="G3021" s="43"/>
    </row>
    <row r="3022" spans="1:7" ht="15">
      <c r="A3022" s="137"/>
      <c r="B3022" s="11"/>
      <c r="C3022" s="11"/>
      <c r="D3022" s="11"/>
      <c r="E3022" s="43"/>
      <c r="F3022" s="43"/>
      <c r="G3022" s="43"/>
    </row>
    <row r="3023" spans="1:7" ht="15">
      <c r="A3023" s="137"/>
      <c r="B3023" s="11"/>
      <c r="C3023" s="11"/>
      <c r="D3023" s="11"/>
      <c r="E3023" s="43"/>
      <c r="F3023" s="43"/>
      <c r="G3023" s="43"/>
    </row>
    <row r="3024" spans="1:7" ht="15">
      <c r="A3024" s="137"/>
      <c r="B3024" s="11"/>
      <c r="C3024" s="11"/>
      <c r="D3024" s="11"/>
      <c r="E3024" s="43"/>
      <c r="F3024" s="43"/>
      <c r="G3024" s="43"/>
    </row>
    <row r="3025" spans="1:7" ht="15">
      <c r="A3025" s="137"/>
      <c r="B3025" s="11"/>
      <c r="C3025" s="11"/>
      <c r="D3025" s="11"/>
      <c r="E3025" s="43"/>
      <c r="F3025" s="43"/>
      <c r="G3025" s="43"/>
    </row>
    <row r="3026" spans="1:7" ht="15">
      <c r="A3026" s="137"/>
      <c r="B3026" s="11"/>
      <c r="C3026" s="11"/>
      <c r="D3026" s="11"/>
      <c r="E3026" s="43"/>
      <c r="F3026" s="43"/>
      <c r="G3026" s="43"/>
    </row>
    <row r="3027" spans="1:7" ht="15">
      <c r="A3027" s="137"/>
      <c r="B3027" s="11"/>
      <c r="C3027" s="11"/>
      <c r="D3027" s="11"/>
      <c r="E3027" s="43"/>
      <c r="F3027" s="43"/>
      <c r="G3027" s="43"/>
    </row>
    <row r="3028" spans="1:7" ht="15">
      <c r="A3028" s="137"/>
      <c r="B3028" s="11"/>
      <c r="C3028" s="11"/>
      <c r="D3028" s="11"/>
      <c r="E3028" s="43"/>
      <c r="F3028" s="43"/>
      <c r="G3028" s="43"/>
    </row>
    <row r="3029" spans="1:7" ht="15">
      <c r="A3029" s="137"/>
      <c r="B3029" s="11"/>
      <c r="C3029" s="11"/>
      <c r="D3029" s="11"/>
      <c r="E3029" s="43"/>
      <c r="F3029" s="43"/>
      <c r="G3029" s="43"/>
    </row>
    <row r="3030" spans="1:7" ht="15">
      <c r="A3030" s="137"/>
      <c r="B3030" s="11"/>
      <c r="C3030" s="11"/>
      <c r="D3030" s="11"/>
      <c r="E3030" s="43"/>
      <c r="F3030" s="43"/>
      <c r="G3030" s="43"/>
    </row>
    <row r="3031" spans="1:7" ht="15">
      <c r="A3031" s="137"/>
      <c r="B3031" s="11"/>
      <c r="C3031" s="11"/>
      <c r="D3031" s="11"/>
      <c r="E3031" s="43"/>
      <c r="F3031" s="43"/>
      <c r="G3031" s="43"/>
    </row>
    <row r="3032" spans="1:7" ht="15">
      <c r="A3032" s="137"/>
      <c r="B3032" s="11"/>
      <c r="C3032" s="11"/>
      <c r="D3032" s="11"/>
      <c r="E3032" s="43"/>
      <c r="F3032" s="43"/>
      <c r="G3032" s="43"/>
    </row>
    <row r="3033" spans="1:7" ht="15">
      <c r="A3033" s="137"/>
      <c r="B3033" s="11"/>
      <c r="C3033" s="11"/>
      <c r="D3033" s="11"/>
      <c r="E3033" s="43"/>
      <c r="F3033" s="43"/>
      <c r="G3033" s="43"/>
    </row>
    <row r="3034" spans="1:7" ht="15">
      <c r="A3034" s="137"/>
      <c r="B3034" s="11"/>
      <c r="C3034" s="11"/>
      <c r="D3034" s="11"/>
      <c r="E3034" s="43"/>
      <c r="F3034" s="43"/>
      <c r="G3034" s="43"/>
    </row>
    <row r="3035" spans="1:7" ht="15">
      <c r="A3035" s="137"/>
      <c r="B3035" s="11"/>
      <c r="C3035" s="11"/>
      <c r="D3035" s="11"/>
      <c r="E3035" s="43"/>
      <c r="F3035" s="43"/>
      <c r="G3035" s="43"/>
    </row>
    <row r="3036" spans="1:7" ht="15">
      <c r="A3036" s="137"/>
      <c r="B3036" s="11"/>
      <c r="C3036" s="11"/>
      <c r="D3036" s="11"/>
      <c r="E3036" s="43"/>
      <c r="F3036" s="43"/>
      <c r="G3036" s="43"/>
    </row>
    <row r="3037" spans="1:7" ht="15">
      <c r="A3037" s="137"/>
      <c r="B3037" s="11"/>
      <c r="C3037" s="11"/>
      <c r="D3037" s="11"/>
      <c r="E3037" s="43"/>
      <c r="F3037" s="43"/>
      <c r="G3037" s="43"/>
    </row>
    <row r="3038" spans="1:7" ht="15">
      <c r="A3038" s="137"/>
      <c r="B3038" s="11"/>
      <c r="C3038" s="11"/>
      <c r="D3038" s="11"/>
      <c r="E3038" s="43"/>
      <c r="F3038" s="43"/>
      <c r="G3038" s="43"/>
    </row>
    <row r="3039" spans="1:7" ht="15">
      <c r="A3039" s="137"/>
      <c r="B3039" s="11"/>
      <c r="C3039" s="11"/>
      <c r="D3039" s="11"/>
      <c r="E3039" s="43"/>
      <c r="F3039" s="43"/>
      <c r="G3039" s="43"/>
    </row>
    <row r="3040" spans="1:7" ht="15">
      <c r="A3040" s="137"/>
      <c r="B3040" s="11"/>
      <c r="C3040" s="11"/>
      <c r="D3040" s="11"/>
      <c r="E3040" s="43"/>
      <c r="F3040" s="43"/>
      <c r="G3040" s="43"/>
    </row>
    <row r="3041" spans="1:7" ht="15">
      <c r="A3041" s="137"/>
      <c r="B3041" s="11"/>
      <c r="C3041" s="11"/>
      <c r="D3041" s="11"/>
      <c r="E3041" s="43"/>
      <c r="F3041" s="43"/>
      <c r="G3041" s="43"/>
    </row>
    <row r="3042" spans="1:7" ht="15">
      <c r="A3042" s="137"/>
      <c r="B3042" s="11"/>
      <c r="C3042" s="11"/>
      <c r="D3042" s="11"/>
      <c r="E3042" s="43"/>
      <c r="F3042" s="43"/>
      <c r="G3042" s="43"/>
    </row>
    <row r="3043" spans="1:7" ht="15">
      <c r="A3043" s="137"/>
      <c r="B3043" s="11"/>
      <c r="C3043" s="11"/>
      <c r="D3043" s="11"/>
      <c r="E3043" s="43"/>
      <c r="F3043" s="43"/>
      <c r="G3043" s="43"/>
    </row>
    <row r="3044" spans="1:7" ht="15">
      <c r="A3044" s="137"/>
      <c r="B3044" s="11"/>
      <c r="C3044" s="11"/>
      <c r="D3044" s="11"/>
      <c r="E3044" s="43"/>
      <c r="F3044" s="43"/>
      <c r="G3044" s="43"/>
    </row>
    <row r="3045" spans="1:7" ht="15">
      <c r="A3045" s="137"/>
      <c r="B3045" s="11"/>
      <c r="C3045" s="11"/>
      <c r="D3045" s="11"/>
      <c r="E3045" s="43"/>
      <c r="F3045" s="43"/>
      <c r="G3045" s="43"/>
    </row>
    <row r="3046" spans="1:7" ht="15">
      <c r="A3046" s="137"/>
      <c r="B3046" s="11"/>
      <c r="C3046" s="11"/>
      <c r="D3046" s="11"/>
      <c r="E3046" s="43"/>
      <c r="F3046" s="43"/>
      <c r="G3046" s="43"/>
    </row>
    <row r="3047" spans="1:7" ht="15">
      <c r="A3047" s="137"/>
      <c r="B3047" s="11"/>
      <c r="C3047" s="11"/>
      <c r="D3047" s="11"/>
      <c r="E3047" s="43"/>
      <c r="F3047" s="43"/>
      <c r="G3047" s="43"/>
    </row>
    <row r="3048" spans="1:7" ht="15">
      <c r="A3048" s="137"/>
      <c r="B3048" s="11"/>
      <c r="C3048" s="11"/>
      <c r="D3048" s="11"/>
      <c r="E3048" s="43"/>
      <c r="F3048" s="43"/>
      <c r="G3048" s="43"/>
    </row>
    <row r="3049" spans="1:7" ht="15">
      <c r="A3049" s="137"/>
      <c r="B3049" s="11"/>
      <c r="C3049" s="11"/>
      <c r="D3049" s="11"/>
      <c r="E3049" s="43"/>
      <c r="F3049" s="43"/>
      <c r="G3049" s="43"/>
    </row>
    <row r="3050" spans="1:7" ht="15">
      <c r="A3050" s="137"/>
      <c r="B3050" s="11"/>
      <c r="C3050" s="11"/>
      <c r="D3050" s="11"/>
      <c r="E3050" s="43"/>
      <c r="F3050" s="43"/>
      <c r="G3050" s="43"/>
    </row>
    <row r="3051" spans="1:7" ht="15">
      <c r="A3051" s="137"/>
      <c r="B3051" s="11"/>
      <c r="C3051" s="11"/>
      <c r="D3051" s="11"/>
      <c r="E3051" s="43"/>
      <c r="F3051" s="43"/>
      <c r="G3051" s="43"/>
    </row>
    <row r="3052" spans="1:7" ht="15">
      <c r="A3052" s="137"/>
      <c r="B3052" s="11"/>
      <c r="C3052" s="11"/>
      <c r="D3052" s="11"/>
      <c r="E3052" s="43"/>
      <c r="F3052" s="43"/>
      <c r="G3052" s="43"/>
    </row>
    <row r="3053" spans="1:7" ht="15">
      <c r="A3053" s="137"/>
      <c r="B3053" s="11"/>
      <c r="C3053" s="11"/>
      <c r="D3053" s="11"/>
      <c r="E3053" s="43"/>
      <c r="F3053" s="43"/>
      <c r="G3053" s="43"/>
    </row>
    <row r="3054" spans="1:7" ht="15">
      <c r="A3054" s="137"/>
      <c r="B3054" s="11"/>
      <c r="C3054" s="11"/>
      <c r="D3054" s="11"/>
      <c r="E3054" s="43"/>
      <c r="F3054" s="43"/>
      <c r="G3054" s="43"/>
    </row>
    <row r="3055" spans="1:7" ht="15">
      <c r="A3055" s="137"/>
      <c r="B3055" s="11"/>
      <c r="C3055" s="11"/>
      <c r="D3055" s="11"/>
      <c r="E3055" s="43"/>
      <c r="F3055" s="43"/>
      <c r="G3055" s="43"/>
    </row>
    <row r="3056" spans="1:7" ht="15">
      <c r="A3056" s="137"/>
      <c r="B3056" s="11"/>
      <c r="C3056" s="11"/>
      <c r="D3056" s="11"/>
      <c r="E3056" s="43"/>
      <c r="F3056" s="43"/>
      <c r="G3056" s="43"/>
    </row>
    <row r="3057" spans="1:7" ht="15">
      <c r="A3057" s="137"/>
      <c r="B3057" s="11"/>
      <c r="C3057" s="11"/>
      <c r="D3057" s="11"/>
      <c r="E3057" s="43"/>
      <c r="F3057" s="43"/>
      <c r="G3057" s="43"/>
    </row>
    <row r="3058" spans="1:7" ht="15">
      <c r="A3058" s="137"/>
      <c r="B3058" s="11"/>
      <c r="C3058" s="11"/>
      <c r="D3058" s="11"/>
      <c r="E3058" s="43"/>
      <c r="F3058" s="43"/>
      <c r="G3058" s="43"/>
    </row>
    <row r="3059" spans="1:7" ht="15">
      <c r="A3059" s="137"/>
      <c r="B3059" s="11"/>
      <c r="C3059" s="11"/>
      <c r="D3059" s="11"/>
      <c r="E3059" s="43"/>
      <c r="F3059" s="43"/>
      <c r="G3059" s="43"/>
    </row>
    <row r="3060" spans="1:7" ht="15">
      <c r="A3060" s="137"/>
      <c r="B3060" s="11"/>
      <c r="C3060" s="11"/>
      <c r="D3060" s="11"/>
      <c r="E3060" s="43"/>
      <c r="F3060" s="43"/>
      <c r="G3060" s="43"/>
    </row>
    <row r="3061" spans="1:7" ht="15">
      <c r="A3061" s="137"/>
      <c r="B3061" s="11"/>
      <c r="C3061" s="11"/>
      <c r="D3061" s="11"/>
      <c r="E3061" s="43"/>
      <c r="F3061" s="43"/>
      <c r="G3061" s="43"/>
    </row>
    <row r="3062" spans="1:7" ht="15">
      <c r="A3062" s="137"/>
      <c r="B3062" s="11"/>
      <c r="C3062" s="11"/>
      <c r="D3062" s="11"/>
      <c r="E3062" s="43"/>
      <c r="F3062" s="43"/>
      <c r="G3062" s="43"/>
    </row>
    <row r="3063" spans="1:7" ht="15">
      <c r="A3063" s="137"/>
      <c r="B3063" s="11"/>
      <c r="C3063" s="11"/>
      <c r="D3063" s="11"/>
      <c r="E3063" s="43"/>
      <c r="F3063" s="43"/>
      <c r="G3063" s="43"/>
    </row>
    <row r="3064" spans="1:7" ht="15">
      <c r="A3064" s="137"/>
      <c r="B3064" s="11"/>
      <c r="C3064" s="11"/>
      <c r="D3064" s="11"/>
      <c r="E3064" s="43"/>
      <c r="F3064" s="43"/>
      <c r="G3064" s="43"/>
    </row>
    <row r="3065" spans="1:7" ht="15">
      <c r="A3065" s="137"/>
      <c r="B3065" s="11"/>
      <c r="C3065" s="11"/>
      <c r="D3065" s="11"/>
      <c r="E3065" s="43"/>
      <c r="F3065" s="43"/>
      <c r="G3065" s="43"/>
    </row>
    <row r="3066" spans="1:7" ht="15">
      <c r="A3066" s="137"/>
      <c r="B3066" s="11"/>
      <c r="C3066" s="11"/>
      <c r="D3066" s="11"/>
      <c r="E3066" s="43"/>
      <c r="F3066" s="43"/>
      <c r="G3066" s="43"/>
    </row>
    <row r="3067" spans="1:7" ht="15">
      <c r="A3067" s="137"/>
      <c r="B3067" s="11"/>
      <c r="C3067" s="11"/>
      <c r="D3067" s="11"/>
      <c r="E3067" s="43"/>
      <c r="F3067" s="43"/>
      <c r="G3067" s="43"/>
    </row>
    <row r="3068" spans="1:7" ht="15">
      <c r="A3068" s="137"/>
      <c r="B3068" s="11"/>
      <c r="C3068" s="11"/>
      <c r="D3068" s="11"/>
      <c r="E3068" s="43"/>
      <c r="F3068" s="43"/>
      <c r="G3068" s="43"/>
    </row>
    <row r="3069" spans="1:7" ht="15">
      <c r="A3069" s="137"/>
      <c r="B3069" s="11"/>
      <c r="C3069" s="11"/>
      <c r="D3069" s="11"/>
      <c r="E3069" s="43"/>
      <c r="F3069" s="43"/>
      <c r="G3069" s="43"/>
    </row>
    <row r="3070" spans="1:7" ht="15">
      <c r="A3070" s="137"/>
      <c r="B3070" s="11"/>
      <c r="C3070" s="11"/>
      <c r="D3070" s="11"/>
      <c r="E3070" s="43"/>
      <c r="F3070" s="43"/>
      <c r="G3070" s="43"/>
    </row>
    <row r="3071" spans="1:7" ht="15">
      <c r="A3071" s="137"/>
      <c r="B3071" s="11"/>
      <c r="C3071" s="11"/>
      <c r="D3071" s="11"/>
      <c r="E3071" s="43"/>
      <c r="F3071" s="43"/>
      <c r="G3071" s="43"/>
    </row>
    <row r="3072" spans="1:7" ht="15">
      <c r="A3072" s="137"/>
      <c r="B3072" s="11"/>
      <c r="C3072" s="11"/>
      <c r="D3072" s="11"/>
      <c r="E3072" s="43"/>
      <c r="F3072" s="43"/>
      <c r="G3072" s="43"/>
    </row>
    <row r="3073" spans="1:7" ht="15">
      <c r="A3073" s="137"/>
      <c r="B3073" s="11"/>
      <c r="C3073" s="11"/>
      <c r="D3073" s="11"/>
      <c r="E3073" s="43"/>
      <c r="F3073" s="43"/>
      <c r="G3073" s="43"/>
    </row>
    <row r="3074" spans="1:7" ht="15">
      <c r="A3074" s="137"/>
      <c r="B3074" s="11"/>
      <c r="C3074" s="11"/>
      <c r="D3074" s="11"/>
      <c r="E3074" s="43"/>
      <c r="F3074" s="43"/>
      <c r="G3074" s="43"/>
    </row>
    <row r="3075" spans="1:7" ht="15">
      <c r="A3075" s="137"/>
      <c r="B3075" s="11"/>
      <c r="C3075" s="11"/>
      <c r="D3075" s="11"/>
      <c r="E3075" s="43"/>
      <c r="F3075" s="43"/>
      <c r="G3075" s="43"/>
    </row>
    <row r="3076" spans="1:7" ht="15">
      <c r="A3076" s="137"/>
      <c r="B3076" s="11"/>
      <c r="C3076" s="11"/>
      <c r="D3076" s="11"/>
      <c r="E3076" s="43"/>
      <c r="F3076" s="43"/>
      <c r="G3076" s="43"/>
    </row>
    <row r="3077" spans="1:7" ht="15">
      <c r="A3077" s="137"/>
      <c r="B3077" s="11"/>
      <c r="C3077" s="11"/>
      <c r="D3077" s="11"/>
      <c r="E3077" s="43"/>
      <c r="F3077" s="43"/>
      <c r="G3077" s="43"/>
    </row>
    <row r="3078" spans="1:7" ht="15">
      <c r="A3078" s="137"/>
      <c r="B3078" s="11"/>
      <c r="C3078" s="11"/>
      <c r="D3078" s="11"/>
      <c r="E3078" s="43"/>
      <c r="F3078" s="43"/>
      <c r="G3078" s="43"/>
    </row>
    <row r="3079" spans="1:7" ht="15">
      <c r="A3079" s="137"/>
      <c r="B3079" s="11"/>
      <c r="C3079" s="11"/>
      <c r="D3079" s="11"/>
      <c r="E3079" s="43"/>
      <c r="F3079" s="43"/>
      <c r="G3079" s="43"/>
    </row>
    <row r="3080" spans="1:7" ht="15">
      <c r="A3080" s="137"/>
      <c r="B3080" s="11"/>
      <c r="C3080" s="11"/>
      <c r="D3080" s="11"/>
      <c r="E3080" s="43"/>
      <c r="F3080" s="43"/>
      <c r="G3080" s="43"/>
    </row>
    <row r="3081" spans="1:7" ht="15">
      <c r="A3081" s="137"/>
      <c r="B3081" s="11"/>
      <c r="C3081" s="11"/>
      <c r="D3081" s="11"/>
      <c r="E3081" s="43"/>
      <c r="F3081" s="43"/>
      <c r="G3081" s="43"/>
    </row>
    <row r="3082" spans="1:7" ht="15">
      <c r="A3082" s="137"/>
      <c r="B3082" s="11"/>
      <c r="C3082" s="11"/>
      <c r="D3082" s="11"/>
      <c r="E3082" s="43"/>
      <c r="F3082" s="43"/>
      <c r="G3082" s="43"/>
    </row>
    <row r="3083" spans="1:7" ht="15">
      <c r="A3083" s="137"/>
      <c r="B3083" s="11"/>
      <c r="C3083" s="11"/>
      <c r="D3083" s="11"/>
      <c r="E3083" s="43"/>
      <c r="F3083" s="43"/>
      <c r="G3083" s="43"/>
    </row>
    <row r="3084" spans="1:7" ht="15">
      <c r="A3084" s="137"/>
      <c r="B3084" s="11"/>
      <c r="C3084" s="11"/>
      <c r="D3084" s="11"/>
      <c r="E3084" s="43"/>
      <c r="F3084" s="43"/>
      <c r="G3084" s="43"/>
    </row>
    <row r="3085" spans="1:7" ht="15">
      <c r="A3085" s="137"/>
      <c r="B3085" s="11"/>
      <c r="C3085" s="11"/>
      <c r="D3085" s="11"/>
      <c r="E3085" s="43"/>
      <c r="F3085" s="43"/>
      <c r="G3085" s="43"/>
    </row>
    <row r="3086" spans="1:7" ht="15">
      <c r="A3086" s="137"/>
      <c r="B3086" s="11"/>
      <c r="C3086" s="11"/>
      <c r="D3086" s="11"/>
      <c r="E3086" s="43"/>
      <c r="F3086" s="43"/>
      <c r="G3086" s="43"/>
    </row>
    <row r="3087" spans="1:7" ht="15">
      <c r="A3087" s="137"/>
      <c r="B3087" s="11"/>
      <c r="C3087" s="11"/>
      <c r="D3087" s="11"/>
      <c r="E3087" s="43"/>
      <c r="F3087" s="43"/>
      <c r="G3087" s="43"/>
    </row>
    <row r="3088" spans="1:7" ht="15">
      <c r="A3088" s="137"/>
      <c r="B3088" s="11"/>
      <c r="C3088" s="11"/>
      <c r="D3088" s="11"/>
      <c r="E3088" s="43"/>
      <c r="F3088" s="43"/>
      <c r="G3088" s="43"/>
    </row>
    <row r="3089" spans="1:7" ht="15">
      <c r="A3089" s="137"/>
      <c r="B3089" s="11"/>
      <c r="C3089" s="11"/>
      <c r="D3089" s="11"/>
      <c r="E3089" s="43"/>
      <c r="F3089" s="43"/>
      <c r="G3089" s="43"/>
    </row>
    <row r="3090" spans="1:7" ht="15">
      <c r="A3090" s="137"/>
      <c r="B3090" s="11"/>
      <c r="C3090" s="11"/>
      <c r="D3090" s="11"/>
      <c r="E3090" s="43"/>
      <c r="F3090" s="43"/>
      <c r="G3090" s="43"/>
    </row>
    <row r="3091" spans="1:7" ht="15">
      <c r="A3091" s="137"/>
      <c r="B3091" s="11"/>
      <c r="C3091" s="11"/>
      <c r="D3091" s="11"/>
      <c r="E3091" s="43"/>
      <c r="F3091" s="43"/>
      <c r="G3091" s="43"/>
    </row>
    <row r="3092" spans="1:7" ht="15">
      <c r="A3092" s="137"/>
      <c r="B3092" s="11"/>
      <c r="C3092" s="11"/>
      <c r="D3092" s="11"/>
      <c r="E3092" s="43"/>
      <c r="F3092" s="43"/>
      <c r="G3092" s="43"/>
    </row>
    <row r="3093" spans="1:7" ht="15">
      <c r="A3093" s="137"/>
      <c r="B3093" s="11"/>
      <c r="C3093" s="11"/>
      <c r="D3093" s="11"/>
      <c r="E3093" s="43"/>
      <c r="F3093" s="43"/>
      <c r="G3093" s="43"/>
    </row>
    <row r="3094" spans="1:7" ht="15">
      <c r="A3094" s="137"/>
      <c r="B3094" s="11"/>
      <c r="C3094" s="11"/>
      <c r="D3094" s="11"/>
      <c r="E3094" s="43"/>
      <c r="F3094" s="43"/>
      <c r="G3094" s="43"/>
    </row>
    <row r="3095" spans="1:7" ht="15">
      <c r="A3095" s="137"/>
      <c r="B3095" s="11"/>
      <c r="C3095" s="11"/>
      <c r="D3095" s="11"/>
      <c r="E3095" s="43"/>
      <c r="F3095" s="43"/>
      <c r="G3095" s="43"/>
    </row>
    <row r="3096" spans="1:7" ht="15">
      <c r="A3096" s="137"/>
      <c r="B3096" s="11"/>
      <c r="C3096" s="11"/>
      <c r="D3096" s="11"/>
      <c r="E3096" s="43"/>
      <c r="F3096" s="43"/>
      <c r="G3096" s="43"/>
    </row>
    <row r="3097" spans="1:7" ht="15">
      <c r="A3097" s="137"/>
      <c r="B3097" s="11"/>
      <c r="C3097" s="11"/>
      <c r="D3097" s="11"/>
      <c r="E3097" s="43"/>
      <c r="F3097" s="43"/>
      <c r="G3097" s="43"/>
    </row>
    <row r="3098" spans="1:7" ht="15">
      <c r="A3098" s="137"/>
      <c r="B3098" s="11"/>
      <c r="C3098" s="11"/>
      <c r="D3098" s="11"/>
      <c r="E3098" s="43"/>
      <c r="F3098" s="43"/>
      <c r="G3098" s="43"/>
    </row>
    <row r="3099" spans="1:7" ht="15">
      <c r="A3099" s="137"/>
      <c r="B3099" s="11"/>
      <c r="C3099" s="11"/>
      <c r="D3099" s="11"/>
      <c r="E3099" s="43"/>
      <c r="F3099" s="43"/>
      <c r="G3099" s="43"/>
    </row>
    <row r="3100" spans="1:7" ht="15">
      <c r="A3100" s="137"/>
      <c r="B3100" s="11"/>
      <c r="C3100" s="11"/>
      <c r="D3100" s="11"/>
      <c r="E3100" s="43"/>
      <c r="F3100" s="43"/>
      <c r="G3100" s="43"/>
    </row>
    <row r="3101" spans="1:7" ht="15">
      <c r="A3101" s="137"/>
      <c r="B3101" s="11"/>
      <c r="C3101" s="11"/>
      <c r="D3101" s="11"/>
      <c r="E3101" s="43"/>
      <c r="F3101" s="43"/>
      <c r="G3101" s="43"/>
    </row>
    <row r="3102" spans="1:7" ht="15">
      <c r="A3102" s="137"/>
      <c r="B3102" s="11"/>
      <c r="C3102" s="11"/>
      <c r="D3102" s="11"/>
      <c r="E3102" s="43"/>
      <c r="F3102" s="43"/>
      <c r="G3102" s="43"/>
    </row>
    <row r="3103" spans="1:7" ht="15">
      <c r="A3103" s="137"/>
      <c r="B3103" s="11"/>
      <c r="C3103" s="11"/>
      <c r="D3103" s="11"/>
      <c r="E3103" s="43"/>
      <c r="F3103" s="43"/>
      <c r="G3103" s="43"/>
    </row>
    <row r="3104" spans="1:7" ht="15">
      <c r="A3104" s="137"/>
      <c r="B3104" s="11"/>
      <c r="C3104" s="11"/>
      <c r="D3104" s="11"/>
      <c r="E3104" s="43"/>
      <c r="F3104" s="43"/>
      <c r="G3104" s="43"/>
    </row>
    <row r="3105" spans="1:7" ht="15">
      <c r="A3105" s="137"/>
      <c r="B3105" s="11"/>
      <c r="C3105" s="11"/>
      <c r="D3105" s="11"/>
      <c r="E3105" s="43"/>
      <c r="F3105" s="43"/>
      <c r="G3105" s="43"/>
    </row>
    <row r="3106" spans="1:7" ht="15">
      <c r="A3106" s="137"/>
      <c r="B3106" s="11"/>
      <c r="C3106" s="11"/>
      <c r="D3106" s="11"/>
      <c r="E3106" s="43"/>
      <c r="F3106" s="43"/>
      <c r="G3106" s="43"/>
    </row>
    <row r="3107" spans="1:7" ht="15">
      <c r="A3107" s="137"/>
      <c r="B3107" s="11"/>
      <c r="C3107" s="11"/>
      <c r="D3107" s="11"/>
      <c r="E3107" s="43"/>
      <c r="F3107" s="43"/>
      <c r="G3107" s="43"/>
    </row>
    <row r="3108" spans="1:7" ht="15">
      <c r="A3108" s="137"/>
      <c r="B3108" s="11"/>
      <c r="C3108" s="11"/>
      <c r="D3108" s="11"/>
      <c r="E3108" s="43"/>
      <c r="F3108" s="43"/>
      <c r="G3108" s="43"/>
    </row>
    <row r="3109" spans="1:7" ht="15">
      <c r="A3109" s="137"/>
      <c r="B3109" s="11"/>
      <c r="C3109" s="11"/>
      <c r="D3109" s="11"/>
      <c r="E3109" s="43"/>
      <c r="F3109" s="43"/>
      <c r="G3109" s="43"/>
    </row>
    <row r="3110" spans="1:7" ht="15">
      <c r="A3110" s="137"/>
      <c r="B3110" s="11"/>
      <c r="C3110" s="11"/>
      <c r="D3110" s="11"/>
      <c r="E3110" s="43"/>
      <c r="F3110" s="43"/>
      <c r="G3110" s="43"/>
    </row>
    <row r="3111" spans="1:7" ht="15">
      <c r="A3111" s="137"/>
      <c r="B3111" s="11"/>
      <c r="C3111" s="11"/>
      <c r="D3111" s="11"/>
      <c r="E3111" s="43"/>
      <c r="F3111" s="43"/>
      <c r="G3111" s="43"/>
    </row>
    <row r="3112" spans="1:7" ht="15">
      <c r="A3112" s="137"/>
      <c r="B3112" s="11"/>
      <c r="C3112" s="11"/>
      <c r="D3112" s="11"/>
      <c r="E3112" s="43"/>
      <c r="F3112" s="43"/>
      <c r="G3112" s="43"/>
    </row>
    <row r="3113" spans="1:7" ht="15">
      <c r="A3113" s="137"/>
      <c r="B3113" s="11"/>
      <c r="C3113" s="11"/>
      <c r="D3113" s="11"/>
      <c r="E3113" s="43"/>
      <c r="F3113" s="43"/>
      <c r="G3113" s="43"/>
    </row>
    <row r="3114" spans="1:7" ht="15">
      <c r="A3114" s="137"/>
      <c r="B3114" s="11"/>
      <c r="C3114" s="11"/>
      <c r="D3114" s="11"/>
      <c r="E3114" s="43"/>
      <c r="F3114" s="43"/>
      <c r="G3114" s="43"/>
    </row>
    <row r="3115" spans="1:7" ht="15">
      <c r="A3115" s="137"/>
      <c r="B3115" s="11"/>
      <c r="C3115" s="11"/>
      <c r="D3115" s="11"/>
      <c r="E3115" s="43"/>
      <c r="F3115" s="43"/>
      <c r="G3115" s="43"/>
    </row>
    <row r="3116" spans="1:7" ht="15">
      <c r="A3116" s="137"/>
      <c r="B3116" s="11"/>
      <c r="C3116" s="11"/>
      <c r="D3116" s="11"/>
      <c r="E3116" s="43"/>
      <c r="F3116" s="43"/>
      <c r="G3116" s="43"/>
    </row>
    <row r="3117" spans="1:7" ht="15">
      <c r="A3117" s="137"/>
      <c r="B3117" s="11"/>
      <c r="C3117" s="11"/>
      <c r="D3117" s="11"/>
      <c r="E3117" s="43"/>
      <c r="F3117" s="43"/>
      <c r="G3117" s="43"/>
    </row>
    <row r="3118" spans="1:7" ht="15">
      <c r="A3118" s="137"/>
      <c r="B3118" s="11"/>
      <c r="C3118" s="11"/>
      <c r="D3118" s="11"/>
      <c r="E3118" s="43"/>
      <c r="F3118" s="43"/>
      <c r="G3118" s="43"/>
    </row>
    <row r="3119" spans="1:7" ht="15">
      <c r="A3119" s="137"/>
      <c r="B3119" s="11"/>
      <c r="C3119" s="11"/>
      <c r="D3119" s="11"/>
      <c r="E3119" s="43"/>
      <c r="F3119" s="43"/>
      <c r="G3119" s="43"/>
    </row>
    <row r="3120" spans="1:7" ht="15">
      <c r="A3120" s="137"/>
      <c r="B3120" s="11"/>
      <c r="C3120" s="11"/>
      <c r="D3120" s="11"/>
      <c r="E3120" s="43"/>
      <c r="F3120" s="43"/>
      <c r="G3120" s="43"/>
    </row>
    <row r="3121" spans="1:7" ht="15">
      <c r="A3121" s="137"/>
      <c r="B3121" s="11"/>
      <c r="C3121" s="11"/>
      <c r="D3121" s="11"/>
      <c r="E3121" s="43"/>
      <c r="F3121" s="43"/>
      <c r="G3121" s="43"/>
    </row>
    <row r="3122" spans="1:7" ht="15">
      <c r="A3122" s="137"/>
      <c r="B3122" s="11"/>
      <c r="C3122" s="11"/>
      <c r="D3122" s="11"/>
      <c r="E3122" s="43"/>
      <c r="F3122" s="43"/>
      <c r="G3122" s="43"/>
    </row>
    <row r="3123" spans="1:7" ht="15">
      <c r="A3123" s="137"/>
      <c r="B3123" s="11"/>
      <c r="C3123" s="11"/>
      <c r="D3123" s="11"/>
      <c r="E3123" s="43"/>
      <c r="F3123" s="43"/>
      <c r="G3123" s="43"/>
    </row>
    <row r="3124" spans="1:7" ht="15">
      <c r="A3124" s="137"/>
      <c r="B3124" s="11"/>
      <c r="C3124" s="11"/>
      <c r="D3124" s="11"/>
      <c r="E3124" s="43"/>
      <c r="F3124" s="43"/>
      <c r="G3124" s="43"/>
    </row>
    <row r="3125" spans="1:7" ht="15">
      <c r="A3125" s="137"/>
      <c r="B3125" s="11"/>
      <c r="C3125" s="11"/>
      <c r="D3125" s="11"/>
      <c r="E3125" s="43"/>
      <c r="F3125" s="43"/>
      <c r="G3125" s="43"/>
    </row>
    <row r="3126" spans="1:7" ht="15">
      <c r="A3126" s="137"/>
      <c r="B3126" s="11"/>
      <c r="C3126" s="11"/>
      <c r="D3126" s="11"/>
      <c r="E3126" s="43"/>
      <c r="F3126" s="43"/>
      <c r="G3126" s="43"/>
    </row>
    <row r="3127" spans="1:7" ht="15">
      <c r="A3127" s="137"/>
      <c r="B3127" s="11"/>
      <c r="C3127" s="11"/>
      <c r="D3127" s="11"/>
      <c r="E3127" s="43"/>
      <c r="F3127" s="43"/>
      <c r="G3127" s="43"/>
    </row>
    <row r="3128" spans="1:7" ht="15">
      <c r="A3128" s="137"/>
      <c r="B3128" s="11"/>
      <c r="C3128" s="11"/>
      <c r="D3128" s="11"/>
      <c r="E3128" s="43"/>
      <c r="F3128" s="43"/>
      <c r="G3128" s="43"/>
    </row>
    <row r="3129" spans="1:7" ht="15">
      <c r="A3129" s="137"/>
      <c r="B3129" s="11"/>
      <c r="C3129" s="11"/>
      <c r="D3129" s="11"/>
      <c r="E3129" s="43"/>
      <c r="F3129" s="43"/>
      <c r="G3129" s="43"/>
    </row>
    <row r="3130" spans="1:7" ht="15">
      <c r="A3130" s="137"/>
      <c r="B3130" s="11"/>
      <c r="C3130" s="11"/>
      <c r="D3130" s="11"/>
      <c r="E3130" s="43"/>
      <c r="F3130" s="43"/>
      <c r="G3130" s="43"/>
    </row>
    <row r="3131" spans="1:7" ht="15">
      <c r="A3131" s="137"/>
      <c r="B3131" s="11"/>
      <c r="C3131" s="11"/>
      <c r="D3131" s="11"/>
      <c r="E3131" s="43"/>
      <c r="F3131" s="43"/>
      <c r="G3131" s="43"/>
    </row>
    <row r="3132" spans="1:7" ht="15">
      <c r="A3132" s="137"/>
      <c r="B3132" s="11"/>
      <c r="C3132" s="11"/>
      <c r="D3132" s="11"/>
      <c r="E3132" s="43"/>
      <c r="F3132" s="43"/>
      <c r="G3132" s="43"/>
    </row>
    <row r="3133" spans="1:7" ht="15">
      <c r="A3133" s="137"/>
      <c r="B3133" s="11"/>
      <c r="C3133" s="11"/>
      <c r="D3133" s="11"/>
      <c r="E3133" s="43"/>
      <c r="F3133" s="43"/>
      <c r="G3133" s="43"/>
    </row>
    <row r="3134" spans="1:7" ht="15">
      <c r="A3134" s="137"/>
      <c r="B3134" s="11"/>
      <c r="C3134" s="11"/>
      <c r="D3134" s="11"/>
      <c r="E3134" s="43"/>
      <c r="F3134" s="43"/>
      <c r="G3134" s="43"/>
    </row>
    <row r="3135" spans="1:7" ht="15">
      <c r="A3135" s="137"/>
      <c r="B3135" s="11"/>
      <c r="C3135" s="11"/>
      <c r="D3135" s="11"/>
      <c r="E3135" s="43"/>
      <c r="F3135" s="43"/>
      <c r="G3135" s="43"/>
    </row>
    <row r="3136" spans="1:7" ht="15">
      <c r="A3136" s="137"/>
      <c r="B3136" s="11"/>
      <c r="C3136" s="11"/>
      <c r="D3136" s="11"/>
      <c r="E3136" s="43"/>
      <c r="F3136" s="43"/>
      <c r="G3136" s="43"/>
    </row>
    <row r="3137" spans="1:7" ht="15">
      <c r="A3137" s="137"/>
      <c r="B3137" s="11"/>
      <c r="C3137" s="11"/>
      <c r="D3137" s="11"/>
      <c r="E3137" s="43"/>
      <c r="F3137" s="43"/>
      <c r="G3137" s="43"/>
    </row>
    <row r="3138" spans="1:7" ht="15">
      <c r="A3138" s="137"/>
      <c r="B3138" s="11"/>
      <c r="C3138" s="11"/>
      <c r="D3138" s="11"/>
      <c r="E3138" s="43"/>
      <c r="F3138" s="43"/>
      <c r="G3138" s="43"/>
    </row>
    <row r="3139" spans="1:7" ht="15">
      <c r="A3139" s="137"/>
      <c r="B3139" s="11"/>
      <c r="C3139" s="11"/>
      <c r="D3139" s="11"/>
      <c r="E3139" s="43"/>
      <c r="F3139" s="43"/>
      <c r="G3139" s="43"/>
    </row>
    <row r="3140" spans="1:7" ht="15">
      <c r="A3140" s="137"/>
      <c r="B3140" s="11"/>
      <c r="C3140" s="11"/>
      <c r="D3140" s="11"/>
      <c r="E3140" s="43"/>
      <c r="F3140" s="43"/>
      <c r="G3140" s="43"/>
    </row>
    <row r="3141" spans="1:7" ht="15">
      <c r="A3141" s="137"/>
      <c r="B3141" s="11"/>
      <c r="C3141" s="11"/>
      <c r="D3141" s="11"/>
      <c r="E3141" s="43"/>
      <c r="F3141" s="43"/>
      <c r="G3141" s="43"/>
    </row>
    <row r="3142" spans="1:7" ht="15">
      <c r="A3142" s="137"/>
      <c r="B3142" s="11"/>
      <c r="C3142" s="11"/>
      <c r="D3142" s="11"/>
      <c r="E3142" s="43"/>
      <c r="F3142" s="43"/>
      <c r="G3142" s="43"/>
    </row>
    <row r="3143" spans="1:7" ht="15">
      <c r="A3143" s="137"/>
      <c r="B3143" s="11"/>
      <c r="C3143" s="11"/>
      <c r="D3143" s="11"/>
      <c r="E3143" s="43"/>
      <c r="F3143" s="43"/>
      <c r="G3143" s="43"/>
    </row>
    <row r="3144" spans="1:7" ht="15">
      <c r="A3144" s="137"/>
      <c r="B3144" s="11"/>
      <c r="C3144" s="11"/>
      <c r="D3144" s="11"/>
      <c r="E3144" s="43"/>
      <c r="F3144" s="43"/>
      <c r="G3144" s="43"/>
    </row>
    <row r="3145" spans="1:7" ht="15">
      <c r="A3145" s="137"/>
      <c r="B3145" s="11"/>
      <c r="C3145" s="11"/>
      <c r="D3145" s="11"/>
      <c r="E3145" s="43"/>
      <c r="F3145" s="43"/>
      <c r="G3145" s="43"/>
    </row>
    <row r="3146" spans="1:7" ht="15">
      <c r="A3146" s="137"/>
      <c r="B3146" s="11"/>
      <c r="C3146" s="11"/>
      <c r="D3146" s="11"/>
      <c r="E3146" s="43"/>
      <c r="F3146" s="43"/>
      <c r="G3146" s="43"/>
    </row>
    <row r="3147" spans="1:7" ht="15">
      <c r="A3147" s="137"/>
      <c r="B3147" s="11"/>
      <c r="C3147" s="11"/>
      <c r="D3147" s="11"/>
      <c r="E3147" s="43"/>
      <c r="F3147" s="43"/>
      <c r="G3147" s="43"/>
    </row>
    <row r="3148" spans="1:7" ht="15">
      <c r="A3148" s="137"/>
      <c r="B3148" s="11"/>
      <c r="C3148" s="11"/>
      <c r="D3148" s="11"/>
      <c r="E3148" s="43"/>
      <c r="F3148" s="43"/>
      <c r="G3148" s="43"/>
    </row>
    <row r="3149" spans="1:7" ht="15">
      <c r="A3149" s="137"/>
      <c r="B3149" s="11"/>
      <c r="C3149" s="11"/>
      <c r="D3149" s="11"/>
      <c r="E3149" s="43"/>
      <c r="F3149" s="43"/>
      <c r="G3149" s="43"/>
    </row>
    <row r="3150" spans="1:7" ht="15">
      <c r="A3150" s="137"/>
      <c r="B3150" s="11"/>
      <c r="C3150" s="11"/>
      <c r="D3150" s="11"/>
      <c r="E3150" s="43"/>
      <c r="F3150" s="43"/>
      <c r="G3150" s="43"/>
    </row>
    <row r="3151" spans="1:7" ht="15">
      <c r="A3151" s="137"/>
      <c r="B3151" s="11"/>
      <c r="C3151" s="11"/>
      <c r="D3151" s="11"/>
      <c r="E3151" s="43"/>
      <c r="F3151" s="43"/>
      <c r="G3151" s="43"/>
    </row>
    <row r="3152" spans="1:7" ht="15">
      <c r="A3152" s="137"/>
      <c r="B3152" s="11"/>
      <c r="C3152" s="11"/>
      <c r="D3152" s="11"/>
      <c r="E3152" s="43"/>
      <c r="F3152" s="43"/>
      <c r="G3152" s="43"/>
    </row>
    <row r="3153" spans="1:7" ht="15">
      <c r="A3153" s="137"/>
      <c r="B3153" s="11"/>
      <c r="C3153" s="11"/>
      <c r="D3153" s="11"/>
      <c r="E3153" s="43"/>
      <c r="F3153" s="43"/>
      <c r="G3153" s="43"/>
    </row>
    <row r="3154" spans="1:7" ht="15">
      <c r="A3154" s="137"/>
      <c r="B3154" s="11"/>
      <c r="C3154" s="11"/>
      <c r="D3154" s="11"/>
      <c r="E3154" s="43"/>
      <c r="F3154" s="43"/>
      <c r="G3154" s="43"/>
    </row>
    <row r="3155" spans="1:7" ht="15">
      <c r="A3155" s="137"/>
      <c r="B3155" s="11"/>
      <c r="C3155" s="11"/>
      <c r="D3155" s="11"/>
      <c r="E3155" s="43"/>
      <c r="F3155" s="43"/>
      <c r="G3155" s="43"/>
    </row>
    <row r="3156" spans="1:7" ht="15">
      <c r="A3156" s="137"/>
      <c r="B3156" s="11"/>
      <c r="C3156" s="11"/>
      <c r="D3156" s="11"/>
      <c r="E3156" s="43"/>
      <c r="F3156" s="43"/>
      <c r="G3156" s="43"/>
    </row>
    <row r="3157" spans="1:7" ht="15">
      <c r="A3157" s="137"/>
      <c r="B3157" s="11"/>
      <c r="C3157" s="11"/>
      <c r="D3157" s="11"/>
      <c r="E3157" s="43"/>
      <c r="F3157" s="43"/>
      <c r="G3157" s="43"/>
    </row>
    <row r="3158" spans="1:7" ht="15">
      <c r="A3158" s="137"/>
      <c r="B3158" s="11"/>
      <c r="C3158" s="11"/>
      <c r="D3158" s="11"/>
      <c r="E3158" s="43"/>
      <c r="F3158" s="43"/>
      <c r="G3158" s="43"/>
    </row>
    <row r="3159" spans="1:7" ht="15">
      <c r="A3159" s="137"/>
      <c r="B3159" s="11"/>
      <c r="C3159" s="11"/>
      <c r="D3159" s="11"/>
      <c r="E3159" s="43"/>
      <c r="F3159" s="43"/>
      <c r="G3159" s="43"/>
    </row>
    <row r="3160" spans="1:7" ht="15">
      <c r="A3160" s="137"/>
      <c r="B3160" s="11"/>
      <c r="C3160" s="11"/>
      <c r="D3160" s="11"/>
      <c r="E3160" s="43"/>
      <c r="F3160" s="43"/>
      <c r="G3160" s="43"/>
    </row>
    <row r="3161" spans="1:7" ht="15">
      <c r="A3161" s="137"/>
      <c r="B3161" s="11"/>
      <c r="C3161" s="11"/>
      <c r="D3161" s="11"/>
      <c r="E3161" s="43"/>
      <c r="F3161" s="43"/>
      <c r="G3161" s="43"/>
    </row>
    <row r="3162" spans="1:7" ht="15">
      <c r="A3162" s="137"/>
      <c r="B3162" s="11"/>
      <c r="C3162" s="11"/>
      <c r="D3162" s="11"/>
      <c r="E3162" s="43"/>
      <c r="F3162" s="43"/>
      <c r="G3162" s="43"/>
    </row>
    <row r="3163" spans="1:7" ht="15">
      <c r="A3163" s="137"/>
      <c r="B3163" s="11"/>
      <c r="C3163" s="11"/>
      <c r="D3163" s="11"/>
      <c r="E3163" s="43"/>
      <c r="F3163" s="43"/>
      <c r="G3163" s="43"/>
    </row>
    <row r="3164" spans="1:7" ht="15">
      <c r="A3164" s="137"/>
      <c r="B3164" s="11"/>
      <c r="C3164" s="11"/>
      <c r="D3164" s="11"/>
      <c r="E3164" s="43"/>
      <c r="F3164" s="43"/>
      <c r="G3164" s="43"/>
    </row>
    <row r="3165" spans="1:7" ht="15">
      <c r="A3165" s="137"/>
      <c r="B3165" s="11"/>
      <c r="C3165" s="11"/>
      <c r="D3165" s="11"/>
      <c r="E3165" s="43"/>
      <c r="F3165" s="43"/>
      <c r="G3165" s="43"/>
    </row>
    <row r="3166" spans="1:7" ht="15">
      <c r="A3166" s="137"/>
      <c r="B3166" s="11"/>
      <c r="C3166" s="11"/>
      <c r="D3166" s="11"/>
      <c r="E3166" s="43"/>
      <c r="F3166" s="43"/>
      <c r="G3166" s="43"/>
    </row>
    <row r="3167" spans="1:7" ht="15">
      <c r="A3167" s="137"/>
      <c r="B3167" s="11"/>
      <c r="C3167" s="11"/>
      <c r="D3167" s="11"/>
      <c r="E3167" s="43"/>
      <c r="F3167" s="43"/>
      <c r="G3167" s="43"/>
    </row>
    <row r="3168" spans="1:7" ht="15">
      <c r="A3168" s="137"/>
      <c r="B3168" s="11"/>
      <c r="C3168" s="11"/>
      <c r="D3168" s="11"/>
      <c r="E3168" s="43"/>
      <c r="F3168" s="43"/>
      <c r="G3168" s="43"/>
    </row>
    <row r="3169" spans="1:7" ht="15">
      <c r="A3169" s="137"/>
      <c r="B3169" s="11"/>
      <c r="C3169" s="11"/>
      <c r="D3169" s="11"/>
      <c r="E3169" s="43"/>
      <c r="F3169" s="43"/>
      <c r="G3169" s="43"/>
    </row>
    <row r="3170" spans="1:7" ht="15">
      <c r="A3170" s="137"/>
      <c r="B3170" s="11"/>
      <c r="C3170" s="11"/>
      <c r="D3170" s="11"/>
      <c r="E3170" s="43"/>
      <c r="F3170" s="43"/>
      <c r="G3170" s="43"/>
    </row>
    <row r="3171" spans="1:7" ht="15">
      <c r="A3171" s="137"/>
      <c r="B3171" s="11"/>
      <c r="C3171" s="11"/>
      <c r="D3171" s="11"/>
      <c r="E3171" s="43"/>
      <c r="F3171" s="43"/>
      <c r="G3171" s="43"/>
    </row>
    <row r="3172" spans="1:7" ht="15">
      <c r="A3172" s="137"/>
      <c r="B3172" s="11"/>
      <c r="C3172" s="11"/>
      <c r="D3172" s="11"/>
      <c r="E3172" s="43"/>
      <c r="F3172" s="43"/>
      <c r="G3172" s="43"/>
    </row>
    <row r="3173" spans="1:7" ht="15">
      <c r="A3173" s="137"/>
      <c r="B3173" s="11"/>
      <c r="C3173" s="11"/>
      <c r="D3173" s="11"/>
      <c r="E3173" s="43"/>
      <c r="F3173" s="43"/>
      <c r="G3173" s="43"/>
    </row>
    <row r="3174" spans="1:7" ht="15">
      <c r="A3174" s="137"/>
      <c r="B3174" s="11"/>
      <c r="C3174" s="11"/>
      <c r="D3174" s="11"/>
      <c r="E3174" s="43"/>
      <c r="F3174" s="43"/>
      <c r="G3174" s="43"/>
    </row>
    <row r="3175" spans="1:7" ht="15">
      <c r="A3175" s="137"/>
      <c r="B3175" s="11"/>
      <c r="C3175" s="11"/>
      <c r="D3175" s="11"/>
      <c r="E3175" s="43"/>
      <c r="F3175" s="43"/>
      <c r="G3175" s="43"/>
    </row>
    <row r="3176" spans="1:7" ht="15">
      <c r="A3176" s="137"/>
      <c r="B3176" s="11"/>
      <c r="C3176" s="11"/>
      <c r="D3176" s="11"/>
      <c r="E3176" s="43"/>
      <c r="F3176" s="43"/>
      <c r="G3176" s="43"/>
    </row>
    <row r="3177" spans="1:7" ht="15">
      <c r="A3177" s="137"/>
      <c r="B3177" s="11"/>
      <c r="C3177" s="11"/>
      <c r="D3177" s="11"/>
      <c r="E3177" s="43"/>
      <c r="F3177" s="43"/>
      <c r="G3177" s="43"/>
    </row>
    <row r="3178" spans="1:7" ht="15">
      <c r="A3178" s="137"/>
      <c r="B3178" s="11"/>
      <c r="C3178" s="11"/>
      <c r="D3178" s="11"/>
      <c r="E3178" s="43"/>
      <c r="F3178" s="43"/>
      <c r="G3178" s="43"/>
    </row>
    <row r="3179" spans="1:7" ht="15">
      <c r="A3179" s="137"/>
      <c r="B3179" s="11"/>
      <c r="C3179" s="11"/>
      <c r="D3179" s="11"/>
      <c r="E3179" s="43"/>
      <c r="F3179" s="43"/>
      <c r="G3179" s="43"/>
    </row>
    <row r="3180" spans="1:7" ht="15">
      <c r="A3180" s="137"/>
      <c r="B3180" s="11"/>
      <c r="C3180" s="11"/>
      <c r="D3180" s="11"/>
      <c r="E3180" s="43"/>
      <c r="F3180" s="43"/>
      <c r="G3180" s="43"/>
    </row>
    <row r="3181" spans="1:7" ht="15">
      <c r="A3181" s="137"/>
      <c r="B3181" s="11"/>
      <c r="C3181" s="11"/>
      <c r="D3181" s="11"/>
      <c r="E3181" s="43"/>
      <c r="F3181" s="43"/>
      <c r="G3181" s="43"/>
    </row>
    <row r="3182" spans="1:7" ht="15">
      <c r="A3182" s="137"/>
      <c r="B3182" s="11"/>
      <c r="C3182" s="11"/>
      <c r="D3182" s="11"/>
      <c r="E3182" s="43"/>
      <c r="F3182" s="43"/>
      <c r="G3182" s="43"/>
    </row>
    <row r="3183" spans="1:7" ht="15">
      <c r="A3183" s="137"/>
      <c r="B3183" s="11"/>
      <c r="C3183" s="11"/>
      <c r="D3183" s="11"/>
      <c r="E3183" s="43"/>
      <c r="F3183" s="43"/>
      <c r="G3183" s="43"/>
    </row>
    <row r="3184" spans="1:7" ht="15">
      <c r="A3184" s="137"/>
      <c r="B3184" s="11"/>
      <c r="C3184" s="11"/>
      <c r="D3184" s="11"/>
      <c r="E3184" s="43"/>
      <c r="F3184" s="43"/>
      <c r="G3184" s="43"/>
    </row>
    <row r="3185" spans="1:7" ht="15">
      <c r="A3185" s="137"/>
      <c r="B3185" s="11"/>
      <c r="C3185" s="11"/>
      <c r="D3185" s="11"/>
      <c r="E3185" s="43"/>
      <c r="F3185" s="43"/>
      <c r="G3185" s="43"/>
    </row>
    <row r="3186" spans="1:7" ht="15">
      <c r="A3186" s="137"/>
      <c r="B3186" s="11"/>
      <c r="C3186" s="11"/>
      <c r="D3186" s="11"/>
      <c r="E3186" s="43"/>
      <c r="F3186" s="43"/>
      <c r="G3186" s="43"/>
    </row>
    <row r="3187" spans="1:7" ht="15">
      <c r="A3187" s="137"/>
      <c r="B3187" s="11"/>
      <c r="C3187" s="11"/>
      <c r="D3187" s="11"/>
      <c r="E3187" s="43"/>
      <c r="F3187" s="43"/>
      <c r="G3187" s="43"/>
    </row>
    <row r="3188" spans="1:7" ht="15">
      <c r="A3188" s="137"/>
      <c r="B3188" s="11"/>
      <c r="C3188" s="11"/>
      <c r="D3188" s="11"/>
      <c r="E3188" s="43"/>
      <c r="F3188" s="43"/>
      <c r="G3188" s="43"/>
    </row>
    <row r="3189" spans="1:7" ht="15">
      <c r="A3189" s="137"/>
      <c r="B3189" s="11"/>
      <c r="C3189" s="11"/>
      <c r="D3189" s="11"/>
      <c r="E3189" s="43"/>
      <c r="F3189" s="43"/>
      <c r="G3189" s="43"/>
    </row>
    <row r="3190" spans="1:7" ht="15">
      <c r="A3190" s="137"/>
      <c r="B3190" s="11"/>
      <c r="C3190" s="11"/>
      <c r="D3190" s="11"/>
      <c r="E3190" s="43"/>
      <c r="F3190" s="43"/>
      <c r="G3190" s="43"/>
    </row>
    <row r="3191" spans="1:7" ht="15">
      <c r="A3191" s="137"/>
      <c r="B3191" s="11"/>
      <c r="C3191" s="11"/>
      <c r="D3191" s="11"/>
      <c r="E3191" s="43"/>
      <c r="F3191" s="43"/>
      <c r="G3191" s="43"/>
    </row>
    <row r="3192" spans="1:7" ht="15">
      <c r="A3192" s="137"/>
      <c r="B3192" s="11"/>
      <c r="C3192" s="11"/>
      <c r="D3192" s="11"/>
      <c r="E3192" s="43"/>
      <c r="F3192" s="43"/>
      <c r="G3192" s="43"/>
    </row>
    <row r="3193" spans="1:7" ht="15">
      <c r="A3193" s="137"/>
      <c r="B3193" s="11"/>
      <c r="C3193" s="11"/>
      <c r="D3193" s="11"/>
      <c r="E3193" s="43"/>
      <c r="F3193" s="43"/>
      <c r="G3193" s="43"/>
    </row>
    <row r="3194" spans="1:7" ht="15">
      <c r="A3194" s="137"/>
      <c r="B3194" s="11"/>
      <c r="C3194" s="11"/>
      <c r="D3194" s="11"/>
      <c r="E3194" s="43"/>
      <c r="F3194" s="43"/>
      <c r="G3194" s="43"/>
    </row>
    <row r="3195" spans="1:7" ht="15">
      <c r="A3195" s="137"/>
      <c r="B3195" s="11"/>
      <c r="C3195" s="11"/>
      <c r="D3195" s="11"/>
      <c r="E3195" s="43"/>
      <c r="F3195" s="43"/>
      <c r="G3195" s="43"/>
    </row>
    <row r="3196" spans="1:7" ht="15">
      <c r="A3196" s="137"/>
      <c r="B3196" s="11"/>
      <c r="C3196" s="11"/>
      <c r="D3196" s="11"/>
      <c r="E3196" s="43"/>
      <c r="F3196" s="43"/>
      <c r="G3196" s="43"/>
    </row>
    <row r="3197" spans="1:7" ht="15">
      <c r="A3197" s="137"/>
      <c r="B3197" s="11"/>
      <c r="C3197" s="11"/>
      <c r="D3197" s="11"/>
      <c r="E3197" s="43"/>
      <c r="F3197" s="43"/>
      <c r="G3197" s="43"/>
    </row>
    <row r="3198" spans="1:7" ht="15">
      <c r="A3198" s="137"/>
      <c r="B3198" s="11"/>
      <c r="C3198" s="11"/>
      <c r="D3198" s="11"/>
      <c r="E3198" s="43"/>
      <c r="F3198" s="43"/>
      <c r="G3198" s="43"/>
    </row>
    <row r="3199" spans="1:7" ht="15">
      <c r="A3199" s="137"/>
      <c r="B3199" s="11"/>
      <c r="C3199" s="11"/>
      <c r="D3199" s="11"/>
      <c r="E3199" s="43"/>
      <c r="F3199" s="43"/>
      <c r="G3199" s="43"/>
    </row>
    <row r="3200" spans="1:7" ht="15">
      <c r="A3200" s="137"/>
      <c r="B3200" s="11"/>
      <c r="C3200" s="11"/>
      <c r="D3200" s="11"/>
      <c r="E3200" s="43"/>
      <c r="F3200" s="43"/>
      <c r="G3200" s="43"/>
    </row>
    <row r="3201" spans="1:7" ht="15">
      <c r="A3201" s="137"/>
      <c r="B3201" s="11"/>
      <c r="C3201" s="11"/>
      <c r="D3201" s="11"/>
      <c r="E3201" s="43"/>
      <c r="F3201" s="43"/>
      <c r="G3201" s="43"/>
    </row>
    <row r="3202" spans="1:7" ht="15">
      <c r="A3202" s="137"/>
      <c r="B3202" s="11"/>
      <c r="C3202" s="11"/>
      <c r="D3202" s="11"/>
      <c r="E3202" s="43"/>
      <c r="F3202" s="43"/>
      <c r="G3202" s="43"/>
    </row>
    <row r="3203" spans="1:7" ht="15">
      <c r="A3203" s="137"/>
      <c r="B3203" s="11"/>
      <c r="C3203" s="11"/>
      <c r="D3203" s="11"/>
      <c r="E3203" s="43"/>
      <c r="F3203" s="43"/>
      <c r="G3203" s="43"/>
    </row>
    <row r="3204" spans="1:7" ht="15">
      <c r="A3204" s="137"/>
      <c r="B3204" s="11"/>
      <c r="C3204" s="11"/>
      <c r="D3204" s="11"/>
      <c r="E3204" s="43"/>
      <c r="F3204" s="43"/>
      <c r="G3204" s="43"/>
    </row>
    <row r="3205" spans="1:7" ht="15">
      <c r="A3205" s="137"/>
      <c r="B3205" s="11"/>
      <c r="C3205" s="11"/>
      <c r="D3205" s="11"/>
      <c r="E3205" s="43"/>
      <c r="F3205" s="43"/>
      <c r="G3205" s="43"/>
    </row>
    <row r="3206" spans="1:7" ht="15">
      <c r="A3206" s="137"/>
      <c r="B3206" s="11"/>
      <c r="C3206" s="11"/>
      <c r="D3206" s="11"/>
      <c r="E3206" s="43"/>
      <c r="F3206" s="43"/>
      <c r="G3206" s="43"/>
    </row>
    <row r="3207" spans="1:7" ht="15">
      <c r="A3207" s="137"/>
      <c r="B3207" s="11"/>
      <c r="C3207" s="11"/>
      <c r="D3207" s="11"/>
      <c r="E3207" s="43"/>
      <c r="F3207" s="43"/>
      <c r="G3207" s="43"/>
    </row>
    <row r="3208" spans="1:7" ht="15">
      <c r="A3208" s="137"/>
      <c r="B3208" s="11"/>
      <c r="C3208" s="11"/>
      <c r="D3208" s="11"/>
      <c r="E3208" s="43"/>
      <c r="F3208" s="43"/>
      <c r="G3208" s="43"/>
    </row>
    <row r="3209" spans="1:7" ht="15">
      <c r="A3209" s="137"/>
      <c r="B3209" s="11"/>
      <c r="C3209" s="11"/>
      <c r="D3209" s="11"/>
      <c r="E3209" s="43"/>
      <c r="F3209" s="43"/>
      <c r="G3209" s="43"/>
    </row>
    <row r="3210" spans="1:7" ht="15">
      <c r="A3210" s="137"/>
      <c r="B3210" s="11"/>
      <c r="C3210" s="11"/>
      <c r="D3210" s="11"/>
      <c r="E3210" s="43"/>
      <c r="F3210" s="43"/>
      <c r="G3210" s="43"/>
    </row>
    <row r="3211" spans="1:7" ht="15">
      <c r="A3211" s="137"/>
      <c r="B3211" s="11"/>
      <c r="C3211" s="11"/>
      <c r="D3211" s="11"/>
      <c r="E3211" s="43"/>
      <c r="F3211" s="43"/>
      <c r="G3211" s="43"/>
    </row>
    <row r="3212" spans="1:7" ht="15">
      <c r="A3212" s="137"/>
      <c r="B3212" s="11"/>
      <c r="C3212" s="11"/>
      <c r="D3212" s="11"/>
      <c r="E3212" s="43"/>
      <c r="F3212" s="43"/>
      <c r="G3212" s="43"/>
    </row>
    <row r="3213" spans="1:7" ht="15">
      <c r="A3213" s="137"/>
      <c r="B3213" s="11"/>
      <c r="C3213" s="11"/>
      <c r="D3213" s="11"/>
      <c r="E3213" s="43"/>
      <c r="F3213" s="43"/>
      <c r="G3213" s="43"/>
    </row>
    <row r="3214" spans="1:7" ht="15">
      <c r="A3214" s="137"/>
      <c r="B3214" s="11"/>
      <c r="C3214" s="11"/>
      <c r="D3214" s="11"/>
      <c r="E3214" s="43"/>
      <c r="F3214" s="43"/>
      <c r="G3214" s="43"/>
    </row>
    <row r="3215" spans="1:7" ht="15">
      <c r="A3215" s="137"/>
      <c r="B3215" s="11"/>
      <c r="C3215" s="11"/>
      <c r="D3215" s="11"/>
      <c r="E3215" s="43"/>
      <c r="F3215" s="43"/>
      <c r="G3215" s="43"/>
    </row>
    <row r="3216" spans="1:7" ht="15">
      <c r="A3216" s="137"/>
      <c r="B3216" s="11"/>
      <c r="C3216" s="11"/>
      <c r="D3216" s="11"/>
      <c r="E3216" s="43"/>
      <c r="F3216" s="43"/>
      <c r="G3216" s="43"/>
    </row>
    <row r="3217" spans="1:7" ht="15">
      <c r="A3217" s="137"/>
      <c r="B3217" s="11"/>
      <c r="C3217" s="11"/>
      <c r="D3217" s="11"/>
      <c r="E3217" s="43"/>
      <c r="F3217" s="43"/>
      <c r="G3217" s="43"/>
    </row>
    <row r="3218" spans="1:7" ht="15">
      <c r="A3218" s="137"/>
      <c r="B3218" s="11"/>
      <c r="C3218" s="11"/>
      <c r="D3218" s="11"/>
      <c r="E3218" s="43"/>
      <c r="F3218" s="43"/>
      <c r="G3218" s="43"/>
    </row>
    <row r="3219" spans="1:7" ht="15">
      <c r="A3219" s="137"/>
      <c r="B3219" s="11"/>
      <c r="C3219" s="11"/>
      <c r="D3219" s="11"/>
      <c r="E3219" s="43"/>
      <c r="F3219" s="43"/>
      <c r="G3219" s="43"/>
    </row>
    <row r="3220" spans="1:7" ht="15">
      <c r="A3220" s="137"/>
      <c r="B3220" s="11"/>
      <c r="C3220" s="11"/>
      <c r="D3220" s="11"/>
      <c r="E3220" s="43"/>
      <c r="F3220" s="43"/>
      <c r="G3220" s="43"/>
    </row>
    <row r="3221" spans="1:7" ht="15">
      <c r="A3221" s="137"/>
      <c r="B3221" s="11"/>
      <c r="C3221" s="11"/>
      <c r="D3221" s="11"/>
      <c r="E3221" s="43"/>
      <c r="F3221" s="43"/>
      <c r="G3221" s="43"/>
    </row>
    <row r="3222" spans="1:7" ht="15">
      <c r="A3222" s="137"/>
      <c r="B3222" s="11"/>
      <c r="C3222" s="11"/>
      <c r="D3222" s="11"/>
      <c r="E3222" s="43"/>
      <c r="F3222" s="43"/>
      <c r="G3222" s="43"/>
    </row>
    <row r="3223" spans="1:7" ht="15">
      <c r="A3223" s="137"/>
      <c r="B3223" s="11"/>
      <c r="C3223" s="11"/>
      <c r="D3223" s="11"/>
      <c r="E3223" s="43"/>
      <c r="F3223" s="43"/>
      <c r="G3223" s="43"/>
    </row>
    <row r="3224" spans="1:7" ht="15">
      <c r="A3224" s="137"/>
      <c r="B3224" s="11"/>
      <c r="C3224" s="11"/>
      <c r="D3224" s="11"/>
      <c r="E3224" s="43"/>
      <c r="F3224" s="43"/>
      <c r="G3224" s="43"/>
    </row>
    <row r="3225" spans="1:7" ht="15">
      <c r="A3225" s="137"/>
      <c r="B3225" s="11"/>
      <c r="C3225" s="11"/>
      <c r="D3225" s="11"/>
      <c r="E3225" s="43"/>
      <c r="F3225" s="43"/>
      <c r="G3225" s="43"/>
    </row>
    <row r="3226" spans="1:7" ht="15">
      <c r="A3226" s="137"/>
      <c r="B3226" s="11"/>
      <c r="C3226" s="11"/>
      <c r="D3226" s="11"/>
      <c r="E3226" s="43"/>
      <c r="F3226" s="43"/>
      <c r="G3226" s="43"/>
    </row>
    <row r="3227" spans="1:7" ht="15">
      <c r="A3227" s="137"/>
      <c r="B3227" s="11"/>
      <c r="C3227" s="11"/>
      <c r="D3227" s="11"/>
      <c r="E3227" s="43"/>
      <c r="F3227" s="43"/>
      <c r="G3227" s="43"/>
    </row>
    <row r="3228" spans="1:7" ht="15">
      <c r="A3228" s="137"/>
      <c r="B3228" s="11"/>
      <c r="C3228" s="11"/>
      <c r="D3228" s="11"/>
      <c r="E3228" s="43"/>
      <c r="F3228" s="43"/>
      <c r="G3228" s="43"/>
    </row>
    <row r="3229" spans="1:7" ht="15">
      <c r="A3229" s="137"/>
      <c r="B3229" s="11"/>
      <c r="C3229" s="11"/>
      <c r="D3229" s="11"/>
      <c r="E3229" s="43"/>
      <c r="F3229" s="43"/>
      <c r="G3229" s="43"/>
    </row>
    <row r="3230" spans="1:7" ht="15">
      <c r="A3230" s="137"/>
      <c r="B3230" s="11"/>
      <c r="C3230" s="11"/>
      <c r="D3230" s="11"/>
      <c r="E3230" s="43"/>
      <c r="F3230" s="43"/>
      <c r="G3230" s="43"/>
    </row>
    <row r="3231" spans="1:7" ht="15">
      <c r="A3231" s="137"/>
      <c r="B3231" s="11"/>
      <c r="C3231" s="11"/>
      <c r="D3231" s="11"/>
      <c r="E3231" s="43"/>
      <c r="F3231" s="43"/>
      <c r="G3231" s="43"/>
    </row>
    <row r="3232" spans="1:7" ht="15">
      <c r="A3232" s="137"/>
      <c r="B3232" s="11"/>
      <c r="C3232" s="11"/>
      <c r="D3232" s="11"/>
      <c r="E3232" s="43"/>
      <c r="F3232" s="43"/>
      <c r="G3232" s="43"/>
    </row>
    <row r="3233" spans="1:7" ht="15">
      <c r="A3233" s="137"/>
      <c r="B3233" s="11"/>
      <c r="C3233" s="11"/>
      <c r="D3233" s="11"/>
      <c r="E3233" s="43"/>
      <c r="F3233" s="43"/>
      <c r="G3233" s="43"/>
    </row>
    <row r="3234" spans="1:7" ht="15">
      <c r="A3234" s="137"/>
      <c r="B3234" s="11"/>
      <c r="C3234" s="11"/>
      <c r="D3234" s="11"/>
      <c r="E3234" s="43"/>
      <c r="F3234" s="43"/>
      <c r="G3234" s="43"/>
    </row>
    <row r="3235" spans="1:7" ht="15">
      <c r="A3235" s="137"/>
      <c r="B3235" s="11"/>
      <c r="C3235" s="11"/>
      <c r="D3235" s="11"/>
      <c r="E3235" s="43"/>
      <c r="F3235" s="43"/>
      <c r="G3235" s="43"/>
    </row>
    <row r="3236" spans="1:7" ht="15">
      <c r="A3236" s="137"/>
      <c r="B3236" s="11"/>
      <c r="C3236" s="11"/>
      <c r="D3236" s="11"/>
      <c r="E3236" s="43"/>
      <c r="F3236" s="43"/>
      <c r="G3236" s="43"/>
    </row>
    <row r="3237" spans="1:7" ht="15">
      <c r="A3237" s="137"/>
      <c r="B3237" s="11"/>
      <c r="C3237" s="11"/>
      <c r="D3237" s="11"/>
      <c r="E3237" s="43"/>
      <c r="F3237" s="43"/>
      <c r="G3237" s="43"/>
    </row>
    <row r="3238" spans="1:7" ht="15">
      <c r="A3238" s="137"/>
      <c r="B3238" s="11"/>
      <c r="C3238" s="11"/>
      <c r="D3238" s="11"/>
      <c r="E3238" s="43"/>
      <c r="F3238" s="43"/>
      <c r="G3238" s="43"/>
    </row>
    <row r="3239" spans="1:7" ht="15">
      <c r="A3239" s="137"/>
      <c r="B3239" s="11"/>
      <c r="C3239" s="11"/>
      <c r="D3239" s="11"/>
      <c r="E3239" s="43"/>
      <c r="F3239" s="43"/>
      <c r="G3239" s="43"/>
    </row>
    <row r="3240" spans="1:7" ht="15">
      <c r="A3240" s="137"/>
      <c r="B3240" s="11"/>
      <c r="C3240" s="11"/>
      <c r="D3240" s="11"/>
      <c r="E3240" s="43"/>
      <c r="F3240" s="43"/>
      <c r="G3240" s="43"/>
    </row>
    <row r="3241" spans="1:7" ht="15">
      <c r="A3241" s="137"/>
      <c r="B3241" s="11"/>
      <c r="C3241" s="11"/>
      <c r="D3241" s="11"/>
      <c r="E3241" s="43"/>
      <c r="F3241" s="43"/>
      <c r="G3241" s="43"/>
    </row>
    <row r="3242" spans="1:7" ht="15">
      <c r="A3242" s="137"/>
      <c r="B3242" s="11"/>
      <c r="C3242" s="11"/>
      <c r="D3242" s="11"/>
      <c r="E3242" s="43"/>
      <c r="F3242" s="43"/>
      <c r="G3242" s="43"/>
    </row>
    <row r="3243" spans="1:7" ht="15">
      <c r="A3243" s="137"/>
      <c r="B3243" s="11"/>
      <c r="C3243" s="11"/>
      <c r="D3243" s="11"/>
      <c r="E3243" s="43"/>
      <c r="F3243" s="43"/>
      <c r="G3243" s="43"/>
    </row>
    <row r="3244" spans="1:7" ht="15">
      <c r="A3244" s="137"/>
      <c r="B3244" s="11"/>
      <c r="C3244" s="11"/>
      <c r="D3244" s="11"/>
      <c r="E3244" s="43"/>
      <c r="F3244" s="43"/>
      <c r="G3244" s="43"/>
    </row>
    <row r="3245" spans="1:7" ht="15">
      <c r="A3245" s="137"/>
      <c r="B3245" s="11"/>
      <c r="C3245" s="11"/>
      <c r="D3245" s="11"/>
      <c r="E3245" s="43"/>
      <c r="F3245" s="43"/>
      <c r="G3245" s="43"/>
    </row>
    <row r="3246" spans="1:7" ht="15">
      <c r="A3246" s="137"/>
      <c r="B3246" s="11"/>
      <c r="C3246" s="11"/>
      <c r="D3246" s="11"/>
      <c r="E3246" s="43"/>
      <c r="F3246" s="43"/>
      <c r="G3246" s="43"/>
    </row>
    <row r="3247" spans="1:7" ht="15">
      <c r="A3247" s="137"/>
      <c r="B3247" s="11"/>
      <c r="C3247" s="11"/>
      <c r="D3247" s="11"/>
      <c r="E3247" s="43"/>
      <c r="F3247" s="43"/>
      <c r="G3247" s="43"/>
    </row>
    <row r="3248" spans="1:7" ht="15">
      <c r="A3248" s="137"/>
      <c r="B3248" s="11"/>
      <c r="C3248" s="11"/>
      <c r="D3248" s="11"/>
      <c r="E3248" s="43"/>
      <c r="F3248" s="43"/>
      <c r="G3248" s="43"/>
    </row>
    <row r="3249" spans="1:7" ht="15">
      <c r="A3249" s="137"/>
      <c r="B3249" s="11"/>
      <c r="C3249" s="11"/>
      <c r="D3249" s="11"/>
      <c r="E3249" s="43"/>
      <c r="F3249" s="43"/>
      <c r="G3249" s="43"/>
    </row>
    <row r="3250" spans="1:7" ht="15">
      <c r="A3250" s="137"/>
      <c r="B3250" s="11"/>
      <c r="C3250" s="11"/>
      <c r="D3250" s="11"/>
      <c r="E3250" s="43"/>
      <c r="F3250" s="43"/>
      <c r="G3250" s="43"/>
    </row>
    <row r="3251" spans="1:7" ht="15">
      <c r="A3251" s="137"/>
      <c r="B3251" s="11"/>
      <c r="C3251" s="11"/>
      <c r="D3251" s="11"/>
      <c r="E3251" s="43"/>
      <c r="F3251" s="43"/>
      <c r="G3251" s="43"/>
    </row>
    <row r="3252" spans="1:7" ht="15">
      <c r="A3252" s="137"/>
      <c r="B3252" s="11"/>
      <c r="C3252" s="11"/>
      <c r="D3252" s="11"/>
      <c r="E3252" s="43"/>
      <c r="F3252" s="43"/>
      <c r="G3252" s="43"/>
    </row>
    <row r="3253" spans="1:7" ht="15">
      <c r="A3253" s="137"/>
      <c r="B3253" s="11"/>
      <c r="C3253" s="11"/>
      <c r="D3253" s="11"/>
      <c r="E3253" s="43"/>
      <c r="F3253" s="43"/>
      <c r="G3253" s="43"/>
    </row>
    <row r="3254" spans="1:7" ht="15">
      <c r="A3254" s="137"/>
      <c r="B3254" s="11"/>
      <c r="C3254" s="11"/>
      <c r="D3254" s="11"/>
      <c r="E3254" s="43"/>
      <c r="F3254" s="43"/>
      <c r="G3254" s="43"/>
    </row>
    <row r="3255" spans="1:7" ht="15">
      <c r="A3255" s="137"/>
      <c r="B3255" s="11"/>
      <c r="C3255" s="11"/>
      <c r="D3255" s="11"/>
      <c r="E3255" s="43"/>
      <c r="F3255" s="43"/>
      <c r="G3255" s="43"/>
    </row>
    <row r="3256" spans="1:7" ht="15">
      <c r="A3256" s="137"/>
      <c r="B3256" s="11"/>
      <c r="C3256" s="11"/>
      <c r="D3256" s="11"/>
      <c r="E3256" s="43"/>
      <c r="F3256" s="43"/>
      <c r="G3256" s="43"/>
    </row>
    <row r="3257" spans="1:7" ht="15">
      <c r="A3257" s="137"/>
      <c r="B3257" s="11"/>
      <c r="C3257" s="11"/>
      <c r="D3257" s="11"/>
      <c r="E3257" s="43"/>
      <c r="F3257" s="43"/>
      <c r="G3257" s="43"/>
    </row>
    <row r="3258" spans="1:7" ht="15">
      <c r="A3258" s="137"/>
      <c r="B3258" s="11"/>
      <c r="C3258" s="11"/>
      <c r="D3258" s="11"/>
      <c r="E3258" s="43"/>
      <c r="F3258" s="43"/>
      <c r="G3258" s="43"/>
    </row>
    <row r="3259" spans="1:7" ht="15">
      <c r="A3259" s="137"/>
      <c r="B3259" s="11"/>
      <c r="C3259" s="11"/>
      <c r="D3259" s="11"/>
      <c r="E3259" s="43"/>
      <c r="F3259" s="43"/>
      <c r="G3259" s="43"/>
    </row>
    <row r="3260" spans="1:7" ht="15">
      <c r="A3260" s="137"/>
      <c r="B3260" s="11"/>
      <c r="C3260" s="11"/>
      <c r="D3260" s="11"/>
      <c r="E3260" s="43"/>
      <c r="F3260" s="43"/>
      <c r="G3260" s="43"/>
    </row>
    <row r="3261" spans="1:7" ht="15">
      <c r="A3261" s="137"/>
      <c r="B3261" s="11"/>
      <c r="C3261" s="11"/>
      <c r="D3261" s="11"/>
      <c r="E3261" s="43"/>
      <c r="F3261" s="43"/>
      <c r="G3261" s="43"/>
    </row>
    <row r="3262" spans="1:7" ht="15">
      <c r="A3262" s="137"/>
      <c r="B3262" s="11"/>
      <c r="C3262" s="11"/>
      <c r="D3262" s="11"/>
      <c r="E3262" s="43"/>
      <c r="F3262" s="43"/>
      <c r="G3262" s="43"/>
    </row>
    <row r="3263" spans="1:7" ht="15">
      <c r="A3263" s="137"/>
      <c r="B3263" s="11"/>
      <c r="C3263" s="11"/>
      <c r="D3263" s="11"/>
      <c r="E3263" s="43"/>
      <c r="F3263" s="43"/>
      <c r="G3263" s="43"/>
    </row>
    <row r="3264" spans="1:7" ht="15">
      <c r="A3264" s="137"/>
      <c r="B3264" s="11"/>
      <c r="C3264" s="11"/>
      <c r="D3264" s="11"/>
      <c r="E3264" s="43"/>
      <c r="F3264" s="43"/>
      <c r="G3264" s="43"/>
    </row>
    <row r="3265" spans="1:7" ht="15">
      <c r="A3265" s="137"/>
      <c r="B3265" s="11"/>
      <c r="C3265" s="11"/>
      <c r="D3265" s="11"/>
      <c r="E3265" s="43"/>
      <c r="F3265" s="43"/>
      <c r="G3265" s="43"/>
    </row>
    <row r="3266" spans="1:7" ht="15">
      <c r="A3266" s="137"/>
      <c r="B3266" s="11"/>
      <c r="C3266" s="11"/>
      <c r="D3266" s="11"/>
      <c r="E3266" s="43"/>
      <c r="F3266" s="43"/>
      <c r="G3266" s="43"/>
    </row>
    <row r="3267" spans="1:7" ht="15">
      <c r="A3267" s="137"/>
      <c r="B3267" s="11"/>
      <c r="C3267" s="11"/>
      <c r="D3267" s="11"/>
      <c r="E3267" s="43"/>
      <c r="F3267" s="43"/>
      <c r="G3267" s="43"/>
    </row>
    <row r="3268" spans="1:7" ht="15">
      <c r="A3268" s="137"/>
      <c r="B3268" s="11"/>
      <c r="C3268" s="11"/>
      <c r="D3268" s="11"/>
      <c r="E3268" s="43"/>
      <c r="F3268" s="43"/>
      <c r="G3268" s="43"/>
    </row>
    <row r="3269" spans="1:7" ht="15">
      <c r="A3269" s="137"/>
      <c r="B3269" s="11"/>
      <c r="C3269" s="11"/>
      <c r="D3269" s="11"/>
      <c r="E3269" s="43"/>
      <c r="F3269" s="43"/>
      <c r="G3269" s="43"/>
    </row>
    <row r="3270" spans="1:7" ht="15">
      <c r="A3270" s="137"/>
      <c r="B3270" s="11"/>
      <c r="C3270" s="11"/>
      <c r="D3270" s="11"/>
      <c r="E3270" s="43"/>
      <c r="F3270" s="43"/>
      <c r="G3270" s="43"/>
    </row>
    <row r="3271" spans="1:7" ht="15">
      <c r="A3271" s="137"/>
      <c r="B3271" s="11"/>
      <c r="C3271" s="11"/>
      <c r="D3271" s="11"/>
      <c r="E3271" s="43"/>
      <c r="F3271" s="43"/>
      <c r="G3271" s="43"/>
    </row>
    <row r="3272" spans="1:7" ht="15">
      <c r="A3272" s="137"/>
      <c r="B3272" s="11"/>
      <c r="C3272" s="11"/>
      <c r="D3272" s="11"/>
      <c r="E3272" s="43"/>
      <c r="F3272" s="43"/>
      <c r="G3272" s="43"/>
    </row>
    <row r="3273" spans="1:7" ht="15">
      <c r="A3273" s="137"/>
      <c r="B3273" s="11"/>
      <c r="C3273" s="11"/>
      <c r="D3273" s="11"/>
      <c r="E3273" s="43"/>
      <c r="F3273" s="43"/>
      <c r="G3273" s="43"/>
    </row>
    <row r="3274" spans="1:7" ht="15">
      <c r="A3274" s="137"/>
      <c r="B3274" s="11"/>
      <c r="C3274" s="11"/>
      <c r="D3274" s="11"/>
      <c r="E3274" s="43"/>
      <c r="F3274" s="43"/>
      <c r="G3274" s="43"/>
    </row>
    <row r="3275" spans="1:7" ht="15">
      <c r="A3275" s="137"/>
      <c r="B3275" s="11"/>
      <c r="C3275" s="11"/>
      <c r="D3275" s="11"/>
      <c r="E3275" s="43"/>
      <c r="F3275" s="43"/>
      <c r="G3275" s="43"/>
    </row>
    <row r="3276" spans="1:7" ht="15">
      <c r="A3276" s="137"/>
      <c r="B3276" s="11"/>
      <c r="C3276" s="11"/>
      <c r="D3276" s="11"/>
      <c r="E3276" s="43"/>
      <c r="F3276" s="43"/>
      <c r="G3276" s="43"/>
    </row>
    <row r="3277" spans="1:7" ht="15">
      <c r="A3277" s="137"/>
      <c r="B3277" s="11"/>
      <c r="C3277" s="11"/>
      <c r="D3277" s="11"/>
      <c r="E3277" s="43"/>
      <c r="F3277" s="43"/>
      <c r="G3277" s="43"/>
    </row>
    <row r="3278" spans="1:7" ht="15">
      <c r="A3278" s="137"/>
      <c r="B3278" s="11"/>
      <c r="C3278" s="11"/>
      <c r="D3278" s="11"/>
      <c r="E3278" s="43"/>
      <c r="F3278" s="43"/>
      <c r="G3278" s="43"/>
    </row>
    <row r="3279" spans="1:7" ht="15">
      <c r="A3279" s="137"/>
      <c r="B3279" s="11"/>
      <c r="C3279" s="11"/>
      <c r="D3279" s="11"/>
      <c r="E3279" s="43"/>
      <c r="F3279" s="43"/>
      <c r="G3279" s="43"/>
    </row>
    <row r="3280" spans="1:7" ht="15">
      <c r="A3280" s="137"/>
      <c r="B3280" s="11"/>
      <c r="C3280" s="11"/>
      <c r="D3280" s="11"/>
      <c r="E3280" s="43"/>
      <c r="F3280" s="43"/>
      <c r="G3280" s="43"/>
    </row>
    <row r="3281" spans="1:7" ht="15">
      <c r="A3281" s="137"/>
      <c r="B3281" s="11"/>
      <c r="C3281" s="11"/>
      <c r="D3281" s="11"/>
      <c r="E3281" s="43"/>
      <c r="F3281" s="43"/>
      <c r="G3281" s="43"/>
    </row>
    <row r="3282" spans="1:7" ht="15">
      <c r="A3282" s="137"/>
      <c r="B3282" s="11"/>
      <c r="C3282" s="11"/>
      <c r="D3282" s="11"/>
      <c r="E3282" s="43"/>
      <c r="F3282" s="43"/>
      <c r="G3282" s="43"/>
    </row>
    <row r="3283" spans="1:7" ht="15">
      <c r="A3283" s="137"/>
      <c r="B3283" s="11"/>
      <c r="C3283" s="11"/>
      <c r="D3283" s="11"/>
      <c r="E3283" s="43"/>
      <c r="F3283" s="43"/>
      <c r="G3283" s="43"/>
    </row>
    <row r="3284" spans="1:7" ht="15">
      <c r="A3284" s="137"/>
      <c r="B3284" s="11"/>
      <c r="C3284" s="11"/>
      <c r="D3284" s="11"/>
      <c r="E3284" s="43"/>
      <c r="F3284" s="43"/>
      <c r="G3284" s="43"/>
    </row>
    <row r="3285" spans="1:7" ht="15">
      <c r="A3285" s="137"/>
      <c r="B3285" s="11"/>
      <c r="C3285" s="11"/>
      <c r="D3285" s="11"/>
      <c r="E3285" s="43"/>
      <c r="F3285" s="43"/>
      <c r="G3285" s="43"/>
    </row>
    <row r="3286" spans="1:7" ht="15">
      <c r="A3286" s="137"/>
      <c r="B3286" s="11"/>
      <c r="C3286" s="11"/>
      <c r="D3286" s="11"/>
      <c r="E3286" s="43"/>
      <c r="F3286" s="43"/>
      <c r="G3286" s="43"/>
    </row>
    <row r="3287" spans="1:7" ht="15">
      <c r="A3287" s="137"/>
      <c r="B3287" s="11"/>
      <c r="C3287" s="11"/>
      <c r="D3287" s="11"/>
      <c r="E3287" s="43"/>
      <c r="F3287" s="43"/>
      <c r="G3287" s="43"/>
    </row>
    <row r="3288" spans="1:7" ht="15">
      <c r="A3288" s="137"/>
      <c r="B3288" s="11"/>
      <c r="C3288" s="11"/>
      <c r="D3288" s="11"/>
      <c r="E3288" s="43"/>
      <c r="F3288" s="43"/>
      <c r="G3288" s="43"/>
    </row>
    <row r="3289" spans="1:7" ht="15">
      <c r="A3289" s="137"/>
      <c r="B3289" s="11"/>
      <c r="C3289" s="11"/>
      <c r="D3289" s="11"/>
      <c r="E3289" s="43"/>
      <c r="F3289" s="43"/>
      <c r="G3289" s="43"/>
    </row>
    <row r="3290" spans="1:7" ht="15">
      <c r="A3290" s="137"/>
      <c r="B3290" s="11"/>
      <c r="C3290" s="11"/>
      <c r="D3290" s="11"/>
      <c r="E3290" s="43"/>
      <c r="F3290" s="43"/>
      <c r="G3290" s="43"/>
    </row>
    <row r="3291" spans="1:7" ht="15">
      <c r="A3291" s="137"/>
      <c r="B3291" s="11"/>
      <c r="C3291" s="11"/>
      <c r="D3291" s="11"/>
      <c r="E3291" s="43"/>
      <c r="F3291" s="43"/>
      <c r="G3291" s="43"/>
    </row>
    <row r="3292" spans="1:7" ht="15">
      <c r="A3292" s="137"/>
      <c r="B3292" s="11"/>
      <c r="C3292" s="11"/>
      <c r="D3292" s="11"/>
      <c r="E3292" s="43"/>
      <c r="F3292" s="43"/>
      <c r="G3292" s="43"/>
    </row>
    <row r="3293" spans="1:7" ht="15">
      <c r="A3293" s="137"/>
      <c r="B3293" s="11"/>
      <c r="C3293" s="11"/>
      <c r="D3293" s="11"/>
      <c r="E3293" s="43"/>
      <c r="F3293" s="43"/>
      <c r="G3293" s="43"/>
    </row>
    <row r="3294" spans="1:7" ht="15">
      <c r="A3294" s="137"/>
      <c r="B3294" s="11"/>
      <c r="C3294" s="11"/>
      <c r="D3294" s="11"/>
      <c r="E3294" s="43"/>
      <c r="F3294" s="43"/>
      <c r="G3294" s="43"/>
    </row>
    <row r="3295" spans="1:7" ht="15">
      <c r="A3295" s="137"/>
      <c r="B3295" s="11"/>
      <c r="C3295" s="11"/>
      <c r="D3295" s="11"/>
      <c r="E3295" s="43"/>
      <c r="F3295" s="43"/>
      <c r="G3295" s="43"/>
    </row>
    <row r="3296" spans="1:7" ht="15">
      <c r="A3296" s="137"/>
      <c r="B3296" s="11"/>
      <c r="C3296" s="11"/>
      <c r="D3296" s="11"/>
      <c r="E3296" s="43"/>
      <c r="F3296" s="43"/>
      <c r="G3296" s="43"/>
    </row>
    <row r="3297" spans="1:7" ht="15">
      <c r="A3297" s="137"/>
      <c r="B3297" s="11"/>
      <c r="C3297" s="11"/>
      <c r="D3297" s="11"/>
      <c r="E3297" s="43"/>
      <c r="F3297" s="43"/>
      <c r="G3297" s="43"/>
    </row>
    <row r="3298" spans="1:7" ht="15">
      <c r="A3298" s="137"/>
      <c r="B3298" s="11"/>
      <c r="C3298" s="11"/>
      <c r="D3298" s="11"/>
      <c r="E3298" s="43"/>
      <c r="F3298" s="43"/>
      <c r="G3298" s="43"/>
    </row>
    <row r="3299" spans="1:7" ht="15">
      <c r="A3299" s="137"/>
      <c r="B3299" s="11"/>
      <c r="C3299" s="11"/>
      <c r="D3299" s="11"/>
      <c r="E3299" s="43"/>
      <c r="F3299" s="43"/>
      <c r="G3299" s="43"/>
    </row>
    <row r="3300" spans="1:7" ht="15">
      <c r="A3300" s="137"/>
      <c r="B3300" s="11"/>
      <c r="C3300" s="11"/>
      <c r="D3300" s="11"/>
      <c r="E3300" s="43"/>
      <c r="F3300" s="43"/>
      <c r="G3300" s="43"/>
    </row>
    <row r="3301" spans="1:7" ht="15">
      <c r="A3301" s="137"/>
      <c r="B3301" s="11"/>
      <c r="C3301" s="11"/>
      <c r="D3301" s="11"/>
      <c r="E3301" s="43"/>
      <c r="F3301" s="43"/>
      <c r="G3301" s="43"/>
    </row>
    <row r="3302" spans="1:7" ht="15">
      <c r="A3302" s="137"/>
      <c r="B3302" s="11"/>
      <c r="C3302" s="11"/>
      <c r="D3302" s="11"/>
      <c r="E3302" s="43"/>
      <c r="F3302" s="43"/>
      <c r="G3302" s="43"/>
    </row>
    <row r="3303" spans="1:7" ht="15">
      <c r="A3303" s="137"/>
      <c r="B3303" s="11"/>
      <c r="C3303" s="11"/>
      <c r="D3303" s="11"/>
      <c r="E3303" s="43"/>
      <c r="F3303" s="43"/>
      <c r="G3303" s="43"/>
    </row>
    <row r="3304" spans="1:7" ht="15">
      <c r="A3304" s="137"/>
      <c r="B3304" s="11"/>
      <c r="C3304" s="11"/>
      <c r="D3304" s="11"/>
      <c r="E3304" s="43"/>
      <c r="F3304" s="43"/>
      <c r="G3304" s="43"/>
    </row>
    <row r="3305" spans="1:7" ht="15">
      <c r="A3305" s="137"/>
      <c r="B3305" s="11"/>
      <c r="C3305" s="11"/>
      <c r="D3305" s="11"/>
      <c r="E3305" s="43"/>
      <c r="F3305" s="43"/>
      <c r="G3305" s="43"/>
    </row>
    <row r="3306" spans="1:7" ht="15">
      <c r="A3306" s="137"/>
      <c r="B3306" s="11"/>
      <c r="C3306" s="11"/>
      <c r="D3306" s="11"/>
      <c r="E3306" s="43"/>
      <c r="F3306" s="43"/>
      <c r="G3306" s="43"/>
    </row>
    <row r="3307" spans="1:7" ht="15">
      <c r="A3307" s="137"/>
      <c r="B3307" s="11"/>
      <c r="C3307" s="11"/>
      <c r="D3307" s="11"/>
      <c r="E3307" s="43"/>
      <c r="F3307" s="43"/>
      <c r="G3307" s="43"/>
    </row>
    <row r="3308" spans="1:7" ht="15">
      <c r="A3308" s="137"/>
      <c r="B3308" s="11"/>
      <c r="C3308" s="11"/>
      <c r="D3308" s="11"/>
      <c r="E3308" s="43"/>
      <c r="F3308" s="43"/>
      <c r="G3308" s="43"/>
    </row>
    <row r="3309" spans="1:7" ht="15">
      <c r="A3309" s="137"/>
      <c r="B3309" s="11"/>
      <c r="C3309" s="11"/>
      <c r="D3309" s="11"/>
      <c r="E3309" s="43"/>
      <c r="F3309" s="43"/>
      <c r="G3309" s="43"/>
    </row>
    <row r="3310" spans="1:7" ht="15">
      <c r="A3310" s="137"/>
      <c r="B3310" s="11"/>
      <c r="C3310" s="11"/>
      <c r="D3310" s="11"/>
      <c r="E3310" s="43"/>
      <c r="F3310" s="43"/>
      <c r="G3310" s="43"/>
    </row>
    <row r="3311" spans="1:7" ht="15">
      <c r="A3311" s="137"/>
      <c r="B3311" s="11"/>
      <c r="C3311" s="11"/>
      <c r="D3311" s="11"/>
      <c r="E3311" s="43"/>
      <c r="F3311" s="43"/>
      <c r="G3311" s="43"/>
    </row>
    <row r="3312" spans="1:7" ht="15">
      <c r="A3312" s="137"/>
      <c r="B3312" s="11"/>
      <c r="C3312" s="11"/>
      <c r="D3312" s="11"/>
      <c r="E3312" s="43"/>
      <c r="F3312" s="43"/>
      <c r="G3312" s="43"/>
    </row>
    <row r="3313" spans="1:7" ht="15">
      <c r="A3313" s="137"/>
      <c r="B3313" s="11"/>
      <c r="C3313" s="11"/>
      <c r="D3313" s="11"/>
      <c r="E3313" s="43"/>
      <c r="F3313" s="43"/>
      <c r="G3313" s="43"/>
    </row>
    <row r="3314" spans="1:7" ht="15">
      <c r="A3314" s="137"/>
      <c r="B3314" s="11"/>
      <c r="C3314" s="11"/>
      <c r="D3314" s="11"/>
      <c r="E3314" s="43"/>
      <c r="F3314" s="43"/>
      <c r="G3314" s="43"/>
    </row>
    <row r="3315" spans="1:7" ht="15">
      <c r="A3315" s="137"/>
      <c r="B3315" s="11"/>
      <c r="C3315" s="11"/>
      <c r="D3315" s="11"/>
      <c r="E3315" s="43"/>
      <c r="F3315" s="43"/>
      <c r="G3315" s="43"/>
    </row>
    <row r="3316" spans="1:7" ht="15">
      <c r="A3316" s="137"/>
      <c r="B3316" s="11"/>
      <c r="C3316" s="11"/>
      <c r="D3316" s="11"/>
      <c r="E3316" s="43"/>
      <c r="F3316" s="43"/>
      <c r="G3316" s="43"/>
    </row>
    <row r="3317" spans="1:7" ht="15">
      <c r="A3317" s="137"/>
      <c r="B3317" s="11"/>
      <c r="C3317" s="11"/>
      <c r="D3317" s="11"/>
      <c r="E3317" s="43"/>
      <c r="F3317" s="43"/>
      <c r="G3317" s="43"/>
    </row>
    <row r="3318" spans="1:7" ht="15">
      <c r="A3318" s="137"/>
      <c r="B3318" s="11"/>
      <c r="C3318" s="11"/>
      <c r="D3318" s="11"/>
      <c r="E3318" s="43"/>
      <c r="F3318" s="43"/>
      <c r="G3318" s="43"/>
    </row>
    <row r="3319" spans="1:7" ht="15">
      <c r="A3319" s="137"/>
      <c r="B3319" s="11"/>
      <c r="C3319" s="11"/>
      <c r="D3319" s="11"/>
      <c r="E3319" s="43"/>
      <c r="F3319" s="43"/>
      <c r="G3319" s="43"/>
    </row>
    <row r="3320" spans="1:7" ht="15">
      <c r="A3320" s="137"/>
      <c r="B3320" s="11"/>
      <c r="C3320" s="11"/>
      <c r="D3320" s="11"/>
      <c r="E3320" s="43"/>
      <c r="F3320" s="43"/>
      <c r="G3320" s="43"/>
    </row>
    <row r="3321" spans="1:7" ht="15">
      <c r="A3321" s="137"/>
      <c r="B3321" s="11"/>
      <c r="C3321" s="11"/>
      <c r="D3321" s="11"/>
      <c r="E3321" s="43"/>
      <c r="F3321" s="43"/>
      <c r="G3321" s="43"/>
    </row>
    <row r="3322" spans="1:7" ht="15">
      <c r="A3322" s="137"/>
      <c r="B3322" s="11"/>
      <c r="C3322" s="11"/>
      <c r="D3322" s="11"/>
      <c r="E3322" s="43"/>
      <c r="F3322" s="43"/>
      <c r="G3322" s="43"/>
    </row>
    <row r="3323" spans="1:7" ht="15">
      <c r="A3323" s="137"/>
      <c r="B3323" s="11"/>
      <c r="C3323" s="11"/>
      <c r="D3323" s="11"/>
      <c r="E3323" s="43"/>
      <c r="F3323" s="43"/>
      <c r="G3323" s="43"/>
    </row>
    <row r="3324" spans="1:7" ht="15">
      <c r="A3324" s="137"/>
      <c r="B3324" s="11"/>
      <c r="C3324" s="11"/>
      <c r="D3324" s="11"/>
      <c r="E3324" s="43"/>
      <c r="F3324" s="43"/>
      <c r="G3324" s="43"/>
    </row>
    <row r="3325" spans="1:7" ht="15">
      <c r="A3325" s="137"/>
      <c r="B3325" s="11"/>
      <c r="C3325" s="11"/>
      <c r="D3325" s="11"/>
      <c r="E3325" s="43"/>
      <c r="F3325" s="43"/>
      <c r="G3325" s="43"/>
    </row>
    <row r="3326" spans="1:7" ht="15">
      <c r="A3326" s="137"/>
      <c r="B3326" s="11"/>
      <c r="C3326" s="11"/>
      <c r="D3326" s="11"/>
      <c r="E3326" s="43"/>
      <c r="F3326" s="43"/>
      <c r="G3326" s="43"/>
    </row>
    <row r="3327" spans="1:7" ht="15">
      <c r="A3327" s="137"/>
      <c r="B3327" s="11"/>
      <c r="C3327" s="11"/>
      <c r="D3327" s="11"/>
      <c r="E3327" s="43"/>
      <c r="F3327" s="43"/>
      <c r="G3327" s="43"/>
    </row>
    <row r="3328" spans="1:7" ht="15">
      <c r="A3328" s="137"/>
      <c r="B3328" s="11"/>
      <c r="C3328" s="11"/>
      <c r="D3328" s="11"/>
      <c r="E3328" s="43"/>
      <c r="F3328" s="43"/>
      <c r="G3328" s="43"/>
    </row>
    <row r="3329" spans="1:7" ht="15">
      <c r="A3329" s="137"/>
      <c r="B3329" s="11"/>
      <c r="C3329" s="11"/>
      <c r="D3329" s="11"/>
      <c r="E3329" s="43"/>
      <c r="F3329" s="43"/>
      <c r="G3329" s="43"/>
    </row>
    <row r="3330" spans="1:7" ht="15">
      <c r="A3330" s="137"/>
      <c r="B3330" s="11"/>
      <c r="C3330" s="11"/>
      <c r="D3330" s="11"/>
      <c r="E3330" s="43"/>
      <c r="F3330" s="43"/>
      <c r="G3330" s="43"/>
    </row>
    <row r="3331" spans="1:7" ht="15">
      <c r="A3331" s="137"/>
      <c r="B3331" s="11"/>
      <c r="C3331" s="11"/>
      <c r="D3331" s="11"/>
      <c r="E3331" s="43"/>
      <c r="F3331" s="43"/>
      <c r="G3331" s="43"/>
    </row>
    <row r="3332" spans="1:7" ht="15">
      <c r="A3332" s="137"/>
      <c r="B3332" s="11"/>
      <c r="C3332" s="11"/>
      <c r="D3332" s="11"/>
      <c r="E3332" s="43"/>
      <c r="F3332" s="43"/>
      <c r="G3332" s="43"/>
    </row>
    <row r="3333" spans="1:7" ht="15">
      <c r="A3333" s="137"/>
      <c r="B3333" s="11"/>
      <c r="C3333" s="11"/>
      <c r="D3333" s="11"/>
      <c r="E3333" s="43"/>
      <c r="F3333" s="43"/>
      <c r="G3333" s="43"/>
    </row>
    <row r="3334" spans="1:7" ht="15">
      <c r="A3334" s="137"/>
      <c r="B3334" s="11"/>
      <c r="C3334" s="11"/>
      <c r="D3334" s="11"/>
      <c r="E3334" s="43"/>
      <c r="F3334" s="43"/>
      <c r="G3334" s="43"/>
    </row>
    <row r="3335" spans="1:7" ht="15">
      <c r="A3335" s="137"/>
      <c r="B3335" s="11"/>
      <c r="C3335" s="11"/>
      <c r="D3335" s="11"/>
      <c r="E3335" s="43"/>
      <c r="F3335" s="43"/>
      <c r="G3335" s="43"/>
    </row>
    <row r="3336" spans="1:7" ht="15">
      <c r="A3336" s="137"/>
      <c r="B3336" s="11"/>
      <c r="C3336" s="11"/>
      <c r="D3336" s="11"/>
      <c r="E3336" s="43"/>
      <c r="F3336" s="43"/>
      <c r="G3336" s="43"/>
    </row>
    <row r="3337" spans="1:7" ht="15">
      <c r="A3337" s="137"/>
      <c r="B3337" s="11"/>
      <c r="C3337" s="11"/>
      <c r="D3337" s="11"/>
      <c r="E3337" s="43"/>
      <c r="F3337" s="43"/>
      <c r="G3337" s="43"/>
    </row>
    <row r="3338" spans="1:7" ht="15">
      <c r="A3338" s="137"/>
      <c r="B3338" s="11"/>
      <c r="C3338" s="11"/>
      <c r="D3338" s="11"/>
      <c r="E3338" s="43"/>
      <c r="F3338" s="43"/>
      <c r="G3338" s="43"/>
    </row>
    <row r="3339" spans="1:7" ht="15">
      <c r="A3339" s="137"/>
      <c r="B3339" s="11"/>
      <c r="C3339" s="11"/>
      <c r="D3339" s="11"/>
      <c r="E3339" s="43"/>
      <c r="F3339" s="43"/>
      <c r="G3339" s="43"/>
    </row>
    <row r="3340" spans="1:7" ht="15">
      <c r="A3340" s="137"/>
      <c r="B3340" s="11"/>
      <c r="C3340" s="11"/>
      <c r="D3340" s="11"/>
      <c r="E3340" s="43"/>
      <c r="F3340" s="43"/>
      <c r="G3340" s="43"/>
    </row>
    <row r="3341" spans="1:7" ht="15">
      <c r="A3341" s="137"/>
      <c r="B3341" s="11"/>
      <c r="C3341" s="11"/>
      <c r="D3341" s="11"/>
      <c r="E3341" s="43"/>
      <c r="F3341" s="43"/>
      <c r="G3341" s="43"/>
    </row>
    <row r="3342" spans="1:7" ht="15">
      <c r="A3342" s="137"/>
      <c r="B3342" s="11"/>
      <c r="C3342" s="11"/>
      <c r="D3342" s="11"/>
      <c r="E3342" s="43"/>
      <c r="F3342" s="43"/>
      <c r="G3342" s="43"/>
    </row>
    <row r="3343" spans="1:7" ht="15">
      <c r="A3343" s="137"/>
      <c r="B3343" s="11"/>
      <c r="C3343" s="11"/>
      <c r="D3343" s="11"/>
      <c r="E3343" s="43"/>
      <c r="F3343" s="43"/>
      <c r="G3343" s="43"/>
    </row>
    <row r="3344" spans="1:7" ht="15">
      <c r="A3344" s="137"/>
      <c r="B3344" s="11"/>
      <c r="C3344" s="11"/>
      <c r="D3344" s="11"/>
      <c r="E3344" s="43"/>
      <c r="F3344" s="43"/>
      <c r="G3344" s="43"/>
    </row>
    <row r="3345" spans="1:7" ht="15">
      <c r="A3345" s="137"/>
      <c r="B3345" s="11"/>
      <c r="C3345" s="11"/>
      <c r="D3345" s="11"/>
      <c r="E3345" s="43"/>
      <c r="F3345" s="43"/>
      <c r="G3345" s="43"/>
    </row>
    <row r="3346" spans="1:7" ht="15">
      <c r="A3346" s="137"/>
      <c r="B3346" s="11"/>
      <c r="C3346" s="11"/>
      <c r="D3346" s="11"/>
      <c r="E3346" s="43"/>
      <c r="F3346" s="43"/>
      <c r="G3346" s="43"/>
    </row>
    <row r="3347" spans="1:7" ht="15">
      <c r="A3347" s="137"/>
      <c r="B3347" s="11"/>
      <c r="C3347" s="11"/>
      <c r="D3347" s="11"/>
      <c r="E3347" s="43"/>
      <c r="F3347" s="43"/>
      <c r="G3347" s="43"/>
    </row>
    <row r="3348" spans="1:7" ht="15">
      <c r="A3348" s="137"/>
      <c r="B3348" s="11"/>
      <c r="C3348" s="11"/>
      <c r="D3348" s="11"/>
      <c r="E3348" s="43"/>
      <c r="F3348" s="43"/>
      <c r="G3348" s="43"/>
    </row>
    <row r="3349" spans="1:7" ht="15">
      <c r="A3349" s="137"/>
      <c r="B3349" s="11"/>
      <c r="C3349" s="11"/>
      <c r="D3349" s="11"/>
      <c r="E3349" s="43"/>
      <c r="F3349" s="43"/>
      <c r="G3349" s="43"/>
    </row>
    <row r="3350" spans="1:7" ht="15">
      <c r="A3350" s="137"/>
      <c r="B3350" s="11"/>
      <c r="C3350" s="11"/>
      <c r="D3350" s="11"/>
      <c r="E3350" s="43"/>
      <c r="F3350" s="43"/>
      <c r="G3350" s="43"/>
    </row>
    <row r="3351" spans="1:7" ht="15">
      <c r="A3351" s="137"/>
      <c r="B3351" s="11"/>
      <c r="C3351" s="11"/>
      <c r="D3351" s="11"/>
      <c r="E3351" s="43"/>
      <c r="F3351" s="43"/>
      <c r="G3351" s="43"/>
    </row>
    <row r="3352" spans="1:7" ht="15">
      <c r="A3352" s="137"/>
      <c r="B3352" s="11"/>
      <c r="C3352" s="11"/>
      <c r="D3352" s="11"/>
      <c r="E3352" s="43"/>
      <c r="F3352" s="43"/>
      <c r="G3352" s="43"/>
    </row>
    <row r="3353" spans="1:7" ht="15">
      <c r="A3353" s="137"/>
      <c r="B3353" s="11"/>
      <c r="C3353" s="11"/>
      <c r="D3353" s="11"/>
      <c r="E3353" s="43"/>
      <c r="F3353" s="43"/>
      <c r="G3353" s="43"/>
    </row>
    <row r="3354" spans="1:7" ht="15">
      <c r="A3354" s="137"/>
      <c r="B3354" s="11"/>
      <c r="C3354" s="11"/>
      <c r="D3354" s="11"/>
      <c r="E3354" s="43"/>
      <c r="F3354" s="43"/>
      <c r="G3354" s="43"/>
    </row>
    <row r="3355" spans="1:7" ht="15">
      <c r="A3355" s="137"/>
      <c r="B3355" s="11"/>
      <c r="C3355" s="11"/>
      <c r="D3355" s="11"/>
      <c r="E3355" s="43"/>
      <c r="F3355" s="43"/>
      <c r="G3355" s="43"/>
    </row>
    <row r="3356" spans="1:7" ht="15">
      <c r="A3356" s="137"/>
      <c r="B3356" s="11"/>
      <c r="C3356" s="11"/>
      <c r="D3356" s="11"/>
      <c r="E3356" s="43"/>
      <c r="F3356" s="43"/>
      <c r="G3356" s="43"/>
    </row>
    <row r="3357" spans="1:7" ht="15">
      <c r="A3357" s="137"/>
      <c r="B3357" s="11"/>
      <c r="C3357" s="11"/>
      <c r="D3357" s="11"/>
      <c r="E3357" s="43"/>
      <c r="F3357" s="43"/>
      <c r="G3357" s="43"/>
    </row>
    <row r="3358" spans="1:7" ht="15">
      <c r="A3358" s="137"/>
      <c r="B3358" s="11"/>
      <c r="C3358" s="11"/>
      <c r="D3358" s="11"/>
      <c r="E3358" s="43"/>
      <c r="F3358" s="43"/>
      <c r="G3358" s="43"/>
    </row>
    <row r="3359" spans="1:7" ht="15">
      <c r="A3359" s="137"/>
      <c r="B3359" s="11"/>
      <c r="C3359" s="11"/>
      <c r="D3359" s="11"/>
      <c r="E3359" s="43"/>
      <c r="F3359" s="43"/>
      <c r="G3359" s="43"/>
    </row>
    <row r="3360" spans="1:7" ht="15">
      <c r="A3360" s="137"/>
      <c r="B3360" s="11"/>
      <c r="C3360" s="11"/>
      <c r="D3360" s="11"/>
      <c r="E3360" s="43"/>
      <c r="F3360" s="43"/>
      <c r="G3360" s="43"/>
    </row>
    <row r="3361" spans="1:7" ht="15">
      <c r="A3361" s="137"/>
      <c r="B3361" s="11"/>
      <c r="C3361" s="11"/>
      <c r="D3361" s="11"/>
      <c r="E3361" s="43"/>
      <c r="F3361" s="43"/>
      <c r="G3361" s="43"/>
    </row>
    <row r="3362" spans="1:7" ht="15">
      <c r="A3362" s="137"/>
      <c r="B3362" s="11"/>
      <c r="C3362" s="11"/>
      <c r="D3362" s="11"/>
      <c r="E3362" s="43"/>
      <c r="F3362" s="43"/>
      <c r="G3362" s="43"/>
    </row>
    <row r="3363" spans="1:7" ht="15">
      <c r="A3363" s="137"/>
      <c r="B3363" s="11"/>
      <c r="C3363" s="11"/>
      <c r="D3363" s="11"/>
      <c r="E3363" s="43"/>
      <c r="F3363" s="43"/>
      <c r="G3363" s="43"/>
    </row>
    <row r="3364" spans="1:7" ht="15">
      <c r="A3364" s="137"/>
      <c r="B3364" s="11"/>
      <c r="C3364" s="11"/>
      <c r="D3364" s="11"/>
      <c r="E3364" s="43"/>
      <c r="F3364" s="43"/>
      <c r="G3364" s="43"/>
    </row>
    <row r="3365" spans="1:7" ht="15">
      <c r="A3365" s="137"/>
      <c r="B3365" s="11"/>
      <c r="C3365" s="11"/>
      <c r="D3365" s="11"/>
      <c r="E3365" s="43"/>
      <c r="F3365" s="43"/>
      <c r="G3365" s="43"/>
    </row>
    <row r="3366" spans="1:7" ht="15">
      <c r="A3366" s="137"/>
      <c r="B3366" s="11"/>
      <c r="C3366" s="11"/>
      <c r="D3366" s="11"/>
      <c r="E3366" s="43"/>
      <c r="F3366" s="43"/>
      <c r="G3366" s="43"/>
    </row>
    <row r="3367" spans="1:7" ht="15">
      <c r="A3367" s="137"/>
      <c r="B3367" s="11"/>
      <c r="C3367" s="11"/>
      <c r="D3367" s="11"/>
      <c r="E3367" s="43"/>
      <c r="F3367" s="43"/>
      <c r="G3367" s="43"/>
    </row>
    <row r="3368" spans="1:7" ht="15">
      <c r="A3368" s="137"/>
      <c r="B3368" s="11"/>
      <c r="C3368" s="11"/>
      <c r="D3368" s="11"/>
      <c r="E3368" s="43"/>
      <c r="F3368" s="43"/>
      <c r="G3368" s="43"/>
    </row>
    <row r="3369" spans="1:7" ht="15">
      <c r="A3369" s="137"/>
      <c r="B3369" s="11"/>
      <c r="C3369" s="11"/>
      <c r="D3369" s="11"/>
      <c r="E3369" s="43"/>
      <c r="F3369" s="43"/>
      <c r="G3369" s="43"/>
    </row>
    <row r="3370" spans="1:7" ht="15">
      <c r="A3370" s="137"/>
      <c r="B3370" s="11"/>
      <c r="C3370" s="11"/>
      <c r="D3370" s="11"/>
      <c r="E3370" s="43"/>
      <c r="F3370" s="43"/>
      <c r="G3370" s="43"/>
    </row>
    <row r="3371" spans="1:7" ht="15">
      <c r="A3371" s="137"/>
      <c r="B3371" s="11"/>
      <c r="C3371" s="11"/>
      <c r="D3371" s="11"/>
      <c r="E3371" s="43"/>
      <c r="F3371" s="43"/>
      <c r="G3371" s="43"/>
    </row>
    <row r="3372" spans="1:7" ht="15">
      <c r="A3372" s="137"/>
      <c r="B3372" s="11"/>
      <c r="C3372" s="11"/>
      <c r="D3372" s="11"/>
      <c r="E3372" s="43"/>
      <c r="F3372" s="43"/>
      <c r="G3372" s="43"/>
    </row>
    <row r="3373" spans="1:7" ht="15">
      <c r="A3373" s="137"/>
      <c r="B3373" s="11"/>
      <c r="C3373" s="11"/>
      <c r="D3373" s="11"/>
      <c r="E3373" s="43"/>
      <c r="F3373" s="43"/>
      <c r="G3373" s="43"/>
    </row>
    <row r="3374" spans="1:7" ht="15">
      <c r="A3374" s="137"/>
      <c r="B3374" s="11"/>
      <c r="C3374" s="11"/>
      <c r="D3374" s="11"/>
      <c r="E3374" s="43"/>
      <c r="F3374" s="43"/>
      <c r="G3374" s="43"/>
    </row>
    <row r="3375" spans="1:7" ht="15">
      <c r="A3375" s="137"/>
      <c r="B3375" s="11"/>
      <c r="C3375" s="11"/>
      <c r="D3375" s="11"/>
      <c r="E3375" s="43"/>
      <c r="F3375" s="43"/>
      <c r="G3375" s="43"/>
    </row>
    <row r="3376" spans="1:7" ht="15">
      <c r="A3376" s="137"/>
      <c r="B3376" s="11"/>
      <c r="C3376" s="11"/>
      <c r="D3376" s="11"/>
      <c r="E3376" s="43"/>
      <c r="F3376" s="43"/>
      <c r="G3376" s="43"/>
    </row>
    <row r="3377" spans="1:7" ht="15">
      <c r="A3377" s="137"/>
      <c r="B3377" s="11"/>
      <c r="C3377" s="11"/>
      <c r="D3377" s="11"/>
      <c r="E3377" s="43"/>
      <c r="F3377" s="43"/>
      <c r="G3377" s="43"/>
    </row>
    <row r="3378" spans="1:7" ht="15">
      <c r="A3378" s="137"/>
      <c r="B3378" s="11"/>
      <c r="C3378" s="11"/>
      <c r="D3378" s="11"/>
      <c r="E3378" s="43"/>
      <c r="F3378" s="43"/>
      <c r="G3378" s="43"/>
    </row>
    <row r="3379" spans="1:7" ht="15">
      <c r="A3379" s="137"/>
      <c r="B3379" s="11"/>
      <c r="C3379" s="11"/>
      <c r="D3379" s="11"/>
      <c r="E3379" s="43"/>
      <c r="F3379" s="43"/>
      <c r="G3379" s="43"/>
    </row>
    <row r="3380" spans="1:7" ht="15">
      <c r="A3380" s="137"/>
      <c r="B3380" s="11"/>
      <c r="C3380" s="11"/>
      <c r="D3380" s="11"/>
      <c r="E3380" s="43"/>
      <c r="F3380" s="43"/>
      <c r="G3380" s="43"/>
    </row>
    <row r="3381" spans="1:7" ht="15">
      <c r="A3381" s="137"/>
      <c r="B3381" s="11"/>
      <c r="C3381" s="11"/>
      <c r="D3381" s="11"/>
      <c r="E3381" s="43"/>
      <c r="F3381" s="43"/>
      <c r="G3381" s="43"/>
    </row>
    <row r="3382" spans="1:7" ht="15">
      <c r="A3382" s="137"/>
      <c r="B3382" s="11"/>
      <c r="C3382" s="11"/>
      <c r="D3382" s="11"/>
      <c r="E3382" s="43"/>
      <c r="F3382" s="43"/>
      <c r="G3382" s="43"/>
    </row>
    <row r="3383" spans="1:7" ht="15">
      <c r="A3383" s="137"/>
      <c r="B3383" s="11"/>
      <c r="C3383" s="11"/>
      <c r="D3383" s="11"/>
      <c r="E3383" s="43"/>
      <c r="F3383" s="43"/>
      <c r="G3383" s="43"/>
    </row>
    <row r="3384" spans="1:7" ht="15">
      <c r="A3384" s="137"/>
      <c r="B3384" s="11"/>
      <c r="C3384" s="11"/>
      <c r="D3384" s="11"/>
      <c r="E3384" s="43"/>
      <c r="F3384" s="43"/>
      <c r="G3384" s="43"/>
    </row>
    <row r="3385" spans="1:7" ht="15">
      <c r="A3385" s="137"/>
      <c r="B3385" s="11"/>
      <c r="C3385" s="11"/>
      <c r="D3385" s="11"/>
      <c r="E3385" s="43"/>
      <c r="F3385" s="43"/>
      <c r="G3385" s="43"/>
    </row>
    <row r="3386" spans="1:7" ht="15">
      <c r="A3386" s="137"/>
      <c r="B3386" s="11"/>
      <c r="C3386" s="11"/>
      <c r="D3386" s="11"/>
      <c r="E3386" s="43"/>
      <c r="F3386" s="43"/>
      <c r="G3386" s="43"/>
    </row>
    <row r="3387" spans="1:7" ht="15">
      <c r="A3387" s="137"/>
      <c r="B3387" s="11"/>
      <c r="C3387" s="11"/>
      <c r="D3387" s="11"/>
      <c r="E3387" s="43"/>
      <c r="F3387" s="43"/>
      <c r="G3387" s="43"/>
    </row>
    <row r="3388" spans="1:7" ht="15">
      <c r="A3388" s="137"/>
      <c r="B3388" s="11"/>
      <c r="C3388" s="11"/>
      <c r="D3388" s="11"/>
      <c r="E3388" s="43"/>
      <c r="F3388" s="43"/>
      <c r="G3388" s="43"/>
    </row>
    <row r="3389" spans="1:7" ht="15">
      <c r="A3389" s="137"/>
      <c r="B3389" s="11"/>
      <c r="C3389" s="11"/>
      <c r="D3389" s="11"/>
      <c r="E3389" s="43"/>
      <c r="F3389" s="43"/>
      <c r="G3389" s="43"/>
    </row>
    <row r="3390" spans="1:7" ht="15">
      <c r="A3390" s="137"/>
      <c r="B3390" s="11"/>
      <c r="C3390" s="11"/>
      <c r="D3390" s="11"/>
      <c r="E3390" s="43"/>
      <c r="F3390" s="43"/>
      <c r="G3390" s="43"/>
    </row>
    <row r="3391" spans="1:7" ht="15">
      <c r="A3391" s="137"/>
      <c r="B3391" s="11"/>
      <c r="C3391" s="11"/>
      <c r="D3391" s="11"/>
      <c r="E3391" s="43"/>
      <c r="F3391" s="43"/>
      <c r="G3391" s="43"/>
    </row>
    <row r="3392" spans="1:7" ht="15">
      <c r="A3392" s="137"/>
      <c r="B3392" s="11"/>
      <c r="C3392" s="11"/>
      <c r="D3392" s="11"/>
      <c r="E3392" s="43"/>
      <c r="F3392" s="43"/>
      <c r="G3392" s="43"/>
    </row>
    <row r="3393" spans="1:7" ht="15">
      <c r="A3393" s="137"/>
      <c r="B3393" s="11"/>
      <c r="C3393" s="11"/>
      <c r="D3393" s="11"/>
      <c r="E3393" s="43"/>
      <c r="F3393" s="43"/>
      <c r="G3393" s="43"/>
    </row>
    <row r="3394" spans="1:7" ht="15">
      <c r="A3394" s="137"/>
      <c r="B3394" s="11"/>
      <c r="C3394" s="11"/>
      <c r="D3394" s="11"/>
      <c r="E3394" s="43"/>
      <c r="F3394" s="43"/>
      <c r="G3394" s="43"/>
    </row>
    <row r="3395" spans="1:7" ht="15">
      <c r="A3395" s="137"/>
      <c r="B3395" s="11"/>
      <c r="C3395" s="11"/>
      <c r="D3395" s="11"/>
      <c r="E3395" s="43"/>
      <c r="F3395" s="43"/>
      <c r="G3395" s="43"/>
    </row>
    <row r="3396" spans="1:7" ht="15">
      <c r="A3396" s="137"/>
      <c r="B3396" s="11"/>
      <c r="C3396" s="11"/>
      <c r="D3396" s="11"/>
      <c r="E3396" s="43"/>
      <c r="F3396" s="43"/>
      <c r="G3396" s="43"/>
    </row>
    <row r="3397" spans="1:7" ht="15">
      <c r="A3397" s="137"/>
      <c r="B3397" s="11"/>
      <c r="C3397" s="11"/>
      <c r="D3397" s="11"/>
      <c r="E3397" s="43"/>
      <c r="F3397" s="43"/>
      <c r="G3397" s="43"/>
    </row>
    <row r="3398" spans="1:7" ht="15">
      <c r="A3398" s="137"/>
      <c r="B3398" s="11"/>
      <c r="C3398" s="11"/>
      <c r="D3398" s="11"/>
      <c r="E3398" s="43"/>
      <c r="F3398" s="43"/>
      <c r="G3398" s="43"/>
    </row>
    <row r="3399" spans="1:7" ht="15">
      <c r="A3399" s="137"/>
      <c r="B3399" s="11"/>
      <c r="C3399" s="11"/>
      <c r="D3399" s="11"/>
      <c r="E3399" s="43"/>
      <c r="F3399" s="43"/>
      <c r="G3399" s="43"/>
    </row>
    <row r="3400" spans="1:7" ht="15">
      <c r="A3400" s="137"/>
      <c r="B3400" s="11"/>
      <c r="C3400" s="11"/>
      <c r="D3400" s="11"/>
      <c r="E3400" s="43"/>
      <c r="F3400" s="43"/>
      <c r="G3400" s="43"/>
    </row>
    <row r="3401" spans="1:7" ht="15">
      <c r="A3401" s="137"/>
      <c r="B3401" s="11"/>
      <c r="C3401" s="11"/>
      <c r="D3401" s="11"/>
      <c r="E3401" s="43"/>
      <c r="F3401" s="43"/>
      <c r="G3401" s="43"/>
    </row>
    <row r="3402" spans="1:7" ht="15">
      <c r="A3402" s="137"/>
      <c r="B3402" s="11"/>
      <c r="C3402" s="11"/>
      <c r="D3402" s="11"/>
      <c r="E3402" s="43"/>
      <c r="F3402" s="43"/>
      <c r="G3402" s="43"/>
    </row>
    <row r="3403" spans="1:7" ht="15">
      <c r="A3403" s="137"/>
      <c r="B3403" s="11"/>
      <c r="C3403" s="11"/>
      <c r="D3403" s="11"/>
      <c r="E3403" s="43"/>
      <c r="F3403" s="43"/>
      <c r="G3403" s="43"/>
    </row>
    <row r="3404" spans="1:7" ht="15">
      <c r="A3404" s="137"/>
      <c r="B3404" s="11"/>
      <c r="C3404" s="11"/>
      <c r="D3404" s="11"/>
      <c r="E3404" s="43"/>
      <c r="F3404" s="43"/>
      <c r="G3404" s="43"/>
    </row>
    <row r="3405" spans="1:7" ht="15">
      <c r="A3405" s="137"/>
      <c r="B3405" s="11"/>
      <c r="C3405" s="11"/>
      <c r="D3405" s="11"/>
      <c r="E3405" s="43"/>
      <c r="F3405" s="43"/>
      <c r="G3405" s="43"/>
    </row>
    <row r="3406" spans="1:7" ht="15">
      <c r="A3406" s="137"/>
      <c r="B3406" s="11"/>
      <c r="C3406" s="11"/>
      <c r="D3406" s="11"/>
      <c r="E3406" s="43"/>
      <c r="F3406" s="43"/>
      <c r="G3406" s="43"/>
    </row>
    <row r="3407" spans="1:7" ht="15">
      <c r="A3407" s="137"/>
      <c r="B3407" s="11"/>
      <c r="C3407" s="11"/>
      <c r="D3407" s="11"/>
      <c r="E3407" s="43"/>
      <c r="F3407" s="43"/>
      <c r="G3407" s="43"/>
    </row>
    <row r="3408" spans="1:7" ht="15">
      <c r="A3408" s="137"/>
      <c r="B3408" s="11"/>
      <c r="C3408" s="11"/>
      <c r="D3408" s="11"/>
      <c r="E3408" s="43"/>
      <c r="F3408" s="43"/>
      <c r="G3408" s="43"/>
    </row>
    <row r="3409" spans="1:7" ht="15">
      <c r="A3409" s="137"/>
      <c r="B3409" s="11"/>
      <c r="C3409" s="11"/>
      <c r="D3409" s="11"/>
      <c r="E3409" s="43"/>
      <c r="F3409" s="43"/>
      <c r="G3409" s="43"/>
    </row>
    <row r="3410" spans="1:7" ht="15">
      <c r="A3410" s="137"/>
      <c r="B3410" s="11"/>
      <c r="C3410" s="11"/>
      <c r="D3410" s="11"/>
      <c r="E3410" s="43"/>
      <c r="F3410" s="43"/>
      <c r="G3410" s="43"/>
    </row>
    <row r="3411" spans="1:7" ht="15">
      <c r="A3411" s="137"/>
      <c r="B3411" s="11"/>
      <c r="C3411" s="11"/>
      <c r="D3411" s="11"/>
      <c r="E3411" s="43"/>
      <c r="F3411" s="43"/>
      <c r="G3411" s="43"/>
    </row>
    <row r="3412" spans="1:7" ht="15">
      <c r="A3412" s="137"/>
      <c r="B3412" s="11"/>
      <c r="C3412" s="11"/>
      <c r="D3412" s="11"/>
      <c r="E3412" s="43"/>
      <c r="F3412" s="43"/>
      <c r="G3412" s="43"/>
    </row>
    <row r="3413" spans="1:7" ht="15">
      <c r="A3413" s="137"/>
      <c r="B3413" s="11"/>
      <c r="C3413" s="11"/>
      <c r="D3413" s="11"/>
      <c r="E3413" s="43"/>
      <c r="F3413" s="43"/>
      <c r="G3413" s="43"/>
    </row>
    <row r="3414" spans="1:7" ht="15">
      <c r="A3414" s="137"/>
      <c r="B3414" s="11"/>
      <c r="C3414" s="11"/>
      <c r="D3414" s="11"/>
      <c r="E3414" s="43"/>
      <c r="F3414" s="43"/>
      <c r="G3414" s="43"/>
    </row>
    <row r="3415" spans="1:7" ht="15">
      <c r="A3415" s="137"/>
      <c r="B3415" s="11"/>
      <c r="C3415" s="11"/>
      <c r="D3415" s="11"/>
      <c r="E3415" s="43"/>
      <c r="F3415" s="43"/>
      <c r="G3415" s="43"/>
    </row>
    <row r="3416" spans="1:7" ht="15">
      <c r="A3416" s="137"/>
      <c r="B3416" s="11"/>
      <c r="C3416" s="11"/>
      <c r="D3416" s="11"/>
      <c r="E3416" s="43"/>
      <c r="F3416" s="43"/>
      <c r="G3416" s="43"/>
    </row>
    <row r="3417" spans="1:7" ht="15">
      <c r="A3417" s="137"/>
      <c r="B3417" s="11"/>
      <c r="C3417" s="11"/>
      <c r="D3417" s="11"/>
      <c r="E3417" s="43"/>
      <c r="F3417" s="43"/>
      <c r="G3417" s="43"/>
    </row>
    <row r="3418" spans="1:7" ht="15">
      <c r="A3418" s="137"/>
      <c r="B3418" s="11"/>
      <c r="C3418" s="11"/>
      <c r="D3418" s="11"/>
      <c r="E3418" s="43"/>
      <c r="F3418" s="43"/>
      <c r="G3418" s="43"/>
    </row>
    <row r="3419" spans="1:7" ht="15">
      <c r="A3419" s="137"/>
      <c r="B3419" s="11"/>
      <c r="C3419" s="11"/>
      <c r="D3419" s="11"/>
      <c r="E3419" s="43"/>
      <c r="F3419" s="43"/>
      <c r="G3419" s="43"/>
    </row>
    <row r="3420" spans="1:7" ht="15">
      <c r="A3420" s="137"/>
      <c r="B3420" s="11"/>
      <c r="C3420" s="11"/>
      <c r="D3420" s="11"/>
      <c r="E3420" s="43"/>
      <c r="F3420" s="43"/>
      <c r="G3420" s="43"/>
    </row>
    <row r="3421" spans="1:7" ht="15">
      <c r="A3421" s="137"/>
      <c r="B3421" s="11"/>
      <c r="C3421" s="11"/>
      <c r="D3421" s="11"/>
      <c r="E3421" s="43"/>
      <c r="F3421" s="43"/>
      <c r="G3421" s="43"/>
    </row>
    <row r="3422" spans="1:7" ht="15">
      <c r="A3422" s="137"/>
      <c r="B3422" s="11"/>
      <c r="C3422" s="11"/>
      <c r="D3422" s="11"/>
      <c r="E3422" s="43"/>
      <c r="F3422" s="43"/>
      <c r="G3422" s="43"/>
    </row>
    <row r="3423" spans="1:7" ht="15">
      <c r="A3423" s="137"/>
      <c r="B3423" s="11"/>
      <c r="C3423" s="11"/>
      <c r="D3423" s="11"/>
      <c r="E3423" s="43"/>
      <c r="F3423" s="43"/>
      <c r="G3423" s="43"/>
    </row>
    <row r="3424" spans="1:7" ht="15">
      <c r="A3424" s="137"/>
      <c r="B3424" s="11"/>
      <c r="C3424" s="11"/>
      <c r="D3424" s="11"/>
      <c r="E3424" s="43"/>
      <c r="F3424" s="43"/>
      <c r="G3424" s="43"/>
    </row>
    <row r="3425" spans="1:7" ht="15">
      <c r="A3425" s="137"/>
      <c r="B3425" s="11"/>
      <c r="C3425" s="11"/>
      <c r="D3425" s="11"/>
      <c r="E3425" s="43"/>
      <c r="F3425" s="43"/>
      <c r="G3425" s="43"/>
    </row>
    <row r="3426" spans="1:7" ht="15">
      <c r="A3426" s="137"/>
      <c r="B3426" s="11"/>
      <c r="C3426" s="11"/>
      <c r="D3426" s="11"/>
      <c r="E3426" s="43"/>
      <c r="F3426" s="43"/>
      <c r="G3426" s="43"/>
    </row>
    <row r="3427" spans="1:7" ht="15">
      <c r="A3427" s="137"/>
      <c r="B3427" s="11"/>
      <c r="C3427" s="11"/>
      <c r="D3427" s="11"/>
      <c r="E3427" s="43"/>
      <c r="F3427" s="43"/>
      <c r="G3427" s="43"/>
    </row>
    <row r="3428" spans="1:7" ht="15">
      <c r="A3428" s="137"/>
      <c r="B3428" s="11"/>
      <c r="C3428" s="11"/>
      <c r="D3428" s="11"/>
      <c r="E3428" s="43"/>
      <c r="F3428" s="43"/>
      <c r="G3428" s="43"/>
    </row>
    <row r="3429" spans="1:7" ht="15">
      <c r="A3429" s="137"/>
      <c r="B3429" s="11"/>
      <c r="C3429" s="11"/>
      <c r="D3429" s="11"/>
      <c r="E3429" s="43"/>
      <c r="F3429" s="43"/>
      <c r="G3429" s="43"/>
    </row>
    <row r="3430" spans="1:7" ht="15">
      <c r="A3430" s="137"/>
      <c r="B3430" s="11"/>
      <c r="C3430" s="11"/>
      <c r="D3430" s="11"/>
      <c r="E3430" s="43"/>
      <c r="F3430" s="43"/>
      <c r="G3430" s="43"/>
    </row>
    <row r="3431" spans="1:7" ht="15">
      <c r="A3431" s="137"/>
      <c r="B3431" s="11"/>
      <c r="C3431" s="11"/>
      <c r="D3431" s="11"/>
      <c r="E3431" s="43"/>
      <c r="F3431" s="43"/>
      <c r="G3431" s="43"/>
    </row>
    <row r="3432" spans="1:7" ht="15">
      <c r="A3432" s="137"/>
      <c r="B3432" s="11"/>
      <c r="C3432" s="11"/>
      <c r="D3432" s="11"/>
      <c r="E3432" s="43"/>
      <c r="F3432" s="43"/>
      <c r="G3432" s="43"/>
    </row>
    <row r="3433" spans="1:7" ht="15">
      <c r="A3433" s="137"/>
      <c r="B3433" s="11"/>
      <c r="C3433" s="11"/>
      <c r="D3433" s="11"/>
      <c r="E3433" s="43"/>
      <c r="F3433" s="43"/>
      <c r="G3433" s="43"/>
    </row>
    <row r="3434" spans="1:7" ht="15">
      <c r="A3434" s="137"/>
      <c r="B3434" s="11"/>
      <c r="C3434" s="11"/>
      <c r="D3434" s="11"/>
      <c r="E3434" s="43"/>
      <c r="F3434" s="43"/>
      <c r="G3434" s="43"/>
    </row>
    <row r="3435" spans="1:7" ht="15">
      <c r="A3435" s="137"/>
      <c r="B3435" s="11"/>
      <c r="C3435" s="11"/>
      <c r="D3435" s="11"/>
      <c r="E3435" s="43"/>
      <c r="F3435" s="43"/>
      <c r="G3435" s="43"/>
    </row>
    <row r="3436" spans="1:7" ht="15">
      <c r="A3436" s="137"/>
      <c r="B3436" s="11"/>
      <c r="C3436" s="11"/>
      <c r="D3436" s="11"/>
      <c r="E3436" s="43"/>
      <c r="F3436" s="43"/>
      <c r="G3436" s="43"/>
    </row>
    <row r="3437" spans="1:7" ht="15">
      <c r="A3437" s="137"/>
      <c r="B3437" s="11"/>
      <c r="C3437" s="11"/>
      <c r="D3437" s="11"/>
      <c r="E3437" s="43"/>
      <c r="F3437" s="43"/>
      <c r="G3437" s="43"/>
    </row>
    <row r="3438" spans="1:7" ht="15">
      <c r="A3438" s="137"/>
      <c r="B3438" s="11"/>
      <c r="C3438" s="11"/>
      <c r="D3438" s="11"/>
      <c r="E3438" s="43"/>
      <c r="F3438" s="43"/>
      <c r="G3438" s="43"/>
    </row>
    <row r="3439" spans="1:7" ht="15">
      <c r="A3439" s="137"/>
      <c r="B3439" s="11"/>
      <c r="C3439" s="11"/>
      <c r="D3439" s="11"/>
      <c r="E3439" s="43"/>
      <c r="F3439" s="43"/>
      <c r="G3439" s="43"/>
    </row>
    <row r="3440" spans="1:7" ht="15">
      <c r="A3440" s="137"/>
      <c r="B3440" s="11"/>
      <c r="C3440" s="11"/>
      <c r="D3440" s="11"/>
      <c r="E3440" s="43"/>
      <c r="F3440" s="43"/>
      <c r="G3440" s="43"/>
    </row>
    <row r="3441" spans="1:7" ht="15">
      <c r="A3441" s="137"/>
      <c r="B3441" s="11"/>
      <c r="C3441" s="11"/>
      <c r="D3441" s="11"/>
      <c r="E3441" s="43"/>
      <c r="F3441" s="43"/>
      <c r="G3441" s="43"/>
    </row>
    <row r="3442" spans="1:7" ht="15">
      <c r="A3442" s="137"/>
      <c r="B3442" s="11"/>
      <c r="C3442" s="11"/>
      <c r="D3442" s="11"/>
      <c r="E3442" s="43"/>
      <c r="F3442" s="43"/>
      <c r="G3442" s="43"/>
    </row>
    <row r="3443" spans="1:7" ht="15">
      <c r="A3443" s="137"/>
      <c r="B3443" s="11"/>
      <c r="C3443" s="11"/>
      <c r="D3443" s="11"/>
      <c r="E3443" s="43"/>
      <c r="F3443" s="43"/>
      <c r="G3443" s="43"/>
    </row>
    <row r="3444" spans="1:7" ht="15">
      <c r="A3444" s="137"/>
      <c r="B3444" s="11"/>
      <c r="C3444" s="11"/>
      <c r="D3444" s="11"/>
      <c r="E3444" s="43"/>
      <c r="F3444" s="43"/>
      <c r="G3444" s="43"/>
    </row>
    <row r="3445" spans="1:7" ht="15">
      <c r="A3445" s="137"/>
      <c r="B3445" s="11"/>
      <c r="C3445" s="11"/>
      <c r="D3445" s="11"/>
      <c r="E3445" s="43"/>
      <c r="F3445" s="43"/>
      <c r="G3445" s="43"/>
    </row>
    <row r="3446" spans="1:7" ht="15">
      <c r="A3446" s="137"/>
      <c r="B3446" s="11"/>
      <c r="C3446" s="11"/>
      <c r="D3446" s="11"/>
      <c r="E3446" s="11"/>
      <c r="F3446" s="11"/>
      <c r="G3446" s="11"/>
    </row>
  </sheetData>
  <sheetProtection/>
  <autoFilter ref="A3:L3446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3"/>
  <sheetViews>
    <sheetView showGridLines="0" tabSelected="1" zoomScale="75" zoomScaleNormal="75" zoomScalePageLayoutView="0" workbookViewId="0" topLeftCell="A7">
      <pane xSplit="2" topLeftCell="C1" activePane="topRight" state="frozen"/>
      <selection pane="topLeft" activeCell="A6" sqref="A6"/>
      <selection pane="topRight" activeCell="V8" sqref="V8"/>
    </sheetView>
  </sheetViews>
  <sheetFormatPr defaultColWidth="11.00390625" defaultRowHeight="14.25"/>
  <cols>
    <col min="1" max="1" width="8.625" style="86" bestFit="1" customWidth="1"/>
    <col min="2" max="2" width="22.125" style="86" bestFit="1" customWidth="1"/>
    <col min="3" max="3" width="8.625" style="86" bestFit="1" customWidth="1"/>
    <col min="4" max="6" width="5.75390625" style="86" customWidth="1"/>
    <col min="7" max="7" width="9.25390625" style="86" bestFit="1" customWidth="1"/>
    <col min="8" max="32" width="5.75390625" style="86" customWidth="1"/>
    <col min="33" max="33" width="5.75390625" style="87" customWidth="1"/>
    <col min="34" max="34" width="5.75390625" style="86" customWidth="1"/>
    <col min="35" max="234" width="11.00390625" style="86" customWidth="1"/>
    <col min="235" max="235" width="8.625" style="86" bestFit="1" customWidth="1"/>
    <col min="236" max="236" width="22.125" style="86" bestFit="1" customWidth="1"/>
    <col min="237" max="243" width="10.625" style="86" customWidth="1"/>
    <col min="244" max="244" width="10.875" style="86" bestFit="1" customWidth="1"/>
    <col min="245" max="245" width="9.875" style="86" bestFit="1" customWidth="1"/>
    <col min="246" max="246" width="14.00390625" style="86" bestFit="1" customWidth="1"/>
    <col min="247" max="247" width="8.50390625" style="86" customWidth="1"/>
    <col min="248" max="248" width="10.25390625" style="86" bestFit="1" customWidth="1"/>
    <col min="249" max="249" width="9.00390625" style="86" bestFit="1" customWidth="1"/>
    <col min="250" max="251" width="0" style="86" hidden="1" customWidth="1"/>
    <col min="252" max="252" width="4.50390625" style="86" customWidth="1"/>
    <col min="253" max="16384" width="11.00390625" style="86" customWidth="1"/>
  </cols>
  <sheetData>
    <row r="1" ht="12" customHeight="1"/>
    <row r="2" spans="1:33" s="88" customFormat="1" ht="23.25" customHeight="1">
      <c r="A2" s="144" t="str">
        <f>"SUIVI CONGES "&amp;An_0&amp;"-"&amp;An_0+1</f>
        <v>SUIVI CONGES 2015-2016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1:33" s="89" customFormat="1" ht="15.75" customHeight="1">
      <c r="A3" s="139" t="s">
        <v>28</v>
      </c>
      <c r="B3" s="140"/>
      <c r="E3" s="90"/>
      <c r="F3" s="91"/>
      <c r="G3" s="91"/>
      <c r="H3" s="91"/>
      <c r="I3" s="91"/>
      <c r="J3" s="92"/>
      <c r="AG3" s="93"/>
    </row>
    <row r="4" ht="17.25" customHeight="1">
      <c r="E4" s="94"/>
    </row>
    <row r="5" spans="1:3" ht="14.25" customHeight="1" thickBot="1">
      <c r="A5" s="95" t="s">
        <v>29</v>
      </c>
      <c r="B5" s="96">
        <f>VLOOKUP($B$6,param!$D$4:$F$38,3,FALSE)</f>
        <v>805096</v>
      </c>
      <c r="C5" s="97"/>
    </row>
    <row r="6" spans="1:19" ht="27" customHeight="1" thickBot="1" thickTop="1">
      <c r="A6" s="98" t="s">
        <v>30</v>
      </c>
      <c r="B6" s="99" t="s">
        <v>13</v>
      </c>
      <c r="C6" s="97"/>
      <c r="E6" s="145" t="s">
        <v>74</v>
      </c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34" ht="15.75" thickTop="1">
      <c r="A7" s="95" t="s">
        <v>31</v>
      </c>
      <c r="B7" s="100" t="str">
        <f>VLOOKUP($B$6,param!$D$4:$E$38,2,FALSE)</f>
        <v>Vincent</v>
      </c>
      <c r="C7" s="97"/>
      <c r="D7" s="97"/>
      <c r="E7" s="101" t="s">
        <v>70</v>
      </c>
      <c r="F7" s="101" t="s">
        <v>71</v>
      </c>
      <c r="G7" s="101" t="s">
        <v>73</v>
      </c>
      <c r="H7" s="101" t="s">
        <v>72</v>
      </c>
      <c r="I7" s="102"/>
      <c r="J7" s="101" t="s">
        <v>70</v>
      </c>
      <c r="K7" s="101" t="s">
        <v>71</v>
      </c>
      <c r="L7" s="101" t="s">
        <v>73</v>
      </c>
      <c r="M7" s="102"/>
      <c r="N7" s="102"/>
      <c r="O7" s="101" t="s">
        <v>70</v>
      </c>
      <c r="P7" s="101" t="s">
        <v>71</v>
      </c>
      <c r="Q7" s="101" t="s">
        <v>73</v>
      </c>
      <c r="S7" s="101" t="s">
        <v>70</v>
      </c>
      <c r="AG7" s="86"/>
      <c r="AH7" s="87"/>
    </row>
    <row r="8" spans="1:34" ht="15">
      <c r="A8" s="103"/>
      <c r="B8" s="104"/>
      <c r="C8" s="97"/>
      <c r="D8" s="97"/>
      <c r="E8" s="120" t="s">
        <v>44</v>
      </c>
      <c r="F8" s="105">
        <f>VLOOKUP($B$5,Staff,5,FALSE)</f>
        <v>25</v>
      </c>
      <c r="G8" s="105">
        <f>SUMPRODUCT(($B5=journal!$A4:$A1500)*(E8=journal!$D4:$D1500),(journal!$I4:$I1500))</f>
        <v>20</v>
      </c>
      <c r="H8" s="36">
        <f>F8-G8</f>
        <v>5</v>
      </c>
      <c r="I8" s="106"/>
      <c r="J8" s="107" t="s">
        <v>43</v>
      </c>
      <c r="K8" s="105">
        <f>VLOOKUP($B$5,Staff,6,FALSE)</f>
        <v>2</v>
      </c>
      <c r="L8" s="105">
        <f>SUMPRODUCT(($B6=journal!$B4:$B1500)*(J8=journal!$D4:$D1500),(journal!$I4:$I1500))</f>
        <v>1</v>
      </c>
      <c r="M8" s="108"/>
      <c r="N8" s="109"/>
      <c r="O8" s="110" t="s">
        <v>45</v>
      </c>
      <c r="P8" s="105">
        <f>VLOOKUP($B$5,Staff,7,FALSE)</f>
        <v>0</v>
      </c>
      <c r="Q8" s="105">
        <f>SUMPRODUCT(($B6=journal!$B4:$B1500)*(O8=journal!$D4:$D1500),(journal!$I4:$I1500))</f>
        <v>0</v>
      </c>
      <c r="S8" s="163" t="s">
        <v>229</v>
      </c>
      <c r="AG8" s="86"/>
      <c r="AH8" s="87"/>
    </row>
    <row r="9" ht="15.75" thickBot="1">
      <c r="A9" s="86" t="s">
        <v>32</v>
      </c>
    </row>
    <row r="10" spans="1:33" ht="19.5" customHeight="1">
      <c r="A10" s="86" t="s">
        <v>32</v>
      </c>
      <c r="B10" s="141" t="str">
        <f>TEXT(C10,"mmmm")&amp;"/"&amp;YEAR(C10)</f>
        <v>juin/2015</v>
      </c>
      <c r="C10" s="112">
        <f>DATE(An_0,6,1)</f>
        <v>42156</v>
      </c>
      <c r="D10" s="113">
        <f aca="true" t="shared" si="0" ref="D10:AF11">C10+1</f>
        <v>42157</v>
      </c>
      <c r="E10" s="113">
        <f t="shared" si="0"/>
        <v>42158</v>
      </c>
      <c r="F10" s="113">
        <f t="shared" si="0"/>
        <v>42159</v>
      </c>
      <c r="G10" s="113">
        <f t="shared" si="0"/>
        <v>42160</v>
      </c>
      <c r="H10" s="113">
        <f t="shared" si="0"/>
        <v>42161</v>
      </c>
      <c r="I10" s="113">
        <f t="shared" si="0"/>
        <v>42162</v>
      </c>
      <c r="J10" s="113">
        <f t="shared" si="0"/>
        <v>42163</v>
      </c>
      <c r="K10" s="113">
        <f t="shared" si="0"/>
        <v>42164</v>
      </c>
      <c r="L10" s="113">
        <f t="shared" si="0"/>
        <v>42165</v>
      </c>
      <c r="M10" s="113">
        <f t="shared" si="0"/>
        <v>42166</v>
      </c>
      <c r="N10" s="113">
        <f t="shared" si="0"/>
        <v>42167</v>
      </c>
      <c r="O10" s="113">
        <f t="shared" si="0"/>
        <v>42168</v>
      </c>
      <c r="P10" s="113">
        <f t="shared" si="0"/>
        <v>42169</v>
      </c>
      <c r="Q10" s="113">
        <f t="shared" si="0"/>
        <v>42170</v>
      </c>
      <c r="R10" s="113">
        <f t="shared" si="0"/>
        <v>42171</v>
      </c>
      <c r="S10" s="113">
        <f t="shared" si="0"/>
        <v>42172</v>
      </c>
      <c r="T10" s="113">
        <f t="shared" si="0"/>
        <v>42173</v>
      </c>
      <c r="U10" s="113">
        <f t="shared" si="0"/>
        <v>42174</v>
      </c>
      <c r="V10" s="113">
        <f t="shared" si="0"/>
        <v>42175</v>
      </c>
      <c r="W10" s="113">
        <f t="shared" si="0"/>
        <v>42176</v>
      </c>
      <c r="X10" s="113">
        <f t="shared" si="0"/>
        <v>42177</v>
      </c>
      <c r="Y10" s="113">
        <f t="shared" si="0"/>
        <v>42178</v>
      </c>
      <c r="Z10" s="113">
        <f t="shared" si="0"/>
        <v>42179</v>
      </c>
      <c r="AA10" s="113">
        <f t="shared" si="0"/>
        <v>42180</v>
      </c>
      <c r="AB10" s="113">
        <f t="shared" si="0"/>
        <v>42181</v>
      </c>
      <c r="AC10" s="113">
        <f t="shared" si="0"/>
        <v>42182</v>
      </c>
      <c r="AD10" s="113">
        <f t="shared" si="0"/>
        <v>42183</v>
      </c>
      <c r="AE10" s="113">
        <f t="shared" si="0"/>
        <v>42184</v>
      </c>
      <c r="AF10" s="113">
        <f t="shared" si="0"/>
        <v>42185</v>
      </c>
      <c r="AG10" s="114"/>
    </row>
    <row r="11" spans="1:33" ht="21" customHeight="1" thickBot="1">
      <c r="A11" s="86" t="s">
        <v>32</v>
      </c>
      <c r="B11" s="142"/>
      <c r="C11" s="115">
        <f>SUMPRODUCT(($B$5=j_matricule)*(C10&gt;=j_date_debut)*(C10&lt;=j_date_fin),j_motif)</f>
        <v>0</v>
      </c>
      <c r="D11" s="115">
        <f>SUMPRODUCT(($B$5=j_matricule)*(D10&gt;=j_date_debut)*(D10&lt;=j_date_fin),j_motif)</f>
        <v>0</v>
      </c>
      <c r="E11" s="115">
        <f>SUMPRODUCT(($B$5=j_matricule)*(E10&gt;=j_date_debut)*(E10&lt;=j_date_fin),j_motif)</f>
        <v>0</v>
      </c>
      <c r="F11" s="115">
        <f>SUMPRODUCT(($B$5=j_matricule)*(F10&gt;=j_date_debut)*(F10&lt;=j_date_fin),j_motif)</f>
        <v>0</v>
      </c>
      <c r="G11" s="115">
        <f>SUMPRODUCT(($B$5=j_matricule)*(G10&gt;=j_date_debut)*(G10&lt;=j_date_fin),j_motif)</f>
        <v>0</v>
      </c>
      <c r="H11" s="115">
        <f>SUMPRODUCT(($B$5=j_matricule)*(H10&gt;=j_date_debut)*(H10&lt;=j_date_fin),j_motif)</f>
        <v>0</v>
      </c>
      <c r="I11" s="115">
        <f>SUMPRODUCT(($B$5=j_matricule)*(I10&gt;=j_date_debut)*(I10&lt;=j_date_fin),j_motif)</f>
        <v>0</v>
      </c>
      <c r="J11" s="115">
        <f>SUMPRODUCT(($B$5=j_matricule)*(J10&gt;=j_date_debut)*(J10&lt;=j_date_fin),j_motif)</f>
        <v>0</v>
      </c>
      <c r="K11" s="115">
        <f>SUMPRODUCT(($B$5=j_matricule)*(K10&gt;=j_date_debut)*(K10&lt;=j_date_fin),j_motif)</f>
        <v>0</v>
      </c>
      <c r="L11" s="115">
        <f>SUMPRODUCT(($B$5=j_matricule)*(L10&gt;=j_date_debut)*(L10&lt;=j_date_fin),j_motif)</f>
        <v>0</v>
      </c>
      <c r="M11" s="115">
        <f>SUMPRODUCT(($B$5=j_matricule)*(M10&gt;=j_date_debut)*(M10&lt;=j_date_fin),j_motif)</f>
        <v>0</v>
      </c>
      <c r="N11" s="115">
        <f>SUMPRODUCT(($B$5=j_matricule)*(N10&gt;=j_date_debut)*(N10&lt;=j_date_fin),j_motif)</f>
        <v>0</v>
      </c>
      <c r="O11" s="115">
        <f>SUMPRODUCT(($B$5=j_matricule)*(O10&gt;=j_date_debut)*(O10&lt;=j_date_fin),j_motif)</f>
        <v>0</v>
      </c>
      <c r="P11" s="115">
        <f>SUMPRODUCT(($B$5=j_matricule)*(P10&gt;=j_date_debut)*(P10&lt;=j_date_fin),j_motif)</f>
        <v>0</v>
      </c>
      <c r="Q11" s="115">
        <f>SUMPRODUCT(($B$5=j_matricule)*(Q10&gt;=j_date_debut)*(Q10&lt;=j_date_fin),j_motif)</f>
        <v>0</v>
      </c>
      <c r="R11" s="115">
        <f>SUMPRODUCT(($B$5=j_matricule)*(R10&gt;=j_date_debut)*(R10&lt;=j_date_fin),j_motif)</f>
        <v>0</v>
      </c>
      <c r="S11" s="115">
        <f>SUMPRODUCT(($B$5=j_matricule)*(S10&gt;=j_date_debut)*(S10&lt;=j_date_fin),j_motif)</f>
        <v>0</v>
      </c>
      <c r="T11" s="115">
        <f>SUMPRODUCT(($B$5=j_matricule)*(T10&gt;=j_date_debut)*(T10&lt;=j_date_fin),j_motif)</f>
        <v>0</v>
      </c>
      <c r="U11" s="115">
        <f>SUMPRODUCT(($B$5=j_matricule)*(U10&gt;=j_date_debut)*(U10&lt;=j_date_fin),j_motif)</f>
        <v>0</v>
      </c>
      <c r="V11" s="115">
        <f>SUMPRODUCT(($B$5=j_matricule)*(V10&gt;=j_date_debut)*(V10&lt;=j_date_fin),j_motif)</f>
        <v>0</v>
      </c>
      <c r="W11" s="115">
        <f>SUMPRODUCT(($B$5=j_matricule)*(W10&gt;=j_date_debut)*(W10&lt;=j_date_fin),j_motif)</f>
        <v>0</v>
      </c>
      <c r="X11" s="115">
        <f>SUMPRODUCT(($B$5=j_matricule)*(X10&gt;=j_date_debut)*(X10&lt;=j_date_fin),j_motif)</f>
        <v>0</v>
      </c>
      <c r="Y11" s="115">
        <f>SUMPRODUCT(($B$5=j_matricule)*(Y10&gt;=j_date_debut)*(Y10&lt;=j_date_fin),j_motif)</f>
        <v>0</v>
      </c>
      <c r="Z11" s="115">
        <f>SUMPRODUCT(($B$5=j_matricule)*(Z10&gt;=j_date_debut)*(Z10&lt;=j_date_fin),j_motif)</f>
        <v>0</v>
      </c>
      <c r="AA11" s="115">
        <f>SUMPRODUCT(($B$5=j_matricule)*(AA10&gt;=j_date_debut)*(AA10&lt;=j_date_fin),j_motif)</f>
        <v>0</v>
      </c>
      <c r="AB11" s="115">
        <f>SUMPRODUCT(($B$5=j_matricule)*(AB10&gt;=j_date_debut)*(AB10&lt;=j_date_fin),j_motif)</f>
        <v>0</v>
      </c>
      <c r="AC11" s="115">
        <f>SUMPRODUCT(($B$5=j_matricule)*(AC10&gt;=j_date_debut)*(AC10&lt;=j_date_fin),j_motif)</f>
        <v>0</v>
      </c>
      <c r="AD11" s="115">
        <f>SUMPRODUCT(($B$5=j_matricule)*(AD10&gt;=j_date_debut)*(AD10&lt;=j_date_fin),j_motif)</f>
        <v>0</v>
      </c>
      <c r="AE11" s="115">
        <f>SUMPRODUCT(($B$5=j_matricule)*(AE10&gt;=j_date_debut)*(AE10&lt;=j_date_fin),j_motif)</f>
        <v>0</v>
      </c>
      <c r="AF11" s="115">
        <f>SUMPRODUCT(($B$5=j_matricule)*(AF10&gt;=j_date_debut)*(AF10&lt;=j_date_fin),j_motif)</f>
        <v>0</v>
      </c>
      <c r="AG11" s="115">
        <f>SUMPRODUCT(($B$5=j_matricule)*(AG10&gt;=j_date_debut)*(AG10&lt;=j_date_fin),j_motif)</f>
        <v>0</v>
      </c>
    </row>
    <row r="12" spans="1:33" ht="19.5" customHeight="1">
      <c r="A12" s="86" t="s">
        <v>32</v>
      </c>
      <c r="B12" s="141" t="str">
        <f>TEXT(C12,"mmmm")&amp;"/"&amp;YEAR(C12)</f>
        <v>juillet/2015</v>
      </c>
      <c r="C12" s="112">
        <f>_XLL.MOIS.DECALER(C10,1)</f>
        <v>42186</v>
      </c>
      <c r="D12" s="113">
        <f>C12+1</f>
        <v>42187</v>
      </c>
      <c r="E12" s="113">
        <f>D12+1</f>
        <v>42188</v>
      </c>
      <c r="F12" s="113">
        <f aca="true" t="shared" si="1" ref="F12:AF12">E12+1</f>
        <v>42189</v>
      </c>
      <c r="G12" s="113">
        <f t="shared" si="1"/>
        <v>42190</v>
      </c>
      <c r="H12" s="113">
        <f t="shared" si="1"/>
        <v>42191</v>
      </c>
      <c r="I12" s="113">
        <f t="shared" si="1"/>
        <v>42192</v>
      </c>
      <c r="J12" s="113">
        <f t="shared" si="1"/>
        <v>42193</v>
      </c>
      <c r="K12" s="113">
        <f t="shared" si="1"/>
        <v>42194</v>
      </c>
      <c r="L12" s="113">
        <f t="shared" si="1"/>
        <v>42195</v>
      </c>
      <c r="M12" s="113">
        <f t="shared" si="1"/>
        <v>42196</v>
      </c>
      <c r="N12" s="113">
        <f t="shared" si="1"/>
        <v>42197</v>
      </c>
      <c r="O12" s="113">
        <f t="shared" si="1"/>
        <v>42198</v>
      </c>
      <c r="P12" s="113">
        <f t="shared" si="1"/>
        <v>42199</v>
      </c>
      <c r="Q12" s="113">
        <f t="shared" si="1"/>
        <v>42200</v>
      </c>
      <c r="R12" s="113">
        <f t="shared" si="1"/>
        <v>42201</v>
      </c>
      <c r="S12" s="113">
        <f t="shared" si="1"/>
        <v>42202</v>
      </c>
      <c r="T12" s="113">
        <f t="shared" si="1"/>
        <v>42203</v>
      </c>
      <c r="U12" s="113">
        <f t="shared" si="1"/>
        <v>42204</v>
      </c>
      <c r="V12" s="113">
        <f t="shared" si="1"/>
        <v>42205</v>
      </c>
      <c r="W12" s="113">
        <f t="shared" si="1"/>
        <v>42206</v>
      </c>
      <c r="X12" s="113">
        <f t="shared" si="1"/>
        <v>42207</v>
      </c>
      <c r="Y12" s="113">
        <f t="shared" si="1"/>
        <v>42208</v>
      </c>
      <c r="Z12" s="113">
        <f t="shared" si="1"/>
        <v>42209</v>
      </c>
      <c r="AA12" s="113">
        <f t="shared" si="1"/>
        <v>42210</v>
      </c>
      <c r="AB12" s="113">
        <f t="shared" si="1"/>
        <v>42211</v>
      </c>
      <c r="AC12" s="113">
        <f t="shared" si="1"/>
        <v>42212</v>
      </c>
      <c r="AD12" s="113">
        <f t="shared" si="1"/>
        <v>42213</v>
      </c>
      <c r="AE12" s="113">
        <f t="shared" si="1"/>
        <v>42214</v>
      </c>
      <c r="AF12" s="113">
        <f t="shared" si="1"/>
        <v>42215</v>
      </c>
      <c r="AG12" s="116">
        <f>AF12+1</f>
        <v>42216</v>
      </c>
    </row>
    <row r="13" spans="1:34" ht="21" customHeight="1" thickBot="1">
      <c r="A13" s="86" t="s">
        <v>32</v>
      </c>
      <c r="B13" s="142"/>
      <c r="C13" s="115">
        <f>SUMPRODUCT(($B$5=j_matricule)*(C12&gt;=j_date_debut)*(C12&lt;=j_date_fin),j_motif)</f>
        <v>0</v>
      </c>
      <c r="D13" s="115">
        <f>SUMPRODUCT(($B$5=j_matricule)*(D12&gt;=j_date_debut)*(D12&lt;=j_date_fin),j_motif)</f>
        <v>0</v>
      </c>
      <c r="E13" s="115">
        <f>SUMPRODUCT(($B$5=j_matricule)*(E12&gt;=j_date_debut)*(E12&lt;=j_date_fin),j_motif)</f>
        <v>0</v>
      </c>
      <c r="F13" s="115">
        <f>SUMPRODUCT(($B$5=j_matricule)*(F12&gt;=j_date_debut)*(F12&lt;=j_date_fin),j_motif)</f>
        <v>0</v>
      </c>
      <c r="G13" s="115">
        <f>SUMPRODUCT(($B$5=j_matricule)*(G12&gt;=j_date_debut)*(G12&lt;=j_date_fin),j_motif)</f>
        <v>0</v>
      </c>
      <c r="H13" s="115">
        <f>SUMPRODUCT(($B$5=j_matricule)*(H12&gt;=j_date_debut)*(H12&lt;=j_date_fin),j_motif)</f>
        <v>0</v>
      </c>
      <c r="I13" s="115">
        <f>SUMPRODUCT(($B$5=j_matricule)*(I12&gt;=j_date_debut)*(I12&lt;=j_date_fin),j_motif)</f>
        <v>0</v>
      </c>
      <c r="J13" s="115">
        <f>SUMPRODUCT(($B$5=j_matricule)*(J12&gt;=j_date_debut)*(J12&lt;=j_date_fin),j_motif)</f>
        <v>0</v>
      </c>
      <c r="K13" s="115">
        <f>SUMPRODUCT(($B$5=j_matricule)*(K12&gt;=j_date_debut)*(K12&lt;=j_date_fin),j_motif)</f>
        <v>0</v>
      </c>
      <c r="L13" s="115">
        <f>SUMPRODUCT(($B$5=j_matricule)*(L12&gt;=j_date_debut)*(L12&lt;=j_date_fin),j_motif)</f>
        <v>0</v>
      </c>
      <c r="M13" s="115">
        <f>SUMPRODUCT(($B$5=j_matricule)*(M12&gt;=j_date_debut)*(M12&lt;=j_date_fin),j_motif)</f>
        <v>0</v>
      </c>
      <c r="N13" s="115">
        <f>SUMPRODUCT(($B$5=j_matricule)*(N12&gt;=j_date_debut)*(N12&lt;=j_date_fin),j_motif)</f>
        <v>0</v>
      </c>
      <c r="O13" s="115">
        <f>SUMPRODUCT(($B$5=j_matricule)*(O12&gt;=j_date_debut)*(O12&lt;=j_date_fin),j_motif)</f>
        <v>0</v>
      </c>
      <c r="P13" s="115">
        <f>SUMPRODUCT(($B$5=j_matricule)*(P12&gt;=j_date_debut)*(P12&lt;=j_date_fin),j_motif)</f>
        <v>0</v>
      </c>
      <c r="Q13" s="115">
        <f>SUMPRODUCT(($B$5=j_matricule)*(Q12&gt;=j_date_debut)*(Q12&lt;=j_date_fin),j_motif)</f>
        <v>0</v>
      </c>
      <c r="R13" s="115">
        <f>SUMPRODUCT(($B$5=j_matricule)*(R12&gt;=j_date_debut)*(R12&lt;=j_date_fin),j_motif)</f>
        <v>0</v>
      </c>
      <c r="S13" s="115">
        <f>SUMPRODUCT(($B$5=j_matricule)*(S12&gt;=j_date_debut)*(S12&lt;=j_date_fin),j_motif)</f>
        <v>0</v>
      </c>
      <c r="T13" s="115">
        <f>SUMPRODUCT(($B$5=j_matricule)*(T12&gt;=j_date_debut)*(T12&lt;=j_date_fin),j_motif)</f>
        <v>0</v>
      </c>
      <c r="U13" s="115">
        <f>SUMPRODUCT(($B$5=j_matricule)*(U12&gt;=j_date_debut)*(U12&lt;=j_date_fin),j_motif)</f>
        <v>0</v>
      </c>
      <c r="V13" s="115">
        <f>SUMPRODUCT(($B$5=j_matricule)*(V12&gt;=j_date_debut)*(V12&lt;=j_date_fin),j_motif)</f>
        <v>0</v>
      </c>
      <c r="W13" s="115">
        <f>SUMPRODUCT(($B$5=j_matricule)*(W12&gt;=j_date_debut)*(W12&lt;=j_date_fin),j_motif)</f>
        <v>0</v>
      </c>
      <c r="X13" s="115">
        <f>SUMPRODUCT(($B$5=j_matricule)*(X12&gt;=j_date_debut)*(X12&lt;=j_date_fin),j_motif)</f>
        <v>0</v>
      </c>
      <c r="Y13" s="115">
        <f>SUMPRODUCT(($B$5=j_matricule)*(Y12&gt;=j_date_debut)*(Y12&lt;=j_date_fin),j_motif)</f>
        <v>0</v>
      </c>
      <c r="Z13" s="115">
        <f>SUMPRODUCT(($B$5=j_matricule)*(Z12&gt;=j_date_debut)*(Z12&lt;=j_date_fin),j_motif)</f>
        <v>0</v>
      </c>
      <c r="AA13" s="115">
        <f>SUMPRODUCT(($B$5=j_matricule)*(AA12&gt;=j_date_debut)*(AA12&lt;=j_date_fin),j_motif)</f>
        <v>0</v>
      </c>
      <c r="AB13" s="115">
        <f>SUMPRODUCT(($B$5=j_matricule)*(AB12&gt;=j_date_debut)*(AB12&lt;=j_date_fin),j_motif)</f>
        <v>0</v>
      </c>
      <c r="AC13" s="115">
        <f>SUMPRODUCT(($B$5=j_matricule)*(AC12&gt;=j_date_debut)*(AC12&lt;=j_date_fin),j_motif)</f>
        <v>0</v>
      </c>
      <c r="AD13" s="115">
        <f>SUMPRODUCT(($B$5=j_matricule)*(AD12&gt;=j_date_debut)*(AD12&lt;=j_date_fin),j_motif)</f>
        <v>0</v>
      </c>
      <c r="AE13" s="115">
        <f>SUMPRODUCT(($B$5=j_matricule)*(AE12&gt;=j_date_debut)*(AE12&lt;=j_date_fin),j_motif)</f>
        <v>0</v>
      </c>
      <c r="AF13" s="115">
        <f>SUMPRODUCT(($B$5=j_matricule)*(AF12&gt;=j_date_debut)*(AF12&lt;=j_date_fin),j_motif)</f>
        <v>0</v>
      </c>
      <c r="AG13" s="115">
        <f>SUMPRODUCT(($B$5=j_matricule)*(AG12&gt;=j_date_debut)*(AG12&lt;=j_date_fin),j_motif)</f>
        <v>0</v>
      </c>
      <c r="AH13" s="102"/>
    </row>
    <row r="14" spans="1:33" ht="19.5" customHeight="1">
      <c r="A14" s="86" t="s">
        <v>32</v>
      </c>
      <c r="B14" s="141" t="str">
        <f>TEXT(C14,"mmmm")&amp;"/"&amp;YEAR(C14)</f>
        <v>août/2015</v>
      </c>
      <c r="C14" s="112">
        <f>_XLL.MOIS.DECALER(C12,1)</f>
        <v>42217</v>
      </c>
      <c r="D14" s="113">
        <f aca="true" t="shared" si="2" ref="D14:AG14">C14+1</f>
        <v>42218</v>
      </c>
      <c r="E14" s="113">
        <f t="shared" si="2"/>
        <v>42219</v>
      </c>
      <c r="F14" s="113">
        <f t="shared" si="2"/>
        <v>42220</v>
      </c>
      <c r="G14" s="113">
        <f t="shared" si="2"/>
        <v>42221</v>
      </c>
      <c r="H14" s="113">
        <f t="shared" si="2"/>
        <v>42222</v>
      </c>
      <c r="I14" s="113">
        <f t="shared" si="2"/>
        <v>42223</v>
      </c>
      <c r="J14" s="113">
        <f t="shared" si="2"/>
        <v>42224</v>
      </c>
      <c r="K14" s="113">
        <f t="shared" si="2"/>
        <v>42225</v>
      </c>
      <c r="L14" s="113">
        <f t="shared" si="2"/>
        <v>42226</v>
      </c>
      <c r="M14" s="113">
        <f t="shared" si="2"/>
        <v>42227</v>
      </c>
      <c r="N14" s="113">
        <f t="shared" si="2"/>
        <v>42228</v>
      </c>
      <c r="O14" s="113">
        <f t="shared" si="2"/>
        <v>42229</v>
      </c>
      <c r="P14" s="113">
        <f t="shared" si="2"/>
        <v>42230</v>
      </c>
      <c r="Q14" s="113">
        <f t="shared" si="2"/>
        <v>42231</v>
      </c>
      <c r="R14" s="113">
        <f t="shared" si="2"/>
        <v>42232</v>
      </c>
      <c r="S14" s="113">
        <f t="shared" si="2"/>
        <v>42233</v>
      </c>
      <c r="T14" s="113">
        <f t="shared" si="2"/>
        <v>42234</v>
      </c>
      <c r="U14" s="113">
        <f t="shared" si="2"/>
        <v>42235</v>
      </c>
      <c r="V14" s="113">
        <f t="shared" si="2"/>
        <v>42236</v>
      </c>
      <c r="W14" s="113">
        <f t="shared" si="2"/>
        <v>42237</v>
      </c>
      <c r="X14" s="113">
        <f t="shared" si="2"/>
        <v>42238</v>
      </c>
      <c r="Y14" s="113">
        <f t="shared" si="2"/>
        <v>42239</v>
      </c>
      <c r="Z14" s="113">
        <f t="shared" si="2"/>
        <v>42240</v>
      </c>
      <c r="AA14" s="113">
        <f t="shared" si="2"/>
        <v>42241</v>
      </c>
      <c r="AB14" s="113">
        <f t="shared" si="2"/>
        <v>42242</v>
      </c>
      <c r="AC14" s="113">
        <f t="shared" si="2"/>
        <v>42243</v>
      </c>
      <c r="AD14" s="113">
        <f t="shared" si="2"/>
        <v>42244</v>
      </c>
      <c r="AE14" s="113">
        <f t="shared" si="2"/>
        <v>42245</v>
      </c>
      <c r="AF14" s="113">
        <f t="shared" si="2"/>
        <v>42246</v>
      </c>
      <c r="AG14" s="116">
        <f t="shared" si="2"/>
        <v>42247</v>
      </c>
    </row>
    <row r="15" spans="1:33" ht="21" customHeight="1" thickBot="1">
      <c r="A15" s="86" t="s">
        <v>32</v>
      </c>
      <c r="B15" s="143"/>
      <c r="C15" s="115">
        <f>SUMPRODUCT(($B$5=j_matricule)*(C14&gt;=j_date_debut)*(C14&lt;=j_date_fin),j_motif)</f>
        <v>0</v>
      </c>
      <c r="D15" s="115">
        <f>SUMPRODUCT(($B$5=j_matricule)*(D14&gt;=j_date_debut)*(D14&lt;=j_date_fin),j_motif)</f>
        <v>0</v>
      </c>
      <c r="E15" s="115">
        <f>SUMPRODUCT(($B$5=j_matricule)*(E14&gt;=j_date_debut)*(E14&lt;=j_date_fin),j_motif)</f>
        <v>0</v>
      </c>
      <c r="F15" s="115">
        <f>SUMPRODUCT(($B$5=j_matricule)*(F14&gt;=j_date_debut)*(F14&lt;=j_date_fin),j_motif)</f>
        <v>0</v>
      </c>
      <c r="G15" s="115">
        <f>SUMPRODUCT(($B$5=j_matricule)*(G14&gt;=j_date_debut)*(G14&lt;=j_date_fin),j_motif)</f>
        <v>0</v>
      </c>
      <c r="H15" s="115">
        <f>SUMPRODUCT(($B$5=j_matricule)*(H14&gt;=j_date_debut)*(H14&lt;=j_date_fin),j_motif)</f>
        <v>0</v>
      </c>
      <c r="I15" s="115">
        <f>SUMPRODUCT(($B$5=j_matricule)*(I14&gt;=j_date_debut)*(I14&lt;=j_date_fin),j_motif)</f>
        <v>0</v>
      </c>
      <c r="J15" s="115">
        <f>SUMPRODUCT(($B$5=j_matricule)*(J14&gt;=j_date_debut)*(J14&lt;=j_date_fin),j_motif)</f>
        <v>0</v>
      </c>
      <c r="K15" s="115">
        <f>SUMPRODUCT(($B$5=j_matricule)*(K14&gt;=j_date_debut)*(K14&lt;=j_date_fin),j_motif)</f>
        <v>0</v>
      </c>
      <c r="L15" s="115">
        <f>SUMPRODUCT(($B$5=j_matricule)*(L14&gt;=j_date_debut)*(L14&lt;=j_date_fin),j_motif)</f>
        <v>0</v>
      </c>
      <c r="M15" s="115">
        <f>SUMPRODUCT(($B$5=j_matricule)*(M14&gt;=j_date_debut)*(M14&lt;=j_date_fin),j_motif)</f>
        <v>0</v>
      </c>
      <c r="N15" s="115">
        <f>SUMPRODUCT(($B$5=j_matricule)*(N14&gt;=j_date_debut)*(N14&lt;=j_date_fin),j_motif)</f>
        <v>0</v>
      </c>
      <c r="O15" s="115">
        <f>SUMPRODUCT(($B$5=j_matricule)*(O14&gt;=j_date_debut)*(O14&lt;=j_date_fin),j_motif)</f>
        <v>0</v>
      </c>
      <c r="P15" s="115">
        <f>SUMPRODUCT(($B$5=j_matricule)*(P14&gt;=j_date_debut)*(P14&lt;=j_date_fin),j_motif)</f>
        <v>0</v>
      </c>
      <c r="Q15" s="115">
        <f>SUMPRODUCT(($B$5=j_matricule)*(Q14&gt;=j_date_debut)*(Q14&lt;=j_date_fin),j_motif)</f>
        <v>0</v>
      </c>
      <c r="R15" s="115">
        <f>SUMPRODUCT(($B$5=j_matricule)*(R14&gt;=j_date_debut)*(R14&lt;=j_date_fin),j_motif)</f>
        <v>0</v>
      </c>
      <c r="S15" s="115">
        <f>SUMPRODUCT(($B$5=j_matricule)*(S14&gt;=j_date_debut)*(S14&lt;=j_date_fin),j_motif)</f>
        <v>0</v>
      </c>
      <c r="T15" s="115">
        <f>SUMPRODUCT(($B$5=j_matricule)*(T14&gt;=j_date_debut)*(T14&lt;=j_date_fin),j_motif)</f>
        <v>0</v>
      </c>
      <c r="U15" s="115">
        <f>SUMPRODUCT(($B$5=j_matricule)*(U14&gt;=j_date_debut)*(U14&lt;=j_date_fin),j_motif)</f>
        <v>0</v>
      </c>
      <c r="V15" s="115">
        <f>SUMPRODUCT(($B$5=j_matricule)*(V14&gt;=j_date_debut)*(V14&lt;=j_date_fin),j_motif)</f>
        <v>0</v>
      </c>
      <c r="W15" s="115">
        <f>SUMPRODUCT(($B$5=j_matricule)*(W14&gt;=j_date_debut)*(W14&lt;=j_date_fin),j_motif)</f>
        <v>0</v>
      </c>
      <c r="X15" s="115">
        <f>SUMPRODUCT(($B$5=j_matricule)*(X14&gt;=j_date_debut)*(X14&lt;=j_date_fin),j_motif)</f>
        <v>0</v>
      </c>
      <c r="Y15" s="115">
        <f>SUMPRODUCT(($B$5=j_matricule)*(Y14&gt;=j_date_debut)*(Y14&lt;=j_date_fin),j_motif)</f>
        <v>0</v>
      </c>
      <c r="Z15" s="115">
        <f>SUMPRODUCT(($B$5=j_matricule)*(Z14&gt;=j_date_debut)*(Z14&lt;=j_date_fin),j_motif)</f>
        <v>0</v>
      </c>
      <c r="AA15" s="115">
        <f>SUMPRODUCT(($B$5=j_matricule)*(AA14&gt;=j_date_debut)*(AA14&lt;=j_date_fin),j_motif)</f>
        <v>0</v>
      </c>
      <c r="AB15" s="115">
        <f>SUMPRODUCT(($B$5=j_matricule)*(AB14&gt;=j_date_debut)*(AB14&lt;=j_date_fin),j_motif)</f>
        <v>0</v>
      </c>
      <c r="AC15" s="115">
        <f>SUMPRODUCT(($B$5=j_matricule)*(AC14&gt;=j_date_debut)*(AC14&lt;=j_date_fin),j_motif)</f>
        <v>0</v>
      </c>
      <c r="AD15" s="115">
        <f>SUMPRODUCT(($B$5=j_matricule)*(AD14&gt;=j_date_debut)*(AD14&lt;=j_date_fin),j_motif)</f>
        <v>0</v>
      </c>
      <c r="AE15" s="115">
        <f>SUMPRODUCT(($B$5=j_matricule)*(AE14&gt;=j_date_debut)*(AE14&lt;=j_date_fin),j_motif)</f>
        <v>0</v>
      </c>
      <c r="AF15" s="115">
        <f>SUMPRODUCT(($B$5=j_matricule)*(AF14&gt;=j_date_debut)*(AF14&lt;=j_date_fin),j_motif)</f>
        <v>0</v>
      </c>
      <c r="AG15" s="115">
        <f>SUMPRODUCT(($B$5=j_matricule)*(AG14&gt;=j_date_debut)*(AG14&lt;=j_date_fin),j_motif)</f>
        <v>1</v>
      </c>
    </row>
    <row r="16" spans="1:33" ht="19.5" customHeight="1">
      <c r="A16" s="86" t="s">
        <v>32</v>
      </c>
      <c r="B16" s="141" t="str">
        <f>TEXT(C16,"mmmm")&amp;"/"&amp;YEAR(C16)</f>
        <v>septembre/2015</v>
      </c>
      <c r="C16" s="112">
        <f>_XLL.MOIS.DECALER(C14,1)</f>
        <v>42248</v>
      </c>
      <c r="D16" s="113">
        <f aca="true" t="shared" si="3" ref="D16:AF16">C16+1</f>
        <v>42249</v>
      </c>
      <c r="E16" s="113">
        <f t="shared" si="3"/>
        <v>42250</v>
      </c>
      <c r="F16" s="113">
        <f t="shared" si="3"/>
        <v>42251</v>
      </c>
      <c r="G16" s="113">
        <f t="shared" si="3"/>
        <v>42252</v>
      </c>
      <c r="H16" s="113">
        <f t="shared" si="3"/>
        <v>42253</v>
      </c>
      <c r="I16" s="113">
        <f t="shared" si="3"/>
        <v>42254</v>
      </c>
      <c r="J16" s="113">
        <f t="shared" si="3"/>
        <v>42255</v>
      </c>
      <c r="K16" s="113">
        <f t="shared" si="3"/>
        <v>42256</v>
      </c>
      <c r="L16" s="113">
        <f t="shared" si="3"/>
        <v>42257</v>
      </c>
      <c r="M16" s="113">
        <f t="shared" si="3"/>
        <v>42258</v>
      </c>
      <c r="N16" s="113">
        <f t="shared" si="3"/>
        <v>42259</v>
      </c>
      <c r="O16" s="113">
        <f t="shared" si="3"/>
        <v>42260</v>
      </c>
      <c r="P16" s="113">
        <f t="shared" si="3"/>
        <v>42261</v>
      </c>
      <c r="Q16" s="113">
        <f t="shared" si="3"/>
        <v>42262</v>
      </c>
      <c r="R16" s="113">
        <f t="shared" si="3"/>
        <v>42263</v>
      </c>
      <c r="S16" s="113">
        <f t="shared" si="3"/>
        <v>42264</v>
      </c>
      <c r="T16" s="113">
        <f t="shared" si="3"/>
        <v>42265</v>
      </c>
      <c r="U16" s="113">
        <f t="shared" si="3"/>
        <v>42266</v>
      </c>
      <c r="V16" s="113">
        <f t="shared" si="3"/>
        <v>42267</v>
      </c>
      <c r="W16" s="113">
        <f t="shared" si="3"/>
        <v>42268</v>
      </c>
      <c r="X16" s="113">
        <f t="shared" si="3"/>
        <v>42269</v>
      </c>
      <c r="Y16" s="113">
        <f t="shared" si="3"/>
        <v>42270</v>
      </c>
      <c r="Z16" s="113">
        <f t="shared" si="3"/>
        <v>42271</v>
      </c>
      <c r="AA16" s="113">
        <f t="shared" si="3"/>
        <v>42272</v>
      </c>
      <c r="AB16" s="113">
        <f t="shared" si="3"/>
        <v>42273</v>
      </c>
      <c r="AC16" s="113">
        <f t="shared" si="3"/>
        <v>42274</v>
      </c>
      <c r="AD16" s="113">
        <f t="shared" si="3"/>
        <v>42275</v>
      </c>
      <c r="AE16" s="113">
        <f t="shared" si="3"/>
        <v>42276</v>
      </c>
      <c r="AF16" s="113">
        <f t="shared" si="3"/>
        <v>42277</v>
      </c>
      <c r="AG16" s="114"/>
    </row>
    <row r="17" spans="1:33" ht="21" customHeight="1" thickBot="1">
      <c r="A17" s="86" t="s">
        <v>32</v>
      </c>
      <c r="B17" s="142"/>
      <c r="C17" s="115">
        <f>SUMPRODUCT(($B$5=j_matricule)*(C16&gt;=j_date_debut)*(C16&lt;=j_date_fin),j_motif)</f>
        <v>1</v>
      </c>
      <c r="D17" s="115">
        <f>SUMPRODUCT(($B$5=j_matricule)*(D16&gt;=j_date_debut)*(D16&lt;=j_date_fin),j_motif)</f>
        <v>1</v>
      </c>
      <c r="E17" s="115">
        <f>SUMPRODUCT(($B$5=j_matricule)*(E16&gt;=j_date_debut)*(E16&lt;=j_date_fin),j_motif)</f>
        <v>1</v>
      </c>
      <c r="F17" s="115">
        <f>SUMPRODUCT(($B$5=j_matricule)*(F16&gt;=j_date_debut)*(F16&lt;=j_date_fin),j_motif)</f>
        <v>1</v>
      </c>
      <c r="G17" s="115">
        <f>SUMPRODUCT(($B$5=j_matricule)*(G16&gt;=j_date_debut)*(G16&lt;=j_date_fin),j_motif)</f>
        <v>1</v>
      </c>
      <c r="H17" s="115">
        <f>SUMPRODUCT(($B$5=j_matricule)*(H16&gt;=j_date_debut)*(H16&lt;=j_date_fin),j_motif)</f>
        <v>1</v>
      </c>
      <c r="I17" s="115">
        <f>SUMPRODUCT(($B$5=j_matricule)*(I16&gt;=j_date_debut)*(I16&lt;=j_date_fin),j_motif)</f>
        <v>1</v>
      </c>
      <c r="J17" s="115">
        <f>SUMPRODUCT(($B$5=j_matricule)*(J16&gt;=j_date_debut)*(J16&lt;=j_date_fin),j_motif)</f>
        <v>1</v>
      </c>
      <c r="K17" s="115">
        <f>SUMPRODUCT(($B$5=j_matricule)*(K16&gt;=j_date_debut)*(K16&lt;=j_date_fin),j_motif)</f>
        <v>1</v>
      </c>
      <c r="L17" s="115">
        <f>SUMPRODUCT(($B$5=j_matricule)*(L16&gt;=j_date_debut)*(L16&lt;=j_date_fin),j_motif)</f>
        <v>1</v>
      </c>
      <c r="M17" s="115">
        <f>SUMPRODUCT(($B$5=j_matricule)*(M16&gt;=j_date_debut)*(M16&lt;=j_date_fin),j_motif)</f>
        <v>1</v>
      </c>
      <c r="N17" s="115">
        <f>SUMPRODUCT(($B$5=j_matricule)*(N16&gt;=j_date_debut)*(N16&lt;=j_date_fin),j_motif)</f>
        <v>0</v>
      </c>
      <c r="O17" s="115">
        <f>SUMPRODUCT(($B$5=j_matricule)*(O16&gt;=j_date_debut)*(O16&lt;=j_date_fin),j_motif)</f>
        <v>0</v>
      </c>
      <c r="P17" s="115">
        <f>SUMPRODUCT(($B$5=j_matricule)*(P16&gt;=j_date_debut)*(P16&lt;=j_date_fin),j_motif)</f>
        <v>0</v>
      </c>
      <c r="Q17" s="115">
        <f>SUMPRODUCT(($B$5=j_matricule)*(Q16&gt;=j_date_debut)*(Q16&lt;=j_date_fin),j_motif)</f>
        <v>0</v>
      </c>
      <c r="R17" s="115">
        <f>SUMPRODUCT(($B$5=j_matricule)*(R16&gt;=j_date_debut)*(R16&lt;=j_date_fin),j_motif)</f>
        <v>0</v>
      </c>
      <c r="S17" s="115">
        <f>SUMPRODUCT(($B$5=j_matricule)*(S16&gt;=j_date_debut)*(S16&lt;=j_date_fin),j_motif)</f>
        <v>0</v>
      </c>
      <c r="T17" s="115">
        <f>SUMPRODUCT(($B$5=j_matricule)*(T16&gt;=j_date_debut)*(T16&lt;=j_date_fin),j_motif)</f>
        <v>0</v>
      </c>
      <c r="U17" s="115">
        <f>SUMPRODUCT(($B$5=j_matricule)*(U16&gt;=j_date_debut)*(U16&lt;=j_date_fin),j_motif)</f>
        <v>0</v>
      </c>
      <c r="V17" s="115">
        <f>SUMPRODUCT(($B$5=j_matricule)*(V16&gt;=j_date_debut)*(V16&lt;=j_date_fin),j_motif)</f>
        <v>0</v>
      </c>
      <c r="W17" s="115">
        <f>SUMPRODUCT(($B$5=j_matricule)*(W16&gt;=j_date_debut)*(W16&lt;=j_date_fin),j_motif)</f>
        <v>0</v>
      </c>
      <c r="X17" s="115">
        <f>SUMPRODUCT(($B$5=j_matricule)*(X16&gt;=j_date_debut)*(X16&lt;=j_date_fin),j_motif)</f>
        <v>0</v>
      </c>
      <c r="Y17" s="115">
        <f>SUMPRODUCT(($B$5=j_matricule)*(Y16&gt;=j_date_debut)*(Y16&lt;=j_date_fin),j_motif)</f>
        <v>0</v>
      </c>
      <c r="Z17" s="115">
        <f>SUMPRODUCT(($B$5=j_matricule)*(Z16&gt;=j_date_debut)*(Z16&lt;=j_date_fin),j_motif)</f>
        <v>0</v>
      </c>
      <c r="AA17" s="115">
        <f>SUMPRODUCT(($B$5=j_matricule)*(AA16&gt;=j_date_debut)*(AA16&lt;=j_date_fin),j_motif)</f>
        <v>0</v>
      </c>
      <c r="AB17" s="115">
        <f>SUMPRODUCT(($B$5=j_matricule)*(AB16&gt;=j_date_debut)*(AB16&lt;=j_date_fin),j_motif)</f>
        <v>0</v>
      </c>
      <c r="AC17" s="115">
        <f>SUMPRODUCT(($B$5=j_matricule)*(AC16&gt;=j_date_debut)*(AC16&lt;=j_date_fin),j_motif)</f>
        <v>0</v>
      </c>
      <c r="AD17" s="115">
        <f>SUMPRODUCT(($B$5=j_matricule)*(AD16&gt;=j_date_debut)*(AD16&lt;=j_date_fin),j_motif)</f>
        <v>0</v>
      </c>
      <c r="AE17" s="115">
        <f>SUMPRODUCT(($B$5=j_matricule)*(AE16&gt;=j_date_debut)*(AE16&lt;=j_date_fin),j_motif)</f>
        <v>0</v>
      </c>
      <c r="AF17" s="115">
        <f>SUMPRODUCT(($B$5=j_matricule)*(AF16&gt;=j_date_debut)*(AF16&lt;=j_date_fin),j_motif)</f>
        <v>0</v>
      </c>
      <c r="AG17" s="115">
        <f>SUMPRODUCT(($B$5=j_matricule)*(AG16&gt;=j_date_debut)*(AG16&lt;=j_date_fin),j_motif)</f>
        <v>0</v>
      </c>
    </row>
    <row r="18" spans="1:33" ht="19.5" customHeight="1">
      <c r="A18" s="86" t="s">
        <v>32</v>
      </c>
      <c r="B18" s="141" t="str">
        <f>TEXT(C18,"mmmm")&amp;"/"&amp;YEAR(C18)</f>
        <v>octobre/2015</v>
      </c>
      <c r="C18" s="112">
        <f>_XLL.MOIS.DECALER(C16,1)</f>
        <v>42278</v>
      </c>
      <c r="D18" s="113">
        <f aca="true" t="shared" si="4" ref="D18:AG18">C18+1</f>
        <v>42279</v>
      </c>
      <c r="E18" s="113">
        <f t="shared" si="4"/>
        <v>42280</v>
      </c>
      <c r="F18" s="113">
        <f t="shared" si="4"/>
        <v>42281</v>
      </c>
      <c r="G18" s="113">
        <f t="shared" si="4"/>
        <v>42282</v>
      </c>
      <c r="H18" s="113">
        <f t="shared" si="4"/>
        <v>42283</v>
      </c>
      <c r="I18" s="113">
        <f t="shared" si="4"/>
        <v>42284</v>
      </c>
      <c r="J18" s="113">
        <f t="shared" si="4"/>
        <v>42285</v>
      </c>
      <c r="K18" s="113">
        <f t="shared" si="4"/>
        <v>42286</v>
      </c>
      <c r="L18" s="113">
        <f t="shared" si="4"/>
        <v>42287</v>
      </c>
      <c r="M18" s="113">
        <f t="shared" si="4"/>
        <v>42288</v>
      </c>
      <c r="N18" s="113">
        <f t="shared" si="4"/>
        <v>42289</v>
      </c>
      <c r="O18" s="113">
        <f t="shared" si="4"/>
        <v>42290</v>
      </c>
      <c r="P18" s="113">
        <f t="shared" si="4"/>
        <v>42291</v>
      </c>
      <c r="Q18" s="113">
        <f t="shared" si="4"/>
        <v>42292</v>
      </c>
      <c r="R18" s="113">
        <f t="shared" si="4"/>
        <v>42293</v>
      </c>
      <c r="S18" s="113">
        <f t="shared" si="4"/>
        <v>42294</v>
      </c>
      <c r="T18" s="113">
        <f t="shared" si="4"/>
        <v>42295</v>
      </c>
      <c r="U18" s="113">
        <f t="shared" si="4"/>
        <v>42296</v>
      </c>
      <c r="V18" s="113">
        <f t="shared" si="4"/>
        <v>42297</v>
      </c>
      <c r="W18" s="113">
        <f t="shared" si="4"/>
        <v>42298</v>
      </c>
      <c r="X18" s="113">
        <f t="shared" si="4"/>
        <v>42299</v>
      </c>
      <c r="Y18" s="113">
        <f t="shared" si="4"/>
        <v>42300</v>
      </c>
      <c r="Z18" s="113">
        <f t="shared" si="4"/>
        <v>42301</v>
      </c>
      <c r="AA18" s="113">
        <f t="shared" si="4"/>
        <v>42302</v>
      </c>
      <c r="AB18" s="113">
        <f t="shared" si="4"/>
        <v>42303</v>
      </c>
      <c r="AC18" s="113">
        <f t="shared" si="4"/>
        <v>42304</v>
      </c>
      <c r="AD18" s="113">
        <f t="shared" si="4"/>
        <v>42305</v>
      </c>
      <c r="AE18" s="113">
        <f t="shared" si="4"/>
        <v>42306</v>
      </c>
      <c r="AF18" s="113">
        <f t="shared" si="4"/>
        <v>42307</v>
      </c>
      <c r="AG18" s="116">
        <f t="shared" si="4"/>
        <v>42308</v>
      </c>
    </row>
    <row r="19" spans="1:33" ht="21" customHeight="1" thickBot="1">
      <c r="A19" s="86" t="s">
        <v>32</v>
      </c>
      <c r="B19" s="143"/>
      <c r="C19" s="115">
        <f>SUMPRODUCT(($B$5=j_matricule)*(C18&gt;=j_date_debut)*(C18&lt;=j_date_fin),j_motif)</f>
        <v>0</v>
      </c>
      <c r="D19" s="115">
        <f>SUMPRODUCT(($B$5=j_matricule)*(D18&gt;=j_date_debut)*(D18&lt;=j_date_fin),j_motif)</f>
        <v>0</v>
      </c>
      <c r="E19" s="115">
        <f>SUMPRODUCT(($B$5=j_matricule)*(E18&gt;=j_date_debut)*(E18&lt;=j_date_fin),j_motif)</f>
        <v>0</v>
      </c>
      <c r="F19" s="115">
        <f>SUMPRODUCT(($B$5=j_matricule)*(F18&gt;=j_date_debut)*(F18&lt;=j_date_fin),j_motif)</f>
        <v>0</v>
      </c>
      <c r="G19" s="115">
        <f>SUMPRODUCT(($B$5=j_matricule)*(G18&gt;=j_date_debut)*(G18&lt;=j_date_fin),j_motif)</f>
        <v>0</v>
      </c>
      <c r="H19" s="115">
        <f>SUMPRODUCT(($B$5=j_matricule)*(H18&gt;=j_date_debut)*(H18&lt;=j_date_fin),j_motif)</f>
        <v>0</v>
      </c>
      <c r="I19" s="115">
        <f>SUMPRODUCT(($B$5=j_matricule)*(I18&gt;=j_date_debut)*(I18&lt;=j_date_fin),j_motif)</f>
        <v>1</v>
      </c>
      <c r="J19" s="115">
        <f>SUMPRODUCT(($B$5=j_matricule)*(J18&gt;=j_date_debut)*(J18&lt;=j_date_fin),j_motif)</f>
        <v>1</v>
      </c>
      <c r="K19" s="115">
        <f>SUMPRODUCT(($B$5=j_matricule)*(K18&gt;=j_date_debut)*(K18&lt;=j_date_fin),j_motif)</f>
        <v>1</v>
      </c>
      <c r="L19" s="115">
        <f>SUMPRODUCT(($B$5=j_matricule)*(L18&gt;=j_date_debut)*(L18&lt;=j_date_fin),j_motif)</f>
        <v>0</v>
      </c>
      <c r="M19" s="115">
        <f>SUMPRODUCT(($B$5=j_matricule)*(M18&gt;=j_date_debut)*(M18&lt;=j_date_fin),j_motif)</f>
        <v>0</v>
      </c>
      <c r="N19" s="115">
        <f>SUMPRODUCT(($B$5=j_matricule)*(N18&gt;=j_date_debut)*(N18&lt;=j_date_fin),j_motif)</f>
        <v>1</v>
      </c>
      <c r="O19" s="115">
        <f>SUMPRODUCT(($B$5=j_matricule)*(O18&gt;=j_date_debut)*(O18&lt;=j_date_fin),j_motif)</f>
        <v>1</v>
      </c>
      <c r="P19" s="115">
        <f>SUMPRODUCT(($B$5=j_matricule)*(P18&gt;=j_date_debut)*(P18&lt;=j_date_fin),j_motif)</f>
        <v>0</v>
      </c>
      <c r="Q19" s="115">
        <f>SUMPRODUCT(($B$5=j_matricule)*(Q18&gt;=j_date_debut)*(Q18&lt;=j_date_fin),j_motif)</f>
        <v>21</v>
      </c>
      <c r="R19" s="115">
        <f>SUMPRODUCT(($B$5=j_matricule)*(R18&gt;=j_date_debut)*(R18&lt;=j_date_fin),j_motif)</f>
        <v>0</v>
      </c>
      <c r="S19" s="115">
        <f>SUMPRODUCT(($B$5=j_matricule)*(S18&gt;=j_date_debut)*(S18&lt;=j_date_fin),j_motif)</f>
        <v>0</v>
      </c>
      <c r="T19" s="115">
        <f>SUMPRODUCT(($B$5=j_matricule)*(T18&gt;=j_date_debut)*(T18&lt;=j_date_fin),j_motif)</f>
        <v>0</v>
      </c>
      <c r="U19" s="115">
        <f>SUMPRODUCT(($B$5=j_matricule)*(U18&gt;=j_date_debut)*(U18&lt;=j_date_fin),j_motif)</f>
        <v>0</v>
      </c>
      <c r="V19" s="115">
        <f>SUMPRODUCT(($B$5=j_matricule)*(V18&gt;=j_date_debut)*(V18&lt;=j_date_fin),j_motif)</f>
        <v>0</v>
      </c>
      <c r="W19" s="115">
        <f>SUMPRODUCT(($B$5=j_matricule)*(W18&gt;=j_date_debut)*(W18&lt;=j_date_fin),j_motif)</f>
        <v>0</v>
      </c>
      <c r="X19" s="115">
        <f>SUMPRODUCT(($B$5=j_matricule)*(X18&gt;=j_date_debut)*(X18&lt;=j_date_fin),j_motif)</f>
        <v>0</v>
      </c>
      <c r="Y19" s="115">
        <f>SUMPRODUCT(($B$5=j_matricule)*(Y18&gt;=j_date_debut)*(Y18&lt;=j_date_fin),j_motif)</f>
        <v>0</v>
      </c>
      <c r="Z19" s="115">
        <f>SUMPRODUCT(($B$5=j_matricule)*(Z18&gt;=j_date_debut)*(Z18&lt;=j_date_fin),j_motif)</f>
        <v>0</v>
      </c>
      <c r="AA19" s="115">
        <f>SUMPRODUCT(($B$5=j_matricule)*(AA18&gt;=j_date_debut)*(AA18&lt;=j_date_fin),j_motif)</f>
        <v>0</v>
      </c>
      <c r="AB19" s="115">
        <f>SUMPRODUCT(($B$5=j_matricule)*(AB18&gt;=j_date_debut)*(AB18&lt;=j_date_fin),j_motif)</f>
        <v>0</v>
      </c>
      <c r="AC19" s="115">
        <f>SUMPRODUCT(($B$5=j_matricule)*(AC18&gt;=j_date_debut)*(AC18&lt;=j_date_fin),j_motif)</f>
        <v>0</v>
      </c>
      <c r="AD19" s="115">
        <f>SUMPRODUCT(($B$5=j_matricule)*(AD18&gt;=j_date_debut)*(AD18&lt;=j_date_fin),j_motif)</f>
        <v>0</v>
      </c>
      <c r="AE19" s="115">
        <f>SUMPRODUCT(($B$5=j_matricule)*(AE18&gt;=j_date_debut)*(AE18&lt;=j_date_fin),j_motif)</f>
        <v>0</v>
      </c>
      <c r="AF19" s="115">
        <f>SUMPRODUCT(($B$5=j_matricule)*(AF18&gt;=j_date_debut)*(AF18&lt;=j_date_fin),j_motif)</f>
        <v>0</v>
      </c>
      <c r="AG19" s="115">
        <f>SUMPRODUCT(($B$5=j_matricule)*(AG18&gt;=j_date_debut)*(AG18&lt;=j_date_fin),j_motif)</f>
        <v>0</v>
      </c>
    </row>
    <row r="20" spans="1:33" ht="19.5" customHeight="1">
      <c r="A20" s="86" t="s">
        <v>32</v>
      </c>
      <c r="B20" s="141" t="str">
        <f>TEXT(C20,"mmmm")&amp;"/"&amp;YEAR(C20)</f>
        <v>novembre/2015</v>
      </c>
      <c r="C20" s="112">
        <f>_XLL.MOIS.DECALER(C18,1)</f>
        <v>42309</v>
      </c>
      <c r="D20" s="113">
        <f aca="true" t="shared" si="5" ref="D20:AF20">C20+1</f>
        <v>42310</v>
      </c>
      <c r="E20" s="113">
        <f t="shared" si="5"/>
        <v>42311</v>
      </c>
      <c r="F20" s="113">
        <f t="shared" si="5"/>
        <v>42312</v>
      </c>
      <c r="G20" s="113">
        <f t="shared" si="5"/>
        <v>42313</v>
      </c>
      <c r="H20" s="113">
        <f t="shared" si="5"/>
        <v>42314</v>
      </c>
      <c r="I20" s="113">
        <f t="shared" si="5"/>
        <v>42315</v>
      </c>
      <c r="J20" s="113">
        <f t="shared" si="5"/>
        <v>42316</v>
      </c>
      <c r="K20" s="113">
        <f t="shared" si="5"/>
        <v>42317</v>
      </c>
      <c r="L20" s="113">
        <f t="shared" si="5"/>
        <v>42318</v>
      </c>
      <c r="M20" s="113">
        <f t="shared" si="5"/>
        <v>42319</v>
      </c>
      <c r="N20" s="113">
        <f t="shared" si="5"/>
        <v>42320</v>
      </c>
      <c r="O20" s="113">
        <f t="shared" si="5"/>
        <v>42321</v>
      </c>
      <c r="P20" s="113">
        <f t="shared" si="5"/>
        <v>42322</v>
      </c>
      <c r="Q20" s="113">
        <f t="shared" si="5"/>
        <v>42323</v>
      </c>
      <c r="R20" s="113">
        <f t="shared" si="5"/>
        <v>42324</v>
      </c>
      <c r="S20" s="113">
        <f t="shared" si="5"/>
        <v>42325</v>
      </c>
      <c r="T20" s="113">
        <f t="shared" si="5"/>
        <v>42326</v>
      </c>
      <c r="U20" s="113">
        <f t="shared" si="5"/>
        <v>42327</v>
      </c>
      <c r="V20" s="113">
        <f t="shared" si="5"/>
        <v>42328</v>
      </c>
      <c r="W20" s="113">
        <f t="shared" si="5"/>
        <v>42329</v>
      </c>
      <c r="X20" s="113">
        <f t="shared" si="5"/>
        <v>42330</v>
      </c>
      <c r="Y20" s="113">
        <f t="shared" si="5"/>
        <v>42331</v>
      </c>
      <c r="Z20" s="113">
        <f t="shared" si="5"/>
        <v>42332</v>
      </c>
      <c r="AA20" s="113">
        <f t="shared" si="5"/>
        <v>42333</v>
      </c>
      <c r="AB20" s="113">
        <f t="shared" si="5"/>
        <v>42334</v>
      </c>
      <c r="AC20" s="113">
        <f t="shared" si="5"/>
        <v>42335</v>
      </c>
      <c r="AD20" s="113">
        <f t="shared" si="5"/>
        <v>42336</v>
      </c>
      <c r="AE20" s="113">
        <f t="shared" si="5"/>
        <v>42337</v>
      </c>
      <c r="AF20" s="113">
        <f t="shared" si="5"/>
        <v>42338</v>
      </c>
      <c r="AG20" s="114"/>
    </row>
    <row r="21" spans="1:33" ht="21" customHeight="1" thickBot="1">
      <c r="A21" s="86" t="s">
        <v>32</v>
      </c>
      <c r="B21" s="143"/>
      <c r="C21" s="115">
        <f>SUMPRODUCT(($B$5=j_matricule)*(C20&gt;=j_date_debut)*(C20&lt;=j_date_fin),j_motif)</f>
        <v>0</v>
      </c>
      <c r="D21" s="115">
        <f>SUMPRODUCT(($B$5=j_matricule)*(D20&gt;=j_date_debut)*(D20&lt;=j_date_fin),j_motif)</f>
        <v>14</v>
      </c>
      <c r="E21" s="115">
        <f>SUMPRODUCT(($B$5=j_matricule)*(E20&gt;=j_date_debut)*(E20&lt;=j_date_fin),j_motif)</f>
        <v>14</v>
      </c>
      <c r="F21" s="115">
        <f>SUMPRODUCT(($B$5=j_matricule)*(F20&gt;=j_date_debut)*(F20&lt;=j_date_fin),j_motif)</f>
        <v>14</v>
      </c>
      <c r="G21" s="115">
        <f>SUMPRODUCT(($B$5=j_matricule)*(G20&gt;=j_date_debut)*(G20&lt;=j_date_fin),j_motif)</f>
        <v>14</v>
      </c>
      <c r="H21" s="115">
        <f>SUMPRODUCT(($B$5=j_matricule)*(H20&gt;=j_date_debut)*(H20&lt;=j_date_fin),j_motif)</f>
        <v>0</v>
      </c>
      <c r="I21" s="115">
        <f>SUMPRODUCT(($B$5=j_matricule)*(I20&gt;=j_date_debut)*(I20&lt;=j_date_fin),j_motif)</f>
        <v>0</v>
      </c>
      <c r="J21" s="115">
        <f>SUMPRODUCT(($B$5=j_matricule)*(J20&gt;=j_date_debut)*(J20&lt;=j_date_fin),j_motif)</f>
        <v>0</v>
      </c>
      <c r="K21" s="115">
        <f>SUMPRODUCT(($B$5=j_matricule)*(K20&gt;=j_date_debut)*(K20&lt;=j_date_fin),j_motif)</f>
        <v>0</v>
      </c>
      <c r="L21" s="115">
        <f>SUMPRODUCT(($B$5=j_matricule)*(L20&gt;=j_date_debut)*(L20&lt;=j_date_fin),j_motif)</f>
        <v>0</v>
      </c>
      <c r="M21" s="115">
        <f>SUMPRODUCT(($B$5=j_matricule)*(M20&gt;=j_date_debut)*(M20&lt;=j_date_fin),j_motif)</f>
        <v>0</v>
      </c>
      <c r="N21" s="115">
        <f>SUMPRODUCT(($B$5=j_matricule)*(N20&gt;=j_date_debut)*(N20&lt;=j_date_fin),j_motif)</f>
        <v>0</v>
      </c>
      <c r="O21" s="115">
        <f>SUMPRODUCT(($B$5=j_matricule)*(O20&gt;=j_date_debut)*(O20&lt;=j_date_fin),j_motif)</f>
        <v>0</v>
      </c>
      <c r="P21" s="115">
        <f>SUMPRODUCT(($B$5=j_matricule)*(P20&gt;=j_date_debut)*(P20&lt;=j_date_fin),j_motif)</f>
        <v>0</v>
      </c>
      <c r="Q21" s="115">
        <f>SUMPRODUCT(($B$5=j_matricule)*(Q20&gt;=j_date_debut)*(Q20&lt;=j_date_fin),j_motif)</f>
        <v>0</v>
      </c>
      <c r="R21" s="115">
        <f>SUMPRODUCT(($B$5=j_matricule)*(R20&gt;=j_date_debut)*(R20&lt;=j_date_fin),j_motif)</f>
        <v>0</v>
      </c>
      <c r="S21" s="115">
        <f>SUMPRODUCT(($B$5=j_matricule)*(S20&gt;=j_date_debut)*(S20&lt;=j_date_fin),j_motif)</f>
        <v>0</v>
      </c>
      <c r="T21" s="115">
        <f>SUMPRODUCT(($B$5=j_matricule)*(T20&gt;=j_date_debut)*(T20&lt;=j_date_fin),j_motif)</f>
        <v>0</v>
      </c>
      <c r="U21" s="115">
        <f>SUMPRODUCT(($B$5=j_matricule)*(U20&gt;=j_date_debut)*(U20&lt;=j_date_fin),j_motif)</f>
        <v>0</v>
      </c>
      <c r="V21" s="115">
        <f>SUMPRODUCT(($B$5=j_matricule)*(V20&gt;=j_date_debut)*(V20&lt;=j_date_fin),j_motif)</f>
        <v>14</v>
      </c>
      <c r="W21" s="115">
        <f>SUMPRODUCT(($B$5=j_matricule)*(W20&gt;=j_date_debut)*(W20&lt;=j_date_fin),j_motif)</f>
        <v>0</v>
      </c>
      <c r="X21" s="115">
        <f>SUMPRODUCT(($B$5=j_matricule)*(X20&gt;=j_date_debut)*(X20&lt;=j_date_fin),j_motif)</f>
        <v>0</v>
      </c>
      <c r="Y21" s="115">
        <f>SUMPRODUCT(($B$5=j_matricule)*(Y20&gt;=j_date_debut)*(Y20&lt;=j_date_fin),j_motif)</f>
        <v>21</v>
      </c>
      <c r="Z21" s="115">
        <f>SUMPRODUCT(($B$5=j_matricule)*(Z20&gt;=j_date_debut)*(Z20&lt;=j_date_fin),j_motif)</f>
        <v>0</v>
      </c>
      <c r="AA21" s="115">
        <f>SUMPRODUCT(($B$5=j_matricule)*(AA20&gt;=j_date_debut)*(AA20&lt;=j_date_fin),j_motif)</f>
        <v>21</v>
      </c>
      <c r="AB21" s="115">
        <f>SUMPRODUCT(($B$5=j_matricule)*(AB20&gt;=j_date_debut)*(AB20&lt;=j_date_fin),j_motif)</f>
        <v>0</v>
      </c>
      <c r="AC21" s="115">
        <f>SUMPRODUCT(($B$5=j_matricule)*(AC20&gt;=j_date_debut)*(AC20&lt;=j_date_fin),j_motif)</f>
        <v>0</v>
      </c>
      <c r="AD21" s="115">
        <f>SUMPRODUCT(($B$5=j_matricule)*(AD20&gt;=j_date_debut)*(AD20&lt;=j_date_fin),j_motif)</f>
        <v>0</v>
      </c>
      <c r="AE21" s="115">
        <f>SUMPRODUCT(($B$5=j_matricule)*(AE20&gt;=j_date_debut)*(AE20&lt;=j_date_fin),j_motif)</f>
        <v>0</v>
      </c>
      <c r="AF21" s="115">
        <f>SUMPRODUCT(($B$5=j_matricule)*(AF20&gt;=j_date_debut)*(AF20&lt;=j_date_fin),j_motif)</f>
        <v>0</v>
      </c>
      <c r="AG21" s="115">
        <f>SUMPRODUCT(($B$5=j_matricule)*(AG20&gt;=j_date_debut)*(AG20&lt;=j_date_fin),j_motif)</f>
        <v>0</v>
      </c>
    </row>
    <row r="22" spans="1:33" ht="19.5" customHeight="1">
      <c r="A22" s="86" t="s">
        <v>32</v>
      </c>
      <c r="B22" s="141" t="str">
        <f>TEXT(C22,"mmmm")&amp;"/"&amp;YEAR(C22)</f>
        <v>décembre/2015</v>
      </c>
      <c r="C22" s="112">
        <f>_XLL.MOIS.DECALER(C20,1)</f>
        <v>42339</v>
      </c>
      <c r="D22" s="113">
        <f aca="true" t="shared" si="6" ref="D22:AG22">C22+1</f>
        <v>42340</v>
      </c>
      <c r="E22" s="113">
        <f t="shared" si="6"/>
        <v>42341</v>
      </c>
      <c r="F22" s="113">
        <f t="shared" si="6"/>
        <v>42342</v>
      </c>
      <c r="G22" s="113">
        <f t="shared" si="6"/>
        <v>42343</v>
      </c>
      <c r="H22" s="113">
        <f t="shared" si="6"/>
        <v>42344</v>
      </c>
      <c r="I22" s="113">
        <f t="shared" si="6"/>
        <v>42345</v>
      </c>
      <c r="J22" s="113">
        <f t="shared" si="6"/>
        <v>42346</v>
      </c>
      <c r="K22" s="113">
        <f t="shared" si="6"/>
        <v>42347</v>
      </c>
      <c r="L22" s="113">
        <f t="shared" si="6"/>
        <v>42348</v>
      </c>
      <c r="M22" s="113">
        <f t="shared" si="6"/>
        <v>42349</v>
      </c>
      <c r="N22" s="113">
        <f t="shared" si="6"/>
        <v>42350</v>
      </c>
      <c r="O22" s="113">
        <f t="shared" si="6"/>
        <v>42351</v>
      </c>
      <c r="P22" s="113">
        <f t="shared" si="6"/>
        <v>42352</v>
      </c>
      <c r="Q22" s="113">
        <f t="shared" si="6"/>
        <v>42353</v>
      </c>
      <c r="R22" s="113">
        <f t="shared" si="6"/>
        <v>42354</v>
      </c>
      <c r="S22" s="113">
        <f t="shared" si="6"/>
        <v>42355</v>
      </c>
      <c r="T22" s="113">
        <f t="shared" si="6"/>
        <v>42356</v>
      </c>
      <c r="U22" s="113">
        <f t="shared" si="6"/>
        <v>42357</v>
      </c>
      <c r="V22" s="113">
        <f t="shared" si="6"/>
        <v>42358</v>
      </c>
      <c r="W22" s="113">
        <f t="shared" si="6"/>
        <v>42359</v>
      </c>
      <c r="X22" s="113">
        <f t="shared" si="6"/>
        <v>42360</v>
      </c>
      <c r="Y22" s="113">
        <f t="shared" si="6"/>
        <v>42361</v>
      </c>
      <c r="Z22" s="113">
        <f t="shared" si="6"/>
        <v>42362</v>
      </c>
      <c r="AA22" s="113">
        <f t="shared" si="6"/>
        <v>42363</v>
      </c>
      <c r="AB22" s="113">
        <f t="shared" si="6"/>
        <v>42364</v>
      </c>
      <c r="AC22" s="113">
        <f t="shared" si="6"/>
        <v>42365</v>
      </c>
      <c r="AD22" s="113">
        <f t="shared" si="6"/>
        <v>42366</v>
      </c>
      <c r="AE22" s="113">
        <f t="shared" si="6"/>
        <v>42367</v>
      </c>
      <c r="AF22" s="113">
        <f t="shared" si="6"/>
        <v>42368</v>
      </c>
      <c r="AG22" s="116">
        <f t="shared" si="6"/>
        <v>42369</v>
      </c>
    </row>
    <row r="23" spans="1:33" ht="21" customHeight="1" thickBot="1">
      <c r="A23" s="86" t="s">
        <v>32</v>
      </c>
      <c r="B23" s="146"/>
      <c r="C23" s="155">
        <f>SUMPRODUCT(($B$5=j_matricule)*(C22&gt;=j_date_debut)*(C22&lt;=j_date_fin),j_motif)</f>
        <v>0</v>
      </c>
      <c r="D23" s="156">
        <f>SUMPRODUCT(($B$5=j_matricule)*(D22&gt;=j_date_debut)*(D22&lt;=j_date_fin),j_motif)</f>
        <v>0</v>
      </c>
      <c r="E23" s="156">
        <f>SUMPRODUCT(($B$5=j_matricule)*(E22&gt;=j_date_debut)*(E22&lt;=j_date_fin),j_motif)</f>
        <v>0</v>
      </c>
      <c r="F23" s="156">
        <f>SUMPRODUCT(($B$5=j_matricule)*(F22&gt;=j_date_debut)*(F22&lt;=j_date_fin),j_motif)</f>
        <v>0</v>
      </c>
      <c r="G23" s="156">
        <f>SUMPRODUCT(($B$5=j_matricule)*(G22&gt;=j_date_debut)*(G22&lt;=j_date_fin),j_motif)</f>
        <v>0</v>
      </c>
      <c r="H23" s="156">
        <f>SUMPRODUCT(($B$5=j_matricule)*(H22&gt;=j_date_debut)*(H22&lt;=j_date_fin),j_motif)</f>
        <v>0</v>
      </c>
      <c r="I23" s="156">
        <f>SUMPRODUCT(($B$5=j_matricule)*(I22&gt;=j_date_debut)*(I22&lt;=j_date_fin),j_motif)</f>
        <v>21</v>
      </c>
      <c r="J23" s="156">
        <f>SUMPRODUCT(($B$5=j_matricule)*(J22&gt;=j_date_debut)*(J22&lt;=j_date_fin),j_motif)</f>
        <v>0</v>
      </c>
      <c r="K23" s="156">
        <f>SUMPRODUCT(($B$5=j_matricule)*(K22&gt;=j_date_debut)*(K22&lt;=j_date_fin),j_motif)</f>
        <v>21</v>
      </c>
      <c r="L23" s="156">
        <f>SUMPRODUCT(($B$5=j_matricule)*(L22&gt;=j_date_debut)*(L22&lt;=j_date_fin),j_motif)</f>
        <v>0</v>
      </c>
      <c r="M23" s="156">
        <f>SUMPRODUCT(($B$5=j_matricule)*(M22&gt;=j_date_debut)*(M22&lt;=j_date_fin),j_motif)</f>
        <v>21</v>
      </c>
      <c r="N23" s="156">
        <f>SUMPRODUCT(($B$5=j_matricule)*(N22&gt;=j_date_debut)*(N22&lt;=j_date_fin),j_motif)</f>
        <v>0</v>
      </c>
      <c r="O23" s="156">
        <f>SUMPRODUCT(($B$5=j_matricule)*(O22&gt;=j_date_debut)*(O22&lt;=j_date_fin),j_motif)</f>
        <v>0</v>
      </c>
      <c r="P23" s="156">
        <f>SUMPRODUCT(($B$5=j_matricule)*(P22&gt;=j_date_debut)*(P22&lt;=j_date_fin),j_motif)</f>
        <v>21</v>
      </c>
      <c r="Q23" s="156">
        <f>SUMPRODUCT(($B$5=j_matricule)*(Q22&gt;=j_date_debut)*(Q22&lt;=j_date_fin),j_motif)</f>
        <v>21</v>
      </c>
      <c r="R23" s="156">
        <f>SUMPRODUCT(($B$5=j_matricule)*(R22&gt;=j_date_debut)*(R22&lt;=j_date_fin),j_motif)</f>
        <v>0</v>
      </c>
      <c r="S23" s="156">
        <f>SUMPRODUCT(($B$5=j_matricule)*(S22&gt;=j_date_debut)*(S22&lt;=j_date_fin),j_motif)</f>
        <v>0</v>
      </c>
      <c r="T23" s="156">
        <f>SUMPRODUCT(($B$5=j_matricule)*(T22&gt;=j_date_debut)*(T22&lt;=j_date_fin),j_motif)</f>
        <v>0</v>
      </c>
      <c r="U23" s="156">
        <f>SUMPRODUCT(($B$5=j_matricule)*(U22&gt;=j_date_debut)*(U22&lt;=j_date_fin),j_motif)</f>
        <v>0</v>
      </c>
      <c r="V23" s="156">
        <f>SUMPRODUCT(($B$5=j_matricule)*(V22&gt;=j_date_debut)*(V22&lt;=j_date_fin),j_motif)</f>
        <v>0</v>
      </c>
      <c r="W23" s="156">
        <f>SUMPRODUCT(($B$5=j_matricule)*(W22&gt;=j_date_debut)*(W22&lt;=j_date_fin),j_motif)</f>
        <v>21</v>
      </c>
      <c r="X23" s="156">
        <f>SUMPRODUCT(($B$5=j_matricule)*(X22&gt;=j_date_debut)*(X22&lt;=j_date_fin),j_motif)</f>
        <v>0</v>
      </c>
      <c r="Y23" s="156">
        <f>SUMPRODUCT(($B$5=j_matricule)*(Y22&gt;=j_date_debut)*(Y22&lt;=j_date_fin),j_motif)</f>
        <v>0</v>
      </c>
      <c r="Z23" s="156">
        <f>SUMPRODUCT(($B$5=j_matricule)*(Z22&gt;=j_date_debut)*(Z22&lt;=j_date_fin),j_motif)</f>
        <v>0</v>
      </c>
      <c r="AA23" s="156">
        <f>SUMPRODUCT(($B$5=j_matricule)*(AA22&gt;=j_date_debut)*(AA22&lt;=j_date_fin),j_motif)</f>
        <v>0</v>
      </c>
      <c r="AB23" s="156">
        <f>SUMPRODUCT(($B$5=j_matricule)*(AB22&gt;=j_date_debut)*(AB22&lt;=j_date_fin),j_motif)</f>
        <v>0</v>
      </c>
      <c r="AC23" s="156">
        <f>SUMPRODUCT(($B$5=j_matricule)*(AC22&gt;=j_date_debut)*(AC22&lt;=j_date_fin),j_motif)</f>
        <v>0</v>
      </c>
      <c r="AD23" s="156">
        <f>SUMPRODUCT(($B$5=j_matricule)*(AD22&gt;=j_date_debut)*(AD22&lt;=j_date_fin),j_motif)</f>
        <v>0</v>
      </c>
      <c r="AE23" s="156">
        <f>SUMPRODUCT(($B$5=j_matricule)*(AE22&gt;=j_date_debut)*(AE22&lt;=j_date_fin),j_motif)</f>
        <v>0</v>
      </c>
      <c r="AF23" s="156">
        <f>SUMPRODUCT(($B$5=j_matricule)*(AF22&gt;=j_date_debut)*(AF22&lt;=j_date_fin),j_motif)</f>
        <v>0</v>
      </c>
      <c r="AG23" s="156">
        <f>SUMPRODUCT(($B$5=j_matricule)*(AG22&gt;=j_date_debut)*(AG22&lt;=j_date_fin),j_motif)</f>
        <v>0</v>
      </c>
    </row>
    <row r="24" spans="1:33" ht="19.5" customHeight="1" thickTop="1">
      <c r="A24" s="86" t="s">
        <v>32</v>
      </c>
      <c r="B24" s="143" t="str">
        <f>TEXT(C24,"mmmm")&amp;"/"&amp;YEAR(C24)</f>
        <v>janvier/2016</v>
      </c>
      <c r="C24" s="119">
        <f>_XLL.MOIS.DECALER(C22,1)</f>
        <v>42370</v>
      </c>
      <c r="D24" s="119">
        <f aca="true" t="shared" si="7" ref="D24:AF24">C24+1</f>
        <v>42371</v>
      </c>
      <c r="E24" s="119">
        <f t="shared" si="7"/>
        <v>42372</v>
      </c>
      <c r="F24" s="119">
        <f t="shared" si="7"/>
        <v>42373</v>
      </c>
      <c r="G24" s="119">
        <f t="shared" si="7"/>
        <v>42374</v>
      </c>
      <c r="H24" s="119">
        <f t="shared" si="7"/>
        <v>42375</v>
      </c>
      <c r="I24" s="119">
        <f t="shared" si="7"/>
        <v>42376</v>
      </c>
      <c r="J24" s="119">
        <f t="shared" si="7"/>
        <v>42377</v>
      </c>
      <c r="K24" s="119">
        <f t="shared" si="7"/>
        <v>42378</v>
      </c>
      <c r="L24" s="119">
        <f t="shared" si="7"/>
        <v>42379</v>
      </c>
      <c r="M24" s="119">
        <f t="shared" si="7"/>
        <v>42380</v>
      </c>
      <c r="N24" s="119">
        <f t="shared" si="7"/>
        <v>42381</v>
      </c>
      <c r="O24" s="119">
        <f t="shared" si="7"/>
        <v>42382</v>
      </c>
      <c r="P24" s="119">
        <f t="shared" si="7"/>
        <v>42383</v>
      </c>
      <c r="Q24" s="119">
        <f t="shared" si="7"/>
        <v>42384</v>
      </c>
      <c r="R24" s="119">
        <f t="shared" si="7"/>
        <v>42385</v>
      </c>
      <c r="S24" s="119">
        <f t="shared" si="7"/>
        <v>42386</v>
      </c>
      <c r="T24" s="119">
        <f t="shared" si="7"/>
        <v>42387</v>
      </c>
      <c r="U24" s="119">
        <f t="shared" si="7"/>
        <v>42388</v>
      </c>
      <c r="V24" s="119">
        <f t="shared" si="7"/>
        <v>42389</v>
      </c>
      <c r="W24" s="119">
        <f t="shared" si="7"/>
        <v>42390</v>
      </c>
      <c r="X24" s="119">
        <f t="shared" si="7"/>
        <v>42391</v>
      </c>
      <c r="Y24" s="119">
        <f t="shared" si="7"/>
        <v>42392</v>
      </c>
      <c r="Z24" s="119">
        <f t="shared" si="7"/>
        <v>42393</v>
      </c>
      <c r="AA24" s="119">
        <f t="shared" si="7"/>
        <v>42394</v>
      </c>
      <c r="AB24" s="119">
        <f t="shared" si="7"/>
        <v>42395</v>
      </c>
      <c r="AC24" s="119">
        <f t="shared" si="7"/>
        <v>42396</v>
      </c>
      <c r="AD24" s="119">
        <f t="shared" si="7"/>
        <v>42397</v>
      </c>
      <c r="AE24" s="119">
        <f t="shared" si="7"/>
        <v>42398</v>
      </c>
      <c r="AF24" s="119">
        <f t="shared" si="7"/>
        <v>42399</v>
      </c>
      <c r="AG24" s="117" t="s">
        <v>32</v>
      </c>
    </row>
    <row r="25" spans="1:33" ht="21" customHeight="1" thickBot="1">
      <c r="A25" s="86" t="s">
        <v>32</v>
      </c>
      <c r="B25" s="143"/>
      <c r="C25" s="115">
        <f>SUMPRODUCT(($B$5=j_matricule)*(C24&gt;=j_date_debut)*(C24&lt;=j_date_fin),j_motif)</f>
        <v>0</v>
      </c>
      <c r="D25" s="115">
        <f>SUMPRODUCT(($B$5=j_matricule)*(D24&gt;=j_date_debut)*(D24&lt;=j_date_fin),j_motif)</f>
        <v>0</v>
      </c>
      <c r="E25" s="115">
        <f>SUMPRODUCT(($B$5=j_matricule)*(E24&gt;=j_date_debut)*(E24&lt;=j_date_fin),j_motif)</f>
        <v>0</v>
      </c>
      <c r="F25" s="115">
        <f>SUMPRODUCT(($B$5=j_matricule)*(F24&gt;=j_date_debut)*(F24&lt;=j_date_fin),j_motif)</f>
        <v>0</v>
      </c>
      <c r="G25" s="115">
        <f>SUMPRODUCT(($B$5=j_matricule)*(G24&gt;=j_date_debut)*(G24&lt;=j_date_fin),j_motif)</f>
        <v>0</v>
      </c>
      <c r="H25" s="115">
        <f>SUMPRODUCT(($B$5=j_matricule)*(H24&gt;=j_date_debut)*(H24&lt;=j_date_fin),j_motif)</f>
        <v>0</v>
      </c>
      <c r="I25" s="115">
        <f>SUMPRODUCT(($B$5=j_matricule)*(I24&gt;=j_date_debut)*(I24&lt;=j_date_fin),j_motif)</f>
        <v>0</v>
      </c>
      <c r="J25" s="115">
        <f>SUMPRODUCT(($B$5=j_matricule)*(J24&gt;=j_date_debut)*(J24&lt;=j_date_fin),j_motif)</f>
        <v>9</v>
      </c>
      <c r="K25" s="115">
        <f>SUMPRODUCT(($B$5=j_matricule)*(K24&gt;=j_date_debut)*(K24&lt;=j_date_fin),j_motif)</f>
        <v>0</v>
      </c>
      <c r="L25" s="115">
        <f>SUMPRODUCT(($B$5=j_matricule)*(L24&gt;=j_date_debut)*(L24&lt;=j_date_fin),j_motif)</f>
        <v>0</v>
      </c>
      <c r="M25" s="115">
        <f>SUMPRODUCT(($B$5=j_matricule)*(M24&gt;=j_date_debut)*(M24&lt;=j_date_fin),j_motif)</f>
        <v>9</v>
      </c>
      <c r="N25" s="115">
        <f>SUMPRODUCT(($B$5=j_matricule)*(N24&gt;=j_date_debut)*(N24&lt;=j_date_fin),j_motif)</f>
        <v>0</v>
      </c>
      <c r="O25" s="115">
        <f>SUMPRODUCT(($B$5=j_matricule)*(O24&gt;=j_date_debut)*(O24&lt;=j_date_fin),j_motif)</f>
        <v>0</v>
      </c>
      <c r="P25" s="115">
        <f>SUMPRODUCT(($B$5=j_matricule)*(P24&gt;=j_date_debut)*(P24&lt;=j_date_fin),j_motif)</f>
        <v>0</v>
      </c>
      <c r="Q25" s="115">
        <f>SUMPRODUCT(($B$5=j_matricule)*(Q24&gt;=j_date_debut)*(Q24&lt;=j_date_fin),j_motif)</f>
        <v>0</v>
      </c>
      <c r="R25" s="115">
        <f>SUMPRODUCT(($B$5=j_matricule)*(R24&gt;=j_date_debut)*(R24&lt;=j_date_fin),j_motif)</f>
        <v>0</v>
      </c>
      <c r="S25" s="115">
        <f>SUMPRODUCT(($B$5=j_matricule)*(S24&gt;=j_date_debut)*(S24&lt;=j_date_fin),j_motif)</f>
        <v>0</v>
      </c>
      <c r="T25" s="115">
        <f>SUMPRODUCT(($B$5=j_matricule)*(T24&gt;=j_date_debut)*(T24&lt;=j_date_fin),j_motif)</f>
        <v>0</v>
      </c>
      <c r="U25" s="115">
        <f>SUMPRODUCT(($B$5=j_matricule)*(U24&gt;=j_date_debut)*(U24&lt;=j_date_fin),j_motif)</f>
        <v>0</v>
      </c>
      <c r="V25" s="115">
        <f>SUMPRODUCT(($B$5=j_matricule)*(V24&gt;=j_date_debut)*(V24&lt;=j_date_fin),j_motif)</f>
        <v>0</v>
      </c>
      <c r="W25" s="115">
        <f>SUMPRODUCT(($B$5=j_matricule)*(W24&gt;=j_date_debut)*(W24&lt;=j_date_fin),j_motif)</f>
        <v>0</v>
      </c>
      <c r="X25" s="115">
        <f>SUMPRODUCT(($B$5=j_matricule)*(X24&gt;=j_date_debut)*(X24&lt;=j_date_fin),j_motif)</f>
        <v>0</v>
      </c>
      <c r="Y25" s="115">
        <f>SUMPRODUCT(($B$5=j_matricule)*(Y24&gt;=j_date_debut)*(Y24&lt;=j_date_fin),j_motif)</f>
        <v>0</v>
      </c>
      <c r="Z25" s="115">
        <f>SUMPRODUCT(($B$5=j_matricule)*(Z24&gt;=j_date_debut)*(Z24&lt;=j_date_fin),j_motif)</f>
        <v>0</v>
      </c>
      <c r="AA25" s="115">
        <f>SUMPRODUCT(($B$5=j_matricule)*(AA24&gt;=j_date_debut)*(AA24&lt;=j_date_fin),j_motif)</f>
        <v>9</v>
      </c>
      <c r="AB25" s="115">
        <f>SUMPRODUCT(($B$5=j_matricule)*(AB24&gt;=j_date_debut)*(AB24&lt;=j_date_fin),j_motif)</f>
        <v>0</v>
      </c>
      <c r="AC25" s="115">
        <f>SUMPRODUCT(($B$5=j_matricule)*(AC24&gt;=j_date_debut)*(AC24&lt;=j_date_fin),j_motif)</f>
        <v>0</v>
      </c>
      <c r="AD25" s="115">
        <f>SUMPRODUCT(($B$5=j_matricule)*(AD24&gt;=j_date_debut)*(AD24&lt;=j_date_fin),j_motif)</f>
        <v>0</v>
      </c>
      <c r="AE25" s="115">
        <f>SUMPRODUCT(($B$5=j_matricule)*(AE24&gt;=j_date_debut)*(AE24&lt;=j_date_fin),j_motif)</f>
        <v>0</v>
      </c>
      <c r="AF25" s="115">
        <f>SUMPRODUCT(($B$5=j_matricule)*(AF24&gt;=j_date_debut)*(AF24&lt;=j_date_fin),j_motif)</f>
        <v>0</v>
      </c>
      <c r="AG25" s="115">
        <f>SUMPRODUCT(($B$5=j_matricule)*(AG24&gt;=j_date_debut)*(AG24&lt;=j_date_fin),j_motif)</f>
        <v>0</v>
      </c>
    </row>
    <row r="26" spans="1:33" ht="19.5" customHeight="1">
      <c r="A26" s="86" t="s">
        <v>32</v>
      </c>
      <c r="B26" s="141" t="str">
        <f>TEXT(C26,"mmmm")&amp;"/"&amp;YEAR(C26)</f>
        <v>février/2016</v>
      </c>
      <c r="C26" s="112">
        <f>_XLL.MOIS.DECALER(C24,1)</f>
        <v>42401</v>
      </c>
      <c r="D26" s="113">
        <f aca="true" t="shared" si="8" ref="D26:AD26">C26+1</f>
        <v>42402</v>
      </c>
      <c r="E26" s="113">
        <f t="shared" si="8"/>
        <v>42403</v>
      </c>
      <c r="F26" s="113">
        <f t="shared" si="8"/>
        <v>42404</v>
      </c>
      <c r="G26" s="113">
        <f t="shared" si="8"/>
        <v>42405</v>
      </c>
      <c r="H26" s="113">
        <f t="shared" si="8"/>
        <v>42406</v>
      </c>
      <c r="I26" s="113">
        <f t="shared" si="8"/>
        <v>42407</v>
      </c>
      <c r="J26" s="113">
        <f t="shared" si="8"/>
        <v>42408</v>
      </c>
      <c r="K26" s="113">
        <f t="shared" si="8"/>
        <v>42409</v>
      </c>
      <c r="L26" s="113">
        <f t="shared" si="8"/>
        <v>42410</v>
      </c>
      <c r="M26" s="113">
        <f t="shared" si="8"/>
        <v>42411</v>
      </c>
      <c r="N26" s="113">
        <f t="shared" si="8"/>
        <v>42412</v>
      </c>
      <c r="O26" s="113">
        <f t="shared" si="8"/>
        <v>42413</v>
      </c>
      <c r="P26" s="113">
        <f t="shared" si="8"/>
        <v>42414</v>
      </c>
      <c r="Q26" s="113">
        <f t="shared" si="8"/>
        <v>42415</v>
      </c>
      <c r="R26" s="113">
        <f t="shared" si="8"/>
        <v>42416</v>
      </c>
      <c r="S26" s="113">
        <f t="shared" si="8"/>
        <v>42417</v>
      </c>
      <c r="T26" s="113">
        <f t="shared" si="8"/>
        <v>42418</v>
      </c>
      <c r="U26" s="113">
        <f t="shared" si="8"/>
        <v>42419</v>
      </c>
      <c r="V26" s="113">
        <f t="shared" si="8"/>
        <v>42420</v>
      </c>
      <c r="W26" s="113">
        <f t="shared" si="8"/>
        <v>42421</v>
      </c>
      <c r="X26" s="113">
        <f t="shared" si="8"/>
        <v>42422</v>
      </c>
      <c r="Y26" s="113">
        <f t="shared" si="8"/>
        <v>42423</v>
      </c>
      <c r="Z26" s="113">
        <f t="shared" si="8"/>
        <v>42424</v>
      </c>
      <c r="AA26" s="113">
        <f t="shared" si="8"/>
        <v>42425</v>
      </c>
      <c r="AB26" s="113">
        <f t="shared" si="8"/>
        <v>42426</v>
      </c>
      <c r="AC26" s="113">
        <f t="shared" si="8"/>
        <v>42427</v>
      </c>
      <c r="AD26" s="113">
        <f t="shared" si="8"/>
        <v>42428</v>
      </c>
      <c r="AE26" s="113">
        <f>IF(MONTH(AD26+1)&lt;&gt;MONTH(AD26),"",AD26+1)</f>
        <v>42429</v>
      </c>
      <c r="AF26" s="102"/>
      <c r="AG26" s="114"/>
    </row>
    <row r="27" spans="1:33" ht="21" customHeight="1" thickBot="1">
      <c r="A27" s="86" t="s">
        <v>32</v>
      </c>
      <c r="B27" s="143"/>
      <c r="C27" s="115">
        <f>SUMPRODUCT(($B$5=j_matricule)*(C26&gt;=j_date_debut)*(C26&lt;=j_date_fin),j_motif)</f>
        <v>0</v>
      </c>
      <c r="D27" s="115">
        <f>SUMPRODUCT(($B$5=j_matricule)*(D26&gt;=j_date_debut)*(D26&lt;=j_date_fin),j_motif)</f>
        <v>0</v>
      </c>
      <c r="E27" s="115">
        <f>SUMPRODUCT(($B$5=j_matricule)*(E26&gt;=j_date_debut)*(E26&lt;=j_date_fin),j_motif)</f>
        <v>0</v>
      </c>
      <c r="F27" s="115">
        <f>SUMPRODUCT(($B$5=j_matricule)*(F26&gt;=j_date_debut)*(F26&lt;=j_date_fin),j_motif)</f>
        <v>0</v>
      </c>
      <c r="G27" s="115">
        <f>SUMPRODUCT(($B$5=j_matricule)*(G26&gt;=j_date_debut)*(G26&lt;=j_date_fin),j_motif)</f>
        <v>0</v>
      </c>
      <c r="H27" s="115">
        <f>SUMPRODUCT(($B$5=j_matricule)*(H26&gt;=j_date_debut)*(H26&lt;=j_date_fin),j_motif)</f>
        <v>0</v>
      </c>
      <c r="I27" s="115">
        <f>SUMPRODUCT(($B$5=j_matricule)*(I26&gt;=j_date_debut)*(I26&lt;=j_date_fin),j_motif)</f>
        <v>0</v>
      </c>
      <c r="J27" s="115">
        <f>SUMPRODUCT(($B$5=j_matricule)*(J26&gt;=j_date_debut)*(J26&lt;=j_date_fin),j_motif)</f>
        <v>0</v>
      </c>
      <c r="K27" s="115">
        <f>SUMPRODUCT(($B$5=j_matricule)*(K26&gt;=j_date_debut)*(K26&lt;=j_date_fin),j_motif)</f>
        <v>0</v>
      </c>
      <c r="L27" s="115">
        <f>SUMPRODUCT(($B$5=j_matricule)*(L26&gt;=j_date_debut)*(L26&lt;=j_date_fin),j_motif)</f>
        <v>0</v>
      </c>
      <c r="M27" s="115">
        <f>SUMPRODUCT(($B$5=j_matricule)*(M26&gt;=j_date_debut)*(M26&lt;=j_date_fin),j_motif)</f>
        <v>0</v>
      </c>
      <c r="N27" s="115">
        <f>SUMPRODUCT(($B$5=j_matricule)*(N26&gt;=j_date_debut)*(N26&lt;=j_date_fin),j_motif)</f>
        <v>0</v>
      </c>
      <c r="O27" s="115">
        <f>SUMPRODUCT(($B$5=j_matricule)*(O26&gt;=j_date_debut)*(O26&lt;=j_date_fin),j_motif)</f>
        <v>0</v>
      </c>
      <c r="P27" s="115">
        <f>SUMPRODUCT(($B$5=j_matricule)*(P26&gt;=j_date_debut)*(P26&lt;=j_date_fin),j_motif)</f>
        <v>0</v>
      </c>
      <c r="Q27" s="115">
        <f>SUMPRODUCT(($B$5=j_matricule)*(Q26&gt;=j_date_debut)*(Q26&lt;=j_date_fin),j_motif)</f>
        <v>0</v>
      </c>
      <c r="R27" s="115">
        <f>SUMPRODUCT(($B$5=j_matricule)*(R26&gt;=j_date_debut)*(R26&lt;=j_date_fin),j_motif)</f>
        <v>0</v>
      </c>
      <c r="S27" s="115">
        <f>SUMPRODUCT(($B$5=j_matricule)*(S26&gt;=j_date_debut)*(S26&lt;=j_date_fin),j_motif)</f>
        <v>0</v>
      </c>
      <c r="T27" s="115">
        <f>SUMPRODUCT(($B$5=j_matricule)*(T26&gt;=j_date_debut)*(T26&lt;=j_date_fin),j_motif)</f>
        <v>0</v>
      </c>
      <c r="U27" s="115">
        <f>SUMPRODUCT(($B$5=j_matricule)*(U26&gt;=j_date_debut)*(U26&lt;=j_date_fin),j_motif)</f>
        <v>0</v>
      </c>
      <c r="V27" s="115">
        <f>SUMPRODUCT(($B$5=j_matricule)*(V26&gt;=j_date_debut)*(V26&lt;=j_date_fin),j_motif)</f>
        <v>0</v>
      </c>
      <c r="W27" s="115">
        <f>SUMPRODUCT(($B$5=j_matricule)*(W26&gt;=j_date_debut)*(W26&lt;=j_date_fin),j_motif)</f>
        <v>0</v>
      </c>
      <c r="X27" s="115">
        <f>SUMPRODUCT(($B$5=j_matricule)*(X26&gt;=j_date_debut)*(X26&lt;=j_date_fin),j_motif)</f>
        <v>0</v>
      </c>
      <c r="Y27" s="115">
        <f>SUMPRODUCT(($B$5=j_matricule)*(Y26&gt;=j_date_debut)*(Y26&lt;=j_date_fin),j_motif)</f>
        <v>0</v>
      </c>
      <c r="Z27" s="115">
        <f>SUMPRODUCT(($B$5=j_matricule)*(Z26&gt;=j_date_debut)*(Z26&lt;=j_date_fin),j_motif)</f>
        <v>0</v>
      </c>
      <c r="AA27" s="115">
        <f>SUMPRODUCT(($B$5=j_matricule)*(AA26&gt;=j_date_debut)*(AA26&lt;=j_date_fin),j_motif)</f>
        <v>0</v>
      </c>
      <c r="AB27" s="115">
        <f>SUMPRODUCT(($B$5=j_matricule)*(AB26&gt;=j_date_debut)*(AB26&lt;=j_date_fin),j_motif)</f>
        <v>0</v>
      </c>
      <c r="AC27" s="115">
        <f>SUMPRODUCT(($B$5=j_matricule)*(AC26&gt;=j_date_debut)*(AC26&lt;=j_date_fin),j_motif)</f>
        <v>0</v>
      </c>
      <c r="AD27" s="115">
        <f>SUMPRODUCT(($B$5=j_matricule)*(AD26&gt;=j_date_debut)*(AD26&lt;=j_date_fin),j_motif)</f>
        <v>0</v>
      </c>
      <c r="AE27" s="115">
        <f>SUMPRODUCT(($B$5=j_matricule)*(AE26&gt;=j_date_debut)*(AE26&lt;=j_date_fin),j_motif)</f>
        <v>0</v>
      </c>
      <c r="AF27" s="115">
        <f>SUMPRODUCT(($B$5=j_matricule)*(AF26&gt;=j_date_debut)*(AF26&lt;=j_date_fin),j_motif)</f>
        <v>0</v>
      </c>
      <c r="AG27" s="115">
        <f>SUMPRODUCT(($B$5=j_matricule)*(AG26&gt;=j_date_debut)*(AG26&lt;=j_date_fin),j_motif)</f>
        <v>0</v>
      </c>
    </row>
    <row r="28" spans="1:33" ht="21" customHeight="1">
      <c r="A28" s="86" t="s">
        <v>32</v>
      </c>
      <c r="B28" s="141" t="str">
        <f>TEXT(C28,"mmmm")&amp;"/"&amp;YEAR(C28)</f>
        <v>mars/2016</v>
      </c>
      <c r="C28" s="112">
        <f>_XLL.MOIS.DECALER(C26,1)</f>
        <v>42430</v>
      </c>
      <c r="D28" s="113">
        <f aca="true" t="shared" si="9" ref="D28:AG28">C28+1</f>
        <v>42431</v>
      </c>
      <c r="E28" s="113">
        <f t="shared" si="9"/>
        <v>42432</v>
      </c>
      <c r="F28" s="113">
        <f t="shared" si="9"/>
        <v>42433</v>
      </c>
      <c r="G28" s="113">
        <f t="shared" si="9"/>
        <v>42434</v>
      </c>
      <c r="H28" s="113">
        <f t="shared" si="9"/>
        <v>42435</v>
      </c>
      <c r="I28" s="113">
        <f t="shared" si="9"/>
        <v>42436</v>
      </c>
      <c r="J28" s="113">
        <f t="shared" si="9"/>
        <v>42437</v>
      </c>
      <c r="K28" s="113">
        <f t="shared" si="9"/>
        <v>42438</v>
      </c>
      <c r="L28" s="113">
        <f t="shared" si="9"/>
        <v>42439</v>
      </c>
      <c r="M28" s="113">
        <f t="shared" si="9"/>
        <v>42440</v>
      </c>
      <c r="N28" s="113">
        <f t="shared" si="9"/>
        <v>42441</v>
      </c>
      <c r="O28" s="113">
        <f t="shared" si="9"/>
        <v>42442</v>
      </c>
      <c r="P28" s="113">
        <f t="shared" si="9"/>
        <v>42443</v>
      </c>
      <c r="Q28" s="113">
        <f t="shared" si="9"/>
        <v>42444</v>
      </c>
      <c r="R28" s="113">
        <f t="shared" si="9"/>
        <v>42445</v>
      </c>
      <c r="S28" s="113">
        <f t="shared" si="9"/>
        <v>42446</v>
      </c>
      <c r="T28" s="113">
        <f t="shared" si="9"/>
        <v>42447</v>
      </c>
      <c r="U28" s="113">
        <f t="shared" si="9"/>
        <v>42448</v>
      </c>
      <c r="V28" s="113">
        <f t="shared" si="9"/>
        <v>42449</v>
      </c>
      <c r="W28" s="113">
        <f t="shared" si="9"/>
        <v>42450</v>
      </c>
      <c r="X28" s="113">
        <f t="shared" si="9"/>
        <v>42451</v>
      </c>
      <c r="Y28" s="113">
        <f t="shared" si="9"/>
        <v>42452</v>
      </c>
      <c r="Z28" s="113">
        <f t="shared" si="9"/>
        <v>42453</v>
      </c>
      <c r="AA28" s="113">
        <f t="shared" si="9"/>
        <v>42454</v>
      </c>
      <c r="AB28" s="113">
        <f t="shared" si="9"/>
        <v>42455</v>
      </c>
      <c r="AC28" s="113">
        <f t="shared" si="9"/>
        <v>42456</v>
      </c>
      <c r="AD28" s="113">
        <f t="shared" si="9"/>
        <v>42457</v>
      </c>
      <c r="AE28" s="113">
        <f t="shared" si="9"/>
        <v>42458</v>
      </c>
      <c r="AF28" s="113">
        <f t="shared" si="9"/>
        <v>42459</v>
      </c>
      <c r="AG28" s="116">
        <f t="shared" si="9"/>
        <v>42460</v>
      </c>
    </row>
    <row r="29" spans="1:33" ht="21" customHeight="1" thickBot="1">
      <c r="A29" s="86" t="s">
        <v>32</v>
      </c>
      <c r="B29" s="143"/>
      <c r="C29" s="115">
        <f>SUMPRODUCT(($B$5=j_matricule)*(C28&gt;=j_date_debut)*(C28&lt;=j_date_fin),j_motif)</f>
        <v>0</v>
      </c>
      <c r="D29" s="115">
        <f>SUMPRODUCT(($B$5=j_matricule)*(D28&gt;=j_date_debut)*(D28&lt;=j_date_fin),j_motif)</f>
        <v>0</v>
      </c>
      <c r="E29" s="115">
        <f>SUMPRODUCT(($B$5=j_matricule)*(E28&gt;=j_date_debut)*(E28&lt;=j_date_fin),j_motif)</f>
        <v>0</v>
      </c>
      <c r="F29" s="115">
        <f>SUMPRODUCT(($B$5=j_matricule)*(F28&gt;=j_date_debut)*(F28&lt;=j_date_fin),j_motif)</f>
        <v>0</v>
      </c>
      <c r="G29" s="115">
        <f>SUMPRODUCT(($B$5=j_matricule)*(G28&gt;=j_date_debut)*(G28&lt;=j_date_fin),j_motif)</f>
        <v>0</v>
      </c>
      <c r="H29" s="115">
        <f>SUMPRODUCT(($B$5=j_matricule)*(H28&gt;=j_date_debut)*(H28&lt;=j_date_fin),j_motif)</f>
        <v>0</v>
      </c>
      <c r="I29" s="115">
        <f>SUMPRODUCT(($B$5=j_matricule)*(I28&gt;=j_date_debut)*(I28&lt;=j_date_fin),j_motif)</f>
        <v>0</v>
      </c>
      <c r="J29" s="115">
        <f>SUMPRODUCT(($B$5=j_matricule)*(J28&gt;=j_date_debut)*(J28&lt;=j_date_fin),j_motif)</f>
        <v>0</v>
      </c>
      <c r="K29" s="115">
        <f>SUMPRODUCT(($B$5=j_matricule)*(K28&gt;=j_date_debut)*(K28&lt;=j_date_fin),j_motif)</f>
        <v>0</v>
      </c>
      <c r="L29" s="115">
        <f>SUMPRODUCT(($B$5=j_matricule)*(L28&gt;=j_date_debut)*(L28&lt;=j_date_fin),j_motif)</f>
        <v>0</v>
      </c>
      <c r="M29" s="115">
        <f>SUMPRODUCT(($B$5=j_matricule)*(M28&gt;=j_date_debut)*(M28&lt;=j_date_fin),j_motif)</f>
        <v>0</v>
      </c>
      <c r="N29" s="115">
        <f>SUMPRODUCT(($B$5=j_matricule)*(N28&gt;=j_date_debut)*(N28&lt;=j_date_fin),j_motif)</f>
        <v>0</v>
      </c>
      <c r="O29" s="115">
        <f>SUMPRODUCT(($B$5=j_matricule)*(O28&gt;=j_date_debut)*(O28&lt;=j_date_fin),j_motif)</f>
        <v>0</v>
      </c>
      <c r="P29" s="115">
        <f>SUMPRODUCT(($B$5=j_matricule)*(P28&gt;=j_date_debut)*(P28&lt;=j_date_fin),j_motif)</f>
        <v>0</v>
      </c>
      <c r="Q29" s="115">
        <f>SUMPRODUCT(($B$5=j_matricule)*(Q28&gt;=j_date_debut)*(Q28&lt;=j_date_fin),j_motif)</f>
        <v>0</v>
      </c>
      <c r="R29" s="115">
        <f>SUMPRODUCT(($B$5=j_matricule)*(R28&gt;=j_date_debut)*(R28&lt;=j_date_fin),j_motif)</f>
        <v>0</v>
      </c>
      <c r="S29" s="115">
        <f>SUMPRODUCT(($B$5=j_matricule)*(S28&gt;=j_date_debut)*(S28&lt;=j_date_fin),j_motif)</f>
        <v>0</v>
      </c>
      <c r="T29" s="115">
        <f>SUMPRODUCT(($B$5=j_matricule)*(T28&gt;=j_date_debut)*(T28&lt;=j_date_fin),j_motif)</f>
        <v>0</v>
      </c>
      <c r="U29" s="115">
        <f>SUMPRODUCT(($B$5=j_matricule)*(U28&gt;=j_date_debut)*(U28&lt;=j_date_fin),j_motif)</f>
        <v>0</v>
      </c>
      <c r="V29" s="115">
        <f>SUMPRODUCT(($B$5=j_matricule)*(V28&gt;=j_date_debut)*(V28&lt;=j_date_fin),j_motif)</f>
        <v>0</v>
      </c>
      <c r="W29" s="115">
        <f>SUMPRODUCT(($B$5=j_matricule)*(W28&gt;=j_date_debut)*(W28&lt;=j_date_fin),j_motif)</f>
        <v>1</v>
      </c>
      <c r="X29" s="115">
        <f>SUMPRODUCT(($B$5=j_matricule)*(X28&gt;=j_date_debut)*(X28&lt;=j_date_fin),j_motif)</f>
        <v>1</v>
      </c>
      <c r="Y29" s="115">
        <f>SUMPRODUCT(($B$5=j_matricule)*(Y28&gt;=j_date_debut)*(Y28&lt;=j_date_fin),j_motif)</f>
        <v>1</v>
      </c>
      <c r="Z29" s="115">
        <f>SUMPRODUCT(($B$5=j_matricule)*(Z28&gt;=j_date_debut)*(Z28&lt;=j_date_fin),j_motif)</f>
        <v>1</v>
      </c>
      <c r="AA29" s="115">
        <f>SUMPRODUCT(($B$5=j_matricule)*(AA28&gt;=j_date_debut)*(AA28&lt;=j_date_fin),j_motif)</f>
        <v>1</v>
      </c>
      <c r="AB29" s="115">
        <f>SUMPRODUCT(($B$5=j_matricule)*(AB28&gt;=j_date_debut)*(AB28&lt;=j_date_fin),j_motif)</f>
        <v>0</v>
      </c>
      <c r="AC29" s="115">
        <f>SUMPRODUCT(($B$5=j_matricule)*(AC28&gt;=j_date_debut)*(AC28&lt;=j_date_fin),j_motif)</f>
        <v>0</v>
      </c>
      <c r="AD29" s="115">
        <f>SUMPRODUCT(($B$5=j_matricule)*(AD28&gt;=j_date_debut)*(AD28&lt;=j_date_fin),j_motif)</f>
        <v>0</v>
      </c>
      <c r="AE29" s="115">
        <f>SUMPRODUCT(($B$5=j_matricule)*(AE28&gt;=j_date_debut)*(AE28&lt;=j_date_fin),j_motif)</f>
        <v>3</v>
      </c>
      <c r="AF29" s="115">
        <f>SUMPRODUCT(($B$5=j_matricule)*(AF28&gt;=j_date_debut)*(AF28&lt;=j_date_fin),j_motif)</f>
        <v>0</v>
      </c>
      <c r="AG29" s="115">
        <f>SUMPRODUCT(($B$5=j_matricule)*(AG28&gt;=j_date_debut)*(AG28&lt;=j_date_fin),j_motif)</f>
        <v>0</v>
      </c>
    </row>
    <row r="30" spans="1:33" ht="19.5" customHeight="1">
      <c r="A30" s="86" t="s">
        <v>32</v>
      </c>
      <c r="B30" s="141" t="str">
        <f>TEXT(C30,"mmmm")&amp;"/"&amp;YEAR(C30)</f>
        <v>avril/2016</v>
      </c>
      <c r="C30" s="112">
        <f>_XLL.MOIS.DECALER(C28,1)</f>
        <v>42461</v>
      </c>
      <c r="D30" s="113">
        <f aca="true" t="shared" si="10" ref="D30:AF30">C30+1</f>
        <v>42462</v>
      </c>
      <c r="E30" s="113">
        <f t="shared" si="10"/>
        <v>42463</v>
      </c>
      <c r="F30" s="113">
        <f t="shared" si="10"/>
        <v>42464</v>
      </c>
      <c r="G30" s="113">
        <f t="shared" si="10"/>
        <v>42465</v>
      </c>
      <c r="H30" s="113">
        <f t="shared" si="10"/>
        <v>42466</v>
      </c>
      <c r="I30" s="113">
        <f t="shared" si="10"/>
        <v>42467</v>
      </c>
      <c r="J30" s="113">
        <f t="shared" si="10"/>
        <v>42468</v>
      </c>
      <c r="K30" s="113">
        <f t="shared" si="10"/>
        <v>42469</v>
      </c>
      <c r="L30" s="113">
        <f t="shared" si="10"/>
        <v>42470</v>
      </c>
      <c r="M30" s="113">
        <f t="shared" si="10"/>
        <v>42471</v>
      </c>
      <c r="N30" s="113">
        <f t="shared" si="10"/>
        <v>42472</v>
      </c>
      <c r="O30" s="113">
        <f t="shared" si="10"/>
        <v>42473</v>
      </c>
      <c r="P30" s="113">
        <f t="shared" si="10"/>
        <v>42474</v>
      </c>
      <c r="Q30" s="113">
        <f t="shared" si="10"/>
        <v>42475</v>
      </c>
      <c r="R30" s="113">
        <f t="shared" si="10"/>
        <v>42476</v>
      </c>
      <c r="S30" s="113">
        <f t="shared" si="10"/>
        <v>42477</v>
      </c>
      <c r="T30" s="113">
        <f t="shared" si="10"/>
        <v>42478</v>
      </c>
      <c r="U30" s="113">
        <f t="shared" si="10"/>
        <v>42479</v>
      </c>
      <c r="V30" s="113">
        <f t="shared" si="10"/>
        <v>42480</v>
      </c>
      <c r="W30" s="113">
        <f t="shared" si="10"/>
        <v>42481</v>
      </c>
      <c r="X30" s="113">
        <f t="shared" si="10"/>
        <v>42482</v>
      </c>
      <c r="Y30" s="113">
        <f t="shared" si="10"/>
        <v>42483</v>
      </c>
      <c r="Z30" s="113">
        <f t="shared" si="10"/>
        <v>42484</v>
      </c>
      <c r="AA30" s="113">
        <f t="shared" si="10"/>
        <v>42485</v>
      </c>
      <c r="AB30" s="113">
        <f t="shared" si="10"/>
        <v>42486</v>
      </c>
      <c r="AC30" s="113">
        <f t="shared" si="10"/>
        <v>42487</v>
      </c>
      <c r="AD30" s="113">
        <f t="shared" si="10"/>
        <v>42488</v>
      </c>
      <c r="AE30" s="113">
        <f t="shared" si="10"/>
        <v>42489</v>
      </c>
      <c r="AF30" s="113">
        <f t="shared" si="10"/>
        <v>42490</v>
      </c>
      <c r="AG30" s="114"/>
    </row>
    <row r="31" spans="1:33" ht="21" customHeight="1" thickBot="1">
      <c r="A31" s="86" t="s">
        <v>32</v>
      </c>
      <c r="B31" s="143"/>
      <c r="C31" s="115">
        <f>SUMPRODUCT(($B$5=j_matricule)*(C30&gt;=j_date_debut)*(C30&lt;=j_date_fin),j_motif)</f>
        <v>0</v>
      </c>
      <c r="D31" s="115">
        <f>SUMPRODUCT(($B$5=j_matricule)*(D30&gt;=j_date_debut)*(D30&lt;=j_date_fin),j_motif)</f>
        <v>0</v>
      </c>
      <c r="E31" s="115">
        <f>SUMPRODUCT(($B$5=j_matricule)*(E30&gt;=j_date_debut)*(E30&lt;=j_date_fin),j_motif)</f>
        <v>0</v>
      </c>
      <c r="F31" s="115">
        <f>SUMPRODUCT(($B$5=j_matricule)*(F30&gt;=j_date_debut)*(F30&lt;=j_date_fin),j_motif)</f>
        <v>0</v>
      </c>
      <c r="G31" s="115">
        <f>SUMPRODUCT(($B$5=j_matricule)*(G30&gt;=j_date_debut)*(G30&lt;=j_date_fin),j_motif)</f>
        <v>0</v>
      </c>
      <c r="H31" s="115">
        <f>SUMPRODUCT(($B$5=j_matricule)*(H30&gt;=j_date_debut)*(H30&lt;=j_date_fin),j_motif)</f>
        <v>0</v>
      </c>
      <c r="I31" s="115">
        <f>SUMPRODUCT(($B$5=j_matricule)*(I30&gt;=j_date_debut)*(I30&lt;=j_date_fin),j_motif)</f>
        <v>0</v>
      </c>
      <c r="J31" s="115">
        <f>SUMPRODUCT(($B$5=j_matricule)*(J30&gt;=j_date_debut)*(J30&lt;=j_date_fin),j_motif)</f>
        <v>0</v>
      </c>
      <c r="K31" s="115">
        <f>SUMPRODUCT(($B$5=j_matricule)*(K30&gt;=j_date_debut)*(K30&lt;=j_date_fin),j_motif)</f>
        <v>0</v>
      </c>
      <c r="L31" s="115">
        <f>SUMPRODUCT(($B$5=j_matricule)*(L30&gt;=j_date_debut)*(L30&lt;=j_date_fin),j_motif)</f>
        <v>0</v>
      </c>
      <c r="M31" s="115">
        <f>SUMPRODUCT(($B$5=j_matricule)*(M30&gt;=j_date_debut)*(M30&lt;=j_date_fin),j_motif)</f>
        <v>0</v>
      </c>
      <c r="N31" s="115">
        <f>SUMPRODUCT(($B$5=j_matricule)*(N30&gt;=j_date_debut)*(N30&lt;=j_date_fin),j_motif)</f>
        <v>0</v>
      </c>
      <c r="O31" s="115">
        <f>SUMPRODUCT(($B$5=j_matricule)*(O30&gt;=j_date_debut)*(O30&lt;=j_date_fin),j_motif)</f>
        <v>0</v>
      </c>
      <c r="P31" s="115">
        <f>SUMPRODUCT(($B$5=j_matricule)*(P30&gt;=j_date_debut)*(P30&lt;=j_date_fin),j_motif)</f>
        <v>0</v>
      </c>
      <c r="Q31" s="115">
        <f>SUMPRODUCT(($B$5=j_matricule)*(Q30&gt;=j_date_debut)*(Q30&lt;=j_date_fin),j_motif)</f>
        <v>0</v>
      </c>
      <c r="R31" s="115">
        <f>SUMPRODUCT(($B$5=j_matricule)*(R30&gt;=j_date_debut)*(R30&lt;=j_date_fin),j_motif)</f>
        <v>0</v>
      </c>
      <c r="S31" s="115">
        <f>SUMPRODUCT(($B$5=j_matricule)*(S30&gt;=j_date_debut)*(S30&lt;=j_date_fin),j_motif)</f>
        <v>0</v>
      </c>
      <c r="T31" s="115">
        <f>SUMPRODUCT(($B$5=j_matricule)*(T30&gt;=j_date_debut)*(T30&lt;=j_date_fin),j_motif)</f>
        <v>0</v>
      </c>
      <c r="U31" s="115">
        <f>SUMPRODUCT(($B$5=j_matricule)*(U30&gt;=j_date_debut)*(U30&lt;=j_date_fin),j_motif)</f>
        <v>0</v>
      </c>
      <c r="V31" s="115">
        <f>SUMPRODUCT(($B$5=j_matricule)*(V30&gt;=j_date_debut)*(V30&lt;=j_date_fin),j_motif)</f>
        <v>0</v>
      </c>
      <c r="W31" s="115">
        <f>SUMPRODUCT(($B$5=j_matricule)*(W30&gt;=j_date_debut)*(W30&lt;=j_date_fin),j_motif)</f>
        <v>0</v>
      </c>
      <c r="X31" s="115">
        <f>SUMPRODUCT(($B$5=j_matricule)*(X30&gt;=j_date_debut)*(X30&lt;=j_date_fin),j_motif)</f>
        <v>0</v>
      </c>
      <c r="Y31" s="115">
        <f>SUMPRODUCT(($B$5=j_matricule)*(Y30&gt;=j_date_debut)*(Y30&lt;=j_date_fin),j_motif)</f>
        <v>0</v>
      </c>
      <c r="Z31" s="115">
        <f>SUMPRODUCT(($B$5=j_matricule)*(Z30&gt;=j_date_debut)*(Z30&lt;=j_date_fin),j_motif)</f>
        <v>0</v>
      </c>
      <c r="AA31" s="115">
        <f>SUMPRODUCT(($B$5=j_matricule)*(AA30&gt;=j_date_debut)*(AA30&lt;=j_date_fin),j_motif)</f>
        <v>0</v>
      </c>
      <c r="AB31" s="115">
        <f>SUMPRODUCT(($B$5=j_matricule)*(AB30&gt;=j_date_debut)*(AB30&lt;=j_date_fin),j_motif)</f>
        <v>0</v>
      </c>
      <c r="AC31" s="115">
        <f>SUMPRODUCT(($B$5=j_matricule)*(AC30&gt;=j_date_debut)*(AC30&lt;=j_date_fin),j_motif)</f>
        <v>0</v>
      </c>
      <c r="AD31" s="115">
        <f>SUMPRODUCT(($B$5=j_matricule)*(AD30&gt;=j_date_debut)*(AD30&lt;=j_date_fin),j_motif)</f>
        <v>0</v>
      </c>
      <c r="AE31" s="115">
        <f>SUMPRODUCT(($B$5=j_matricule)*(AE30&gt;=j_date_debut)*(AE30&lt;=j_date_fin),j_motif)</f>
        <v>0</v>
      </c>
      <c r="AF31" s="115">
        <f>SUMPRODUCT(($B$5=j_matricule)*(AF30&gt;=j_date_debut)*(AF30&lt;=j_date_fin),j_motif)</f>
        <v>0</v>
      </c>
      <c r="AG31" s="115">
        <f>SUMPRODUCT(($B$5=j_matricule)*(AG30&gt;=j_date_debut)*(AG30&lt;=j_date_fin),j_motif)</f>
        <v>0</v>
      </c>
    </row>
    <row r="32" spans="1:33" ht="19.5" customHeight="1">
      <c r="A32" s="86" t="s">
        <v>32</v>
      </c>
      <c r="B32" s="141" t="str">
        <f>TEXT(C32,"mmmm")&amp;"/"&amp;YEAR(C32)</f>
        <v>mai/2016</v>
      </c>
      <c r="C32" s="112">
        <f>_XLL.MOIS.DECALER(C30,1)</f>
        <v>42491</v>
      </c>
      <c r="D32" s="113">
        <f aca="true" t="shared" si="11" ref="D32:AG32">C32+1</f>
        <v>42492</v>
      </c>
      <c r="E32" s="113">
        <f t="shared" si="11"/>
        <v>42493</v>
      </c>
      <c r="F32" s="113">
        <f t="shared" si="11"/>
        <v>42494</v>
      </c>
      <c r="G32" s="113">
        <f t="shared" si="11"/>
        <v>42495</v>
      </c>
      <c r="H32" s="113">
        <f t="shared" si="11"/>
        <v>42496</v>
      </c>
      <c r="I32" s="113">
        <f t="shared" si="11"/>
        <v>42497</v>
      </c>
      <c r="J32" s="113">
        <f t="shared" si="11"/>
        <v>42498</v>
      </c>
      <c r="K32" s="113">
        <f t="shared" si="11"/>
        <v>42499</v>
      </c>
      <c r="L32" s="113">
        <f t="shared" si="11"/>
        <v>42500</v>
      </c>
      <c r="M32" s="113">
        <f t="shared" si="11"/>
        <v>42501</v>
      </c>
      <c r="N32" s="113">
        <f t="shared" si="11"/>
        <v>42502</v>
      </c>
      <c r="O32" s="113">
        <f t="shared" si="11"/>
        <v>42503</v>
      </c>
      <c r="P32" s="113">
        <f t="shared" si="11"/>
        <v>42504</v>
      </c>
      <c r="Q32" s="113">
        <f t="shared" si="11"/>
        <v>42505</v>
      </c>
      <c r="R32" s="113">
        <f t="shared" si="11"/>
        <v>42506</v>
      </c>
      <c r="S32" s="113">
        <f t="shared" si="11"/>
        <v>42507</v>
      </c>
      <c r="T32" s="113">
        <f t="shared" si="11"/>
        <v>42508</v>
      </c>
      <c r="U32" s="113">
        <f t="shared" si="11"/>
        <v>42509</v>
      </c>
      <c r="V32" s="113">
        <f t="shared" si="11"/>
        <v>42510</v>
      </c>
      <c r="W32" s="113">
        <f t="shared" si="11"/>
        <v>42511</v>
      </c>
      <c r="X32" s="113">
        <f t="shared" si="11"/>
        <v>42512</v>
      </c>
      <c r="Y32" s="113">
        <f t="shared" si="11"/>
        <v>42513</v>
      </c>
      <c r="Z32" s="113">
        <f t="shared" si="11"/>
        <v>42514</v>
      </c>
      <c r="AA32" s="113">
        <f t="shared" si="11"/>
        <v>42515</v>
      </c>
      <c r="AB32" s="113">
        <f t="shared" si="11"/>
        <v>42516</v>
      </c>
      <c r="AC32" s="113">
        <f t="shared" si="11"/>
        <v>42517</v>
      </c>
      <c r="AD32" s="113">
        <f t="shared" si="11"/>
        <v>42518</v>
      </c>
      <c r="AE32" s="113">
        <f t="shared" si="11"/>
        <v>42519</v>
      </c>
      <c r="AF32" s="113">
        <f t="shared" si="11"/>
        <v>42520</v>
      </c>
      <c r="AG32" s="116">
        <f t="shared" si="11"/>
        <v>42521</v>
      </c>
    </row>
    <row r="33" spans="1:33" ht="21" customHeight="1" thickBot="1">
      <c r="A33" s="86" t="s">
        <v>32</v>
      </c>
      <c r="B33" s="142"/>
      <c r="C33" s="115">
        <f>SUMPRODUCT(($B$5=j_matricule)*(C32&gt;=j_date_debut)*(C32&lt;=j_date_fin),j_motif)</f>
        <v>0</v>
      </c>
      <c r="D33" s="115">
        <f>SUMPRODUCT(($B$5=j_matricule)*(D32&gt;=j_date_debut)*(D32&lt;=j_date_fin),j_motif)</f>
        <v>0</v>
      </c>
      <c r="E33" s="115">
        <f>SUMPRODUCT(($B$5=j_matricule)*(E32&gt;=j_date_debut)*(E32&lt;=j_date_fin),j_motif)</f>
        <v>0</v>
      </c>
      <c r="F33" s="115">
        <f>SUMPRODUCT(($B$5=j_matricule)*(F32&gt;=j_date_debut)*(F32&lt;=j_date_fin),j_motif)</f>
        <v>0</v>
      </c>
      <c r="G33" s="115">
        <f>SUMPRODUCT(($B$5=j_matricule)*(G32&gt;=j_date_debut)*(G32&lt;=j_date_fin),j_motif)</f>
        <v>0</v>
      </c>
      <c r="H33" s="115">
        <f>SUMPRODUCT(($B$5=j_matricule)*(H32&gt;=j_date_debut)*(H32&lt;=j_date_fin),j_motif)</f>
        <v>0</v>
      </c>
      <c r="I33" s="115">
        <f>SUMPRODUCT(($B$5=j_matricule)*(I32&gt;=j_date_debut)*(I32&lt;=j_date_fin),j_motif)</f>
        <v>0</v>
      </c>
      <c r="J33" s="115">
        <f>SUMPRODUCT(($B$5=j_matricule)*(J32&gt;=j_date_debut)*(J32&lt;=j_date_fin),j_motif)</f>
        <v>0</v>
      </c>
      <c r="K33" s="115">
        <f>SUMPRODUCT(($B$5=j_matricule)*(K32&gt;=j_date_debut)*(K32&lt;=j_date_fin),j_motif)</f>
        <v>0</v>
      </c>
      <c r="L33" s="115">
        <f>SUMPRODUCT(($B$5=j_matricule)*(L32&gt;=j_date_debut)*(L32&lt;=j_date_fin),j_motif)</f>
        <v>0</v>
      </c>
      <c r="M33" s="115">
        <f>SUMPRODUCT(($B$5=j_matricule)*(M32&gt;=j_date_debut)*(M32&lt;=j_date_fin),j_motif)</f>
        <v>0</v>
      </c>
      <c r="N33" s="115">
        <f>SUMPRODUCT(($B$5=j_matricule)*(N32&gt;=j_date_debut)*(N32&lt;=j_date_fin),j_motif)</f>
        <v>0</v>
      </c>
      <c r="O33" s="115">
        <f>SUMPRODUCT(($B$5=j_matricule)*(O32&gt;=j_date_debut)*(O32&lt;=j_date_fin),j_motif)</f>
        <v>0</v>
      </c>
      <c r="P33" s="115">
        <f>SUMPRODUCT(($B$5=j_matricule)*(P32&gt;=j_date_debut)*(P32&lt;=j_date_fin),j_motif)</f>
        <v>0</v>
      </c>
      <c r="Q33" s="115">
        <f>SUMPRODUCT(($B$5=j_matricule)*(Q32&gt;=j_date_debut)*(Q32&lt;=j_date_fin),j_motif)</f>
        <v>0</v>
      </c>
      <c r="R33" s="115">
        <f>SUMPRODUCT(($B$5=j_matricule)*(R32&gt;=j_date_debut)*(R32&lt;=j_date_fin),j_motif)</f>
        <v>0</v>
      </c>
      <c r="S33" s="115">
        <f>SUMPRODUCT(($B$5=j_matricule)*(S32&gt;=j_date_debut)*(S32&lt;=j_date_fin),j_motif)</f>
        <v>0</v>
      </c>
      <c r="T33" s="115">
        <f>SUMPRODUCT(($B$5=j_matricule)*(T32&gt;=j_date_debut)*(T32&lt;=j_date_fin),j_motif)</f>
        <v>0</v>
      </c>
      <c r="U33" s="115">
        <f>SUMPRODUCT(($B$5=j_matricule)*(U32&gt;=j_date_debut)*(U32&lt;=j_date_fin),j_motif)</f>
        <v>0</v>
      </c>
      <c r="V33" s="115">
        <f>SUMPRODUCT(($B$5=j_matricule)*(V32&gt;=j_date_debut)*(V32&lt;=j_date_fin),j_motif)</f>
        <v>0</v>
      </c>
      <c r="W33" s="115">
        <f>SUMPRODUCT(($B$5=j_matricule)*(W32&gt;=j_date_debut)*(W32&lt;=j_date_fin),j_motif)</f>
        <v>0</v>
      </c>
      <c r="X33" s="115">
        <f>SUMPRODUCT(($B$5=j_matricule)*(X32&gt;=j_date_debut)*(X32&lt;=j_date_fin),j_motif)</f>
        <v>0</v>
      </c>
      <c r="Y33" s="115">
        <f>SUMPRODUCT(($B$5=j_matricule)*(Y32&gt;=j_date_debut)*(Y32&lt;=j_date_fin),j_motif)</f>
        <v>0</v>
      </c>
      <c r="Z33" s="115">
        <f>SUMPRODUCT(($B$5=j_matricule)*(Z32&gt;=j_date_debut)*(Z32&lt;=j_date_fin),j_motif)</f>
        <v>0</v>
      </c>
      <c r="AA33" s="115">
        <f>SUMPRODUCT(($B$5=j_matricule)*(AA32&gt;=j_date_debut)*(AA32&lt;=j_date_fin),j_motif)</f>
        <v>0</v>
      </c>
      <c r="AB33" s="115">
        <f>SUMPRODUCT(($B$5=j_matricule)*(AB32&gt;=j_date_debut)*(AB32&lt;=j_date_fin),j_motif)</f>
        <v>0</v>
      </c>
      <c r="AC33" s="115">
        <f>SUMPRODUCT(($B$5=j_matricule)*(AC32&gt;=j_date_debut)*(AC32&lt;=j_date_fin),j_motif)</f>
        <v>0</v>
      </c>
      <c r="AD33" s="115">
        <f>SUMPRODUCT(($B$5=j_matricule)*(AD32&gt;=j_date_debut)*(AD32&lt;=j_date_fin),j_motif)</f>
        <v>0</v>
      </c>
      <c r="AE33" s="115">
        <f>SUMPRODUCT(($B$5=j_matricule)*(AE32&gt;=j_date_debut)*(AE32&lt;=j_date_fin),j_motif)</f>
        <v>0</v>
      </c>
      <c r="AF33" s="115">
        <f>SUMPRODUCT(($B$5=j_matricule)*(AF32&gt;=j_date_debut)*(AF32&lt;=j_date_fin),j_motif)</f>
        <v>0</v>
      </c>
      <c r="AG33" s="115">
        <f>SUMPRODUCT(($B$5=j_matricule)*(AG32&gt;=j_date_debut)*(AG32&lt;=j_date_fin),j_motif)</f>
        <v>0</v>
      </c>
    </row>
  </sheetData>
  <sheetProtection/>
  <mergeCells count="15">
    <mergeCell ref="B28:B29"/>
    <mergeCell ref="B30:B31"/>
    <mergeCell ref="B32:B33"/>
    <mergeCell ref="B16:B17"/>
    <mergeCell ref="B18:B19"/>
    <mergeCell ref="B20:B21"/>
    <mergeCell ref="B22:B23"/>
    <mergeCell ref="B24:B25"/>
    <mergeCell ref="A3:B3"/>
    <mergeCell ref="B12:B13"/>
    <mergeCell ref="B10:B11"/>
    <mergeCell ref="B14:B15"/>
    <mergeCell ref="A2:AG2"/>
    <mergeCell ref="B26:B27"/>
    <mergeCell ref="E6:S6"/>
  </mergeCells>
  <conditionalFormatting sqref="C10:AF10 C12:AF12 C14:AF14 C16:AF16 C18:AF18 C20:AF20 C22:AF22 C24:AF24 C32:AF32 C28:AF28 C30:AF30 C26:AE26">
    <cfRule type="expression" priority="55" dxfId="71">
      <formula>(WEEKDAY(C10,2)&gt;5)+(COUNTIF(ferie,C10)&gt;0)</formula>
    </cfRule>
  </conditionalFormatting>
  <conditionalFormatting sqref="AG11:AG33 AF11:AF25 AF28:AF33 C11:AG11 C13:AG13 C15:AG15 C17:AG17 C19:AG19 C21:AG21 C11:AE33 C23:AG23 C25:AG25 C27:AG27 C29:AG29 C31:AG31 C33:AG33">
    <cfRule type="cellIs" priority="1" dxfId="112" operator="equal">
      <formula>0</formula>
    </cfRule>
  </conditionalFormatting>
  <conditionalFormatting sqref="AG14 AG18 AG22 AG24 AG28 AG32">
    <cfRule type="expression" priority="28" dxfId="7">
      <formula>(WEEKDAY(AG14,2)&gt;5)+(COUNTIF(ferie,AG14)&gt;0)</formula>
    </cfRule>
  </conditionalFormatting>
  <conditionalFormatting sqref="C11:AG33">
    <cfRule type="cellIs" priority="2" dxfId="113" operator="equal">
      <formula>1</formula>
    </cfRule>
    <cfRule type="cellIs" priority="3" dxfId="113" operator="equal">
      <formula>2</formula>
    </cfRule>
    <cfRule type="cellIs" priority="4" dxfId="114" operator="equal">
      <formula>3</formula>
    </cfRule>
    <cfRule type="cellIs" priority="7" dxfId="115" operator="equal">
      <formula>4</formula>
    </cfRule>
    <cfRule type="cellIs" priority="8" dxfId="116" operator="equal" stopIfTrue="1">
      <formula>5</formula>
    </cfRule>
    <cfRule type="cellIs" priority="9" dxfId="117" operator="equal" stopIfTrue="1">
      <formula>6</formula>
    </cfRule>
  </conditionalFormatting>
  <conditionalFormatting sqref="C10:AG33">
    <cfRule type="cellIs" priority="10" dxfId="118" operator="equal" stopIfTrue="1">
      <formula>7</formula>
    </cfRule>
    <cfRule type="cellIs" priority="11" dxfId="118" operator="equal" stopIfTrue="1">
      <formula>8</formula>
    </cfRule>
    <cfRule type="cellIs" priority="12" dxfId="118" operator="equal" stopIfTrue="1">
      <formula>9</formula>
    </cfRule>
    <cfRule type="cellIs" priority="13" dxfId="118" operator="equal" stopIfTrue="1">
      <formula>10</formula>
    </cfRule>
    <cfRule type="cellIs" priority="14" dxfId="118" operator="equal" stopIfTrue="1">
      <formula>13</formula>
    </cfRule>
    <cfRule type="cellIs" priority="15" dxfId="118" operator="equal" stopIfTrue="1">
      <formula>14</formula>
    </cfRule>
    <cfRule type="cellIs" priority="18" dxfId="118" operator="equal" stopIfTrue="1">
      <formula>16</formula>
    </cfRule>
    <cfRule type="cellIs" priority="19" dxfId="118" operator="equal" stopIfTrue="1">
      <formula>17</formula>
    </cfRule>
    <cfRule type="cellIs" priority="25" dxfId="52" operator="equal" stopIfTrue="1">
      <formula>18</formula>
    </cfRule>
    <cfRule type="cellIs" priority="26" dxfId="52" operator="equal" stopIfTrue="1">
      <formula>19</formula>
    </cfRule>
    <cfRule type="cellIs" priority="27" dxfId="52" operator="equal" stopIfTrue="1">
      <formula>20</formula>
    </cfRule>
  </conditionalFormatting>
  <dataValidations count="1">
    <dataValidation type="list" allowBlank="1" showInputMessage="1" showErrorMessage="1" sqref="B6">
      <formula1>Identite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59"/>
  <sheetViews>
    <sheetView showGridLines="0" zoomScale="70" zoomScaleNormal="70" zoomScalePageLayoutView="0" workbookViewId="0" topLeftCell="A5">
      <pane xSplit="3" topLeftCell="D1" activePane="topRight" state="frozen"/>
      <selection pane="topLeft" activeCell="A1" sqref="A1"/>
      <selection pane="topRight" activeCell="V6" sqref="V6"/>
    </sheetView>
  </sheetViews>
  <sheetFormatPr defaultColWidth="11.00390625" defaultRowHeight="14.25"/>
  <cols>
    <col min="1" max="1" width="11.00390625" style="102" customWidth="1"/>
    <col min="2" max="2" width="16.375" style="102" bestFit="1" customWidth="1"/>
    <col min="3" max="3" width="16.00390625" style="102" bestFit="1" customWidth="1"/>
    <col min="4" max="4" width="18.50390625" style="102" bestFit="1" customWidth="1"/>
    <col min="5" max="31" width="5.75390625" style="102" customWidth="1"/>
    <col min="32" max="33" width="5.375" style="102" customWidth="1"/>
    <col min="34" max="34" width="5.25390625" style="102" customWidth="1"/>
    <col min="35" max="35" width="5.75390625" style="102" customWidth="1"/>
    <col min="36" max="16384" width="11.00390625" style="102" customWidth="1"/>
  </cols>
  <sheetData>
    <row r="2" spans="1:35" s="86" customFormat="1" ht="33">
      <c r="A2" s="149" t="str">
        <f>"SUIVI CONGES "&amp;An_0&amp;"-"&amp;An_0+1</f>
        <v>SUIVI CONGES 2015-2016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="89" customFormat="1" ht="15.75" thickBot="1"/>
    <row r="4" spans="1:11" s="86" customFormat="1" ht="27.75" customHeight="1" thickBot="1" thickTop="1">
      <c r="A4" s="147" t="s">
        <v>28</v>
      </c>
      <c r="B4" s="148"/>
      <c r="C4" s="121"/>
      <c r="D4" s="121"/>
      <c r="G4" s="94"/>
      <c r="H4" s="97"/>
      <c r="I4" s="97"/>
      <c r="K4" s="97"/>
    </row>
    <row r="5" s="86" customFormat="1" ht="17.25" customHeight="1" thickBot="1" thickTop="1">
      <c r="G5" s="94"/>
    </row>
    <row r="6" spans="1:34" s="86" customFormat="1" ht="27" customHeight="1" thickBot="1" thickTop="1">
      <c r="A6" s="98" t="s">
        <v>63</v>
      </c>
      <c r="B6" s="122" t="s">
        <v>61</v>
      </c>
      <c r="C6" s="123">
        <f>IF(MATCH(B6,$A$45:$A$56,0)&gt;5,An_0,An_0+1)</f>
        <v>2016</v>
      </c>
      <c r="D6" s="157"/>
      <c r="E6" s="102"/>
      <c r="F6" s="162"/>
      <c r="G6" s="162"/>
      <c r="H6" s="162"/>
      <c r="I6" s="162"/>
      <c r="J6" s="162"/>
      <c r="AD6" s="162"/>
      <c r="AE6" s="162"/>
      <c r="AF6" s="162"/>
      <c r="AG6" s="162"/>
      <c r="AH6" s="162"/>
    </row>
    <row r="7" spans="1:5" s="86" customFormat="1" ht="15" customHeight="1" thickBot="1" thickTop="1">
      <c r="A7" s="102"/>
      <c r="B7" s="102"/>
      <c r="C7" s="102"/>
      <c r="D7" s="102"/>
      <c r="E7" s="102"/>
    </row>
    <row r="8" spans="1:35" s="86" customFormat="1" ht="21.75" customHeight="1">
      <c r="A8" s="111"/>
      <c r="B8" s="124" t="s">
        <v>0</v>
      </c>
      <c r="C8" s="124" t="s">
        <v>47</v>
      </c>
      <c r="D8" s="124" t="s">
        <v>228</v>
      </c>
      <c r="E8" s="113">
        <f>DATE(C6,MATCH(B6,A45:A56,0),1)</f>
        <v>42461</v>
      </c>
      <c r="F8" s="125">
        <f aca="true" t="shared" si="0" ref="F8:AD8">E8+1</f>
        <v>42462</v>
      </c>
      <c r="G8" s="125">
        <f t="shared" si="0"/>
        <v>42463</v>
      </c>
      <c r="H8" s="125">
        <f t="shared" si="0"/>
        <v>42464</v>
      </c>
      <c r="I8" s="125">
        <f t="shared" si="0"/>
        <v>42465</v>
      </c>
      <c r="J8" s="125">
        <f t="shared" si="0"/>
        <v>42466</v>
      </c>
      <c r="K8" s="126">
        <f t="shared" si="0"/>
        <v>42467</v>
      </c>
      <c r="L8" s="126">
        <f t="shared" si="0"/>
        <v>42468</v>
      </c>
      <c r="M8" s="126">
        <f t="shared" si="0"/>
        <v>42469</v>
      </c>
      <c r="N8" s="126">
        <f t="shared" si="0"/>
        <v>42470</v>
      </c>
      <c r="O8" s="126">
        <f t="shared" si="0"/>
        <v>42471</v>
      </c>
      <c r="P8" s="126">
        <f t="shared" si="0"/>
        <v>42472</v>
      </c>
      <c r="Q8" s="126">
        <f t="shared" si="0"/>
        <v>42473</v>
      </c>
      <c r="R8" s="126">
        <f t="shared" si="0"/>
        <v>42474</v>
      </c>
      <c r="S8" s="126">
        <f t="shared" si="0"/>
        <v>42475</v>
      </c>
      <c r="T8" s="126">
        <f t="shared" si="0"/>
        <v>42476</v>
      </c>
      <c r="U8" s="126">
        <f t="shared" si="0"/>
        <v>42477</v>
      </c>
      <c r="V8" s="126">
        <f t="shared" si="0"/>
        <v>42478</v>
      </c>
      <c r="W8" s="126">
        <f t="shared" si="0"/>
        <v>42479</v>
      </c>
      <c r="X8" s="126">
        <f t="shared" si="0"/>
        <v>42480</v>
      </c>
      <c r="Y8" s="126">
        <f t="shared" si="0"/>
        <v>42481</v>
      </c>
      <c r="Z8" s="126">
        <f t="shared" si="0"/>
        <v>42482</v>
      </c>
      <c r="AA8" s="126">
        <f t="shared" si="0"/>
        <v>42483</v>
      </c>
      <c r="AB8" s="126">
        <f t="shared" si="0"/>
        <v>42484</v>
      </c>
      <c r="AC8" s="126">
        <f t="shared" si="0"/>
        <v>42485</v>
      </c>
      <c r="AD8" s="126">
        <f t="shared" si="0"/>
        <v>42486</v>
      </c>
      <c r="AE8" s="126">
        <f>AD8+1</f>
        <v>42487</v>
      </c>
      <c r="AF8" s="126">
        <f>AE8+1</f>
        <v>42488</v>
      </c>
      <c r="AG8" s="126">
        <f>IF(AF8="","",IF(MONTH(AF8+1)&lt;&gt;MONTH(AF8),"",AF8+1))</f>
        <v>42489</v>
      </c>
      <c r="AH8" s="126">
        <f>IF(AG8="","",IF(MONTH(AG8+1)&lt;&gt;MONTH(AG8),"",AG8+1))</f>
        <v>42490</v>
      </c>
      <c r="AI8" s="126">
        <f>IF(AH8="","",IF(MONTH(AH8+1)&lt;&gt;MONTH(AH8),"",AH8+1))</f>
      </c>
    </row>
    <row r="9" spans="2:35" s="86" customFormat="1" ht="15">
      <c r="B9" s="124" t="str">
        <f>IF(param!D4="","",param!D4)</f>
        <v>BESSET</v>
      </c>
      <c r="C9" s="124" t="str">
        <f>IF(param!E4="","",param!E4)</f>
        <v>Alexandre</v>
      </c>
      <c r="D9" s="124">
        <f>IF(param!F4="","",param!F4)</f>
        <v>808736</v>
      </c>
      <c r="E9" s="118">
        <f>SUMPRODUCT(($D9=journal!$A$4:$A$500)*(E$8&gt;=journal!$F$4:$F$500)*(E$8&lt;=journal!$G$4:$G$500),journal!$J$4:$J$500)</f>
        <v>0</v>
      </c>
      <c r="F9" s="118">
        <f>SUMPRODUCT(($D9=journal!$A$4:$A$500)*(F$8&gt;=journal!$F$4:$F$500)*(F$8&lt;=journal!$G$4:$G$500),journal!$J$4:$J$500)</f>
        <v>0</v>
      </c>
      <c r="G9" s="118">
        <f>SUMPRODUCT(($D9=journal!$A$4:$A$500)*(G$8&gt;=journal!$F$4:$F$500)*(G$8&lt;=journal!$G$4:$G$500),journal!$J$4:$J$500)</f>
        <v>0</v>
      </c>
      <c r="H9" s="118">
        <f>SUMPRODUCT(($D9=journal!$A$4:$A$500)*(H$8&gt;=journal!$F$4:$F$500)*(H$8&lt;=journal!$G$4:$G$500),journal!$J$4:$J$500)</f>
        <v>0</v>
      </c>
      <c r="I9" s="118">
        <f>SUMPRODUCT(($D9=journal!$A$4:$A$500)*(I$8&gt;=journal!$F$4:$F$500)*(I$8&lt;=journal!$G$4:$G$500),journal!$J$4:$J$500)</f>
        <v>0</v>
      </c>
      <c r="J9" s="118">
        <f>SUMPRODUCT(($D9=journal!$A$4:$A$500)*(J$8&gt;=journal!$F$4:$F$500)*(J$8&lt;=journal!$G$4:$G$500),journal!$J$4:$J$500)</f>
        <v>0</v>
      </c>
      <c r="K9" s="118">
        <f>SUMPRODUCT(($D9=journal!$A$4:$A$500)*(K$8&gt;=journal!$F$4:$F$500)*(K$8&lt;=journal!$G$4:$G$500),journal!$J$4:$J$500)</f>
        <v>0</v>
      </c>
      <c r="L9" s="118">
        <f>SUMPRODUCT(($D9=journal!$A$4:$A$500)*(L$8&gt;=journal!$F$4:$F$500)*(L$8&lt;=journal!$G$4:$G$500),journal!$J$4:$J$500)</f>
        <v>0</v>
      </c>
      <c r="M9" s="118">
        <f>SUMPRODUCT(($D9=journal!$A$4:$A$500)*(M$8&gt;=journal!$F$4:$F$500)*(M$8&lt;=journal!$G$4:$G$500),journal!$J$4:$J$500)</f>
        <v>0</v>
      </c>
      <c r="N9" s="118">
        <f>SUMPRODUCT(($D9=journal!$A$4:$A$500)*(N$8&gt;=journal!$F$4:$F$500)*(N$8&lt;=journal!$G$4:$G$500),journal!$J$4:$J$500)</f>
        <v>0</v>
      </c>
      <c r="O9" s="118">
        <f>SUMPRODUCT(($D9=journal!$A$4:$A$500)*(O$8&gt;=journal!$F$4:$F$500)*(O$8&lt;=journal!$G$4:$G$500),journal!$J$4:$J$500)</f>
        <v>0</v>
      </c>
      <c r="P9" s="118">
        <f>SUMPRODUCT(($D9=journal!$A$4:$A$500)*(P$8&gt;=journal!$F$4:$F$500)*(P$8&lt;=journal!$G$4:$G$500),journal!$J$4:$J$500)</f>
        <v>0</v>
      </c>
      <c r="Q9" s="118">
        <f>SUMPRODUCT(($D9=journal!$A$4:$A$500)*(Q$8&gt;=journal!$F$4:$F$500)*(Q$8&lt;=journal!$G$4:$G$500),journal!$J$4:$J$500)</f>
        <v>0</v>
      </c>
      <c r="R9" s="118">
        <f>SUMPRODUCT(($D9=journal!$A$4:$A$500)*(R$8&gt;=journal!$F$4:$F$500)*(R$8&lt;=journal!$G$4:$G$500),journal!$J$4:$J$500)</f>
        <v>0</v>
      </c>
      <c r="S9" s="118">
        <f>SUMPRODUCT(($D9=journal!$A$4:$A$500)*(S$8&gt;=journal!$F$4:$F$500)*(S$8&lt;=journal!$G$4:$G$500),journal!$J$4:$J$500)</f>
        <v>0</v>
      </c>
      <c r="T9" s="118">
        <f>SUMPRODUCT(($D9=journal!$A$4:$A$500)*(T$8&gt;=journal!$F$4:$F$500)*(T$8&lt;=journal!$G$4:$G$500),journal!$J$4:$J$500)</f>
        <v>0</v>
      </c>
      <c r="U9" s="118">
        <f>SUMPRODUCT(($D9=journal!$A$4:$A$500)*(U$8&gt;=journal!$F$4:$F$500)*(U$8&lt;=journal!$G$4:$G$500),journal!$J$4:$J$500)</f>
        <v>0</v>
      </c>
      <c r="V9" s="118">
        <f>SUMPRODUCT(($D9=journal!$A$4:$A$500)*(V$8&gt;=journal!$F$4:$F$500)*(V$8&lt;=journal!$G$4:$G$500),journal!$J$4:$J$500)</f>
        <v>0</v>
      </c>
      <c r="W9" s="118">
        <f>SUMPRODUCT(($D9=journal!$A$4:$A$500)*(W$8&gt;=journal!$F$4:$F$500)*(W$8&lt;=journal!$G$4:$G$500),journal!$J$4:$J$500)</f>
        <v>0</v>
      </c>
      <c r="X9" s="118">
        <f>SUMPRODUCT(($D9=journal!$A$4:$A$500)*(X$8&gt;=journal!$F$4:$F$500)*(X$8&lt;=journal!$G$4:$G$500),journal!$J$4:$J$500)</f>
        <v>0</v>
      </c>
      <c r="Y9" s="118">
        <f>SUMPRODUCT(($D9=journal!$A$4:$A$500)*(Y$8&gt;=journal!$F$4:$F$500)*(Y$8&lt;=journal!$G$4:$G$500),journal!$J$4:$J$500)</f>
        <v>0</v>
      </c>
      <c r="Z9" s="118">
        <f>SUMPRODUCT(($D9=journal!$A$4:$A$500)*(Z$8&gt;=journal!$F$4:$F$500)*(Z$8&lt;=journal!$G$4:$G$500),journal!$J$4:$J$500)</f>
        <v>0</v>
      </c>
      <c r="AA9" s="118">
        <f>SUMPRODUCT(($D9=journal!$A$4:$A$500)*(AA$8&gt;=journal!$F$4:$F$500)*(AA$8&lt;=journal!$G$4:$G$500),journal!$J$4:$J$500)</f>
        <v>0</v>
      </c>
      <c r="AB9" s="118">
        <f>SUMPRODUCT(($D9=journal!$A$4:$A$500)*(AB$8&gt;=journal!$F$4:$F$500)*(AB$8&lt;=journal!$G$4:$G$500),journal!$J$4:$J$500)</f>
        <v>0</v>
      </c>
      <c r="AC9" s="118">
        <f>SUMPRODUCT(($D9=journal!$A$4:$A$500)*(AC$8&gt;=journal!$F$4:$F$500)*(AC$8&lt;=journal!$G$4:$G$500),journal!$J$4:$J$500)</f>
        <v>0</v>
      </c>
      <c r="AD9" s="118">
        <f>SUMPRODUCT(($D9=journal!$A$4:$A$500)*(AD$8&gt;=journal!$F$4:$F$500)*(AD$8&lt;=journal!$G$4:$G$500),journal!$J$4:$J$500)</f>
        <v>0</v>
      </c>
      <c r="AE9" s="118">
        <f>SUMPRODUCT(($D9=journal!$A$4:$A$500)*(AE$8&gt;=journal!$F$4:$F$500)*(AE$8&lt;=journal!$G$4:$G$500),journal!$J$4:$J$500)</f>
        <v>0</v>
      </c>
      <c r="AF9" s="118">
        <f>SUMPRODUCT(($D9=journal!$A$4:$A$500)*(AF$8&gt;=journal!$F$4:$F$500)*(AF$8&lt;=journal!$G$4:$G$500),journal!$J$4:$J$500)</f>
        <v>0</v>
      </c>
      <c r="AG9" s="118">
        <f>SUMPRODUCT(($D9=journal!$A$4:$A$500)*(AG$8&gt;=journal!$F$4:$F$500)*(AG$8&lt;=journal!$G$4:$G$500),journal!$J$4:$J$500)</f>
        <v>0</v>
      </c>
      <c r="AH9" s="118">
        <f>SUMPRODUCT(($D9=journal!$A$4:$A$500)*(AH$8&gt;=journal!$F$4:$F$500)*(AH$8&lt;=journal!$G$4:$G$500),journal!$J$4:$J$500)</f>
        <v>0</v>
      </c>
      <c r="AI9" s="118">
        <f>SUMPRODUCT(($D9=journal!$A$4:$A$500)*(AI$8&gt;=journal!$F$4:$F$500)*(AI$8&lt;=journal!$G$4:$G$500),journal!$J$4:$J$500)</f>
        <v>0</v>
      </c>
    </row>
    <row r="10" spans="2:35" s="86" customFormat="1" ht="15">
      <c r="B10" s="124" t="str">
        <f>IF(param!D5="","",param!D5)</f>
        <v>BLEIN</v>
      </c>
      <c r="C10" s="124" t="str">
        <f>IF(param!E5="","",param!E5)</f>
        <v>Julien</v>
      </c>
      <c r="D10" s="124">
        <f>IF(param!F5="","",param!F5)</f>
        <v>20022921</v>
      </c>
      <c r="E10" s="118">
        <f>SUMPRODUCT(($D10=journal!$A$4:$A$500)*(E$8&gt;=journal!$F$4:$F$500)*(E$8&lt;=journal!$G$4:$G$500),journal!$J$4:$J$500)</f>
        <v>0</v>
      </c>
      <c r="F10" s="118">
        <f>SUMPRODUCT(($D10=journal!$A$4:$A$500)*(F$8&gt;=journal!$F$4:$F$500)*(F$8&lt;=journal!$G$4:$G$500),journal!$J$4:$J$500)</f>
        <v>0</v>
      </c>
      <c r="G10" s="118">
        <f>SUMPRODUCT(($D10=journal!$A$4:$A$500)*(G$8&gt;=journal!$F$4:$F$500)*(G$8&lt;=journal!$G$4:$G$500),journal!$J$4:$J$500)</f>
        <v>0</v>
      </c>
      <c r="H10" s="118">
        <f>SUMPRODUCT(($D10=journal!$A$4:$A$500)*(H$8&gt;=journal!$F$4:$F$500)*(H$8&lt;=journal!$G$4:$G$500),journal!$J$4:$J$500)</f>
        <v>0</v>
      </c>
      <c r="I10" s="118">
        <f>SUMPRODUCT(($D10=journal!$A$4:$A$500)*(I$8&gt;=journal!$F$4:$F$500)*(I$8&lt;=journal!$G$4:$G$500),journal!$J$4:$J$500)</f>
        <v>0</v>
      </c>
      <c r="J10" s="118">
        <f>SUMPRODUCT(($D10=journal!$A$4:$A$500)*(J$8&gt;=journal!$F$4:$F$500)*(J$8&lt;=journal!$G$4:$G$500),journal!$J$4:$J$500)</f>
        <v>0</v>
      </c>
      <c r="K10" s="118">
        <f>SUMPRODUCT(($D10=journal!$A$4:$A$500)*(K$8&gt;=journal!$F$4:$F$500)*(K$8&lt;=journal!$G$4:$G$500),journal!$J$4:$J$500)</f>
        <v>0</v>
      </c>
      <c r="L10" s="118">
        <f>SUMPRODUCT(($D10=journal!$A$4:$A$500)*(L$8&gt;=journal!$F$4:$F$500)*(L$8&lt;=journal!$G$4:$G$500),journal!$J$4:$J$500)</f>
        <v>0</v>
      </c>
      <c r="M10" s="118">
        <f>SUMPRODUCT(($D10=journal!$A$4:$A$500)*(M$8&gt;=journal!$F$4:$F$500)*(M$8&lt;=journal!$G$4:$G$500),journal!$J$4:$J$500)</f>
        <v>0</v>
      </c>
      <c r="N10" s="118">
        <f>SUMPRODUCT(($D10=journal!$A$4:$A$500)*(N$8&gt;=journal!$F$4:$F$500)*(N$8&lt;=journal!$G$4:$G$500),journal!$J$4:$J$500)</f>
        <v>0</v>
      </c>
      <c r="O10" s="118">
        <f>SUMPRODUCT(($D10=journal!$A$4:$A$500)*(O$8&gt;=journal!$F$4:$F$500)*(O$8&lt;=journal!$G$4:$G$500),journal!$J$4:$J$500)</f>
        <v>0</v>
      </c>
      <c r="P10" s="118">
        <f>SUMPRODUCT(($D10=journal!$A$4:$A$500)*(P$8&gt;=journal!$F$4:$F$500)*(P$8&lt;=journal!$G$4:$G$500),journal!$J$4:$J$500)</f>
        <v>0</v>
      </c>
      <c r="Q10" s="118">
        <f>SUMPRODUCT(($D10=journal!$A$4:$A$500)*(Q$8&gt;=journal!$F$4:$F$500)*(Q$8&lt;=journal!$G$4:$G$500),journal!$J$4:$J$500)</f>
        <v>0</v>
      </c>
      <c r="R10" s="118">
        <f>SUMPRODUCT(($D10=journal!$A$4:$A$500)*(R$8&gt;=journal!$F$4:$F$500)*(R$8&lt;=journal!$G$4:$G$500),journal!$J$4:$J$500)</f>
        <v>0</v>
      </c>
      <c r="S10" s="118">
        <f>SUMPRODUCT(($D10=journal!$A$4:$A$500)*(S$8&gt;=journal!$F$4:$F$500)*(S$8&lt;=journal!$G$4:$G$500),journal!$J$4:$J$500)</f>
        <v>0</v>
      </c>
      <c r="T10" s="118">
        <f>SUMPRODUCT(($D10=journal!$A$4:$A$500)*(T$8&gt;=journal!$F$4:$F$500)*(T$8&lt;=journal!$G$4:$G$500),journal!$J$4:$J$500)</f>
        <v>0</v>
      </c>
      <c r="U10" s="118">
        <f>SUMPRODUCT(($D10=journal!$A$4:$A$500)*(U$8&gt;=journal!$F$4:$F$500)*(U$8&lt;=journal!$G$4:$G$500),journal!$J$4:$J$500)</f>
        <v>0</v>
      </c>
      <c r="V10" s="118">
        <f>SUMPRODUCT(($D10=journal!$A$4:$A$500)*(V$8&gt;=journal!$F$4:$F$500)*(V$8&lt;=journal!$G$4:$G$500),journal!$J$4:$J$500)</f>
        <v>0</v>
      </c>
      <c r="W10" s="118">
        <f>SUMPRODUCT(($D10=journal!$A$4:$A$500)*(W$8&gt;=journal!$F$4:$F$500)*(W$8&lt;=journal!$G$4:$G$500),journal!$J$4:$J$500)</f>
        <v>0</v>
      </c>
      <c r="X10" s="118">
        <f>SUMPRODUCT(($D10=journal!$A$4:$A$500)*(X$8&gt;=journal!$F$4:$F$500)*(X$8&lt;=journal!$G$4:$G$500),journal!$J$4:$J$500)</f>
        <v>0</v>
      </c>
      <c r="Y10" s="118">
        <f>SUMPRODUCT(($D10=journal!$A$4:$A$500)*(Y$8&gt;=journal!$F$4:$F$500)*(Y$8&lt;=journal!$G$4:$G$500),journal!$J$4:$J$500)</f>
        <v>0</v>
      </c>
      <c r="Z10" s="118">
        <f>SUMPRODUCT(($D10=journal!$A$4:$A$500)*(Z$8&gt;=journal!$F$4:$F$500)*(Z$8&lt;=journal!$G$4:$G$500),journal!$J$4:$J$500)</f>
        <v>0</v>
      </c>
      <c r="AA10" s="118">
        <f>SUMPRODUCT(($D10=journal!$A$4:$A$500)*(AA$8&gt;=journal!$F$4:$F$500)*(AA$8&lt;=journal!$G$4:$G$500),journal!$J$4:$J$500)</f>
        <v>0</v>
      </c>
      <c r="AB10" s="118">
        <f>SUMPRODUCT(($D10=journal!$A$4:$A$500)*(AB$8&gt;=journal!$F$4:$F$500)*(AB$8&lt;=journal!$G$4:$G$500),journal!$J$4:$J$500)</f>
        <v>0</v>
      </c>
      <c r="AC10" s="118">
        <f>SUMPRODUCT(($D10=journal!$A$4:$A$500)*(AC$8&gt;=journal!$F$4:$F$500)*(AC$8&lt;=journal!$G$4:$G$500),journal!$J$4:$J$500)</f>
        <v>0</v>
      </c>
      <c r="AD10" s="118">
        <f>SUMPRODUCT(($D10=journal!$A$4:$A$500)*(AD$8&gt;=journal!$F$4:$F$500)*(AD$8&lt;=journal!$G$4:$G$500),journal!$J$4:$J$500)</f>
        <v>0</v>
      </c>
      <c r="AE10" s="118">
        <f>SUMPRODUCT(($D10=journal!$A$4:$A$500)*(AE$8&gt;=journal!$F$4:$F$500)*(AE$8&lt;=journal!$G$4:$G$500),journal!$J$4:$J$500)</f>
        <v>0</v>
      </c>
      <c r="AF10" s="118">
        <f>SUMPRODUCT(($D10=journal!$A$4:$A$500)*(AF$8&gt;=journal!$F$4:$F$500)*(AF$8&lt;=journal!$G$4:$G$500),journal!$J$4:$J$500)</f>
        <v>0</v>
      </c>
      <c r="AG10" s="118">
        <f>SUMPRODUCT(($D10=journal!$A$4:$A$500)*(AG$8&gt;=journal!$F$4:$F$500)*(AG$8&lt;=journal!$G$4:$G$500),journal!$J$4:$J$500)</f>
        <v>0</v>
      </c>
      <c r="AH10" s="118">
        <f>SUMPRODUCT(($D10=journal!$A$4:$A$500)*(AH$8&gt;=journal!$F$4:$F$500)*(AH$8&lt;=journal!$G$4:$G$500),journal!$J$4:$J$500)</f>
        <v>0</v>
      </c>
      <c r="AI10" s="118">
        <f>SUMPRODUCT(($D10=journal!$A$4:$A$500)*(AI$8&gt;=journal!$F$4:$F$500)*(AI$8&lt;=journal!$G$4:$G$500),journal!$J$4:$J$500)</f>
        <v>0</v>
      </c>
    </row>
    <row r="11" spans="2:35" s="86" customFormat="1" ht="15">
      <c r="B11" s="124" t="str">
        <f>IF(param!D6="","",param!D6)</f>
        <v>CADILLON</v>
      </c>
      <c r="C11" s="124" t="str">
        <f>IF(param!E6="","",param!E6)</f>
        <v>Patrice</v>
      </c>
      <c r="D11" s="124">
        <f>IF(param!F6="","",param!F6)</f>
        <v>33006773</v>
      </c>
      <c r="E11" s="118">
        <f>SUMPRODUCT(($D11=journal!$A$4:$A$500)*(E$8&gt;=journal!$F$4:$F$500)*(E$8&lt;=journal!$G$4:$G$500),journal!$J$4:$J$500)</f>
        <v>0</v>
      </c>
      <c r="F11" s="118">
        <f>SUMPRODUCT(($D11=journal!$A$4:$A$500)*(F$8&gt;=journal!$F$4:$F$500)*(F$8&lt;=journal!$G$4:$G$500),journal!$J$4:$J$500)</f>
        <v>0</v>
      </c>
      <c r="G11" s="118">
        <f>SUMPRODUCT(($D11=journal!$A$4:$A$500)*(G$8&gt;=journal!$F$4:$F$500)*(G$8&lt;=journal!$G$4:$G$500),journal!$J$4:$J$500)</f>
        <v>0</v>
      </c>
      <c r="H11" s="118">
        <f>SUMPRODUCT(($D11=journal!$A$4:$A$500)*(H$8&gt;=journal!$F$4:$F$500)*(H$8&lt;=journal!$G$4:$G$500),journal!$J$4:$J$500)</f>
        <v>1</v>
      </c>
      <c r="I11" s="118">
        <f>SUMPRODUCT(($D11=journal!$A$4:$A$500)*(I$8&gt;=journal!$F$4:$F$500)*(I$8&lt;=journal!$G$4:$G$500),journal!$J$4:$J$500)</f>
        <v>1</v>
      </c>
      <c r="J11" s="118">
        <f>SUMPRODUCT(($D11=journal!$A$4:$A$500)*(J$8&gt;=journal!$F$4:$F$500)*(J$8&lt;=journal!$G$4:$G$500),journal!$J$4:$J$500)</f>
        <v>1</v>
      </c>
      <c r="K11" s="118">
        <f>SUMPRODUCT(($D11=journal!$A$4:$A$500)*(K$8&gt;=journal!$F$4:$F$500)*(K$8&lt;=journal!$G$4:$G$500),journal!$J$4:$J$500)</f>
        <v>1</v>
      </c>
      <c r="L11" s="118">
        <f>SUMPRODUCT(($D11=journal!$A$4:$A$500)*(L$8&gt;=journal!$F$4:$F$500)*(L$8&lt;=journal!$G$4:$G$500),journal!$J$4:$J$500)</f>
        <v>1</v>
      </c>
      <c r="M11" s="118">
        <f>SUMPRODUCT(($D11=journal!$A$4:$A$500)*(M$8&gt;=journal!$F$4:$F$500)*(M$8&lt;=journal!$G$4:$G$500),journal!$J$4:$J$500)</f>
        <v>0</v>
      </c>
      <c r="N11" s="118">
        <f>SUMPRODUCT(($D11=journal!$A$4:$A$500)*(N$8&gt;=journal!$F$4:$F$500)*(N$8&lt;=journal!$G$4:$G$500),journal!$J$4:$J$500)</f>
        <v>0</v>
      </c>
      <c r="O11" s="118">
        <f>SUMPRODUCT(($D11=journal!$A$4:$A$500)*(O$8&gt;=journal!$F$4:$F$500)*(O$8&lt;=journal!$G$4:$G$500),journal!$J$4:$J$500)</f>
        <v>0</v>
      </c>
      <c r="P11" s="118">
        <f>SUMPRODUCT(($D11=journal!$A$4:$A$500)*(P$8&gt;=journal!$F$4:$F$500)*(P$8&lt;=journal!$G$4:$G$500),journal!$J$4:$J$500)</f>
        <v>0</v>
      </c>
      <c r="Q11" s="118">
        <f>SUMPRODUCT(($D11=journal!$A$4:$A$500)*(Q$8&gt;=journal!$F$4:$F$500)*(Q$8&lt;=journal!$G$4:$G$500),journal!$J$4:$J$500)</f>
        <v>0</v>
      </c>
      <c r="R11" s="118">
        <f>SUMPRODUCT(($D11=journal!$A$4:$A$500)*(R$8&gt;=journal!$F$4:$F$500)*(R$8&lt;=journal!$G$4:$G$500),journal!$J$4:$J$500)</f>
        <v>0</v>
      </c>
      <c r="S11" s="118">
        <f>SUMPRODUCT(($D11=journal!$A$4:$A$500)*(S$8&gt;=journal!$F$4:$F$500)*(S$8&lt;=journal!$G$4:$G$500),journal!$J$4:$J$500)</f>
        <v>0</v>
      </c>
      <c r="T11" s="118">
        <f>SUMPRODUCT(($D11=journal!$A$4:$A$500)*(T$8&gt;=journal!$F$4:$F$500)*(T$8&lt;=journal!$G$4:$G$500),journal!$J$4:$J$500)</f>
        <v>0</v>
      </c>
      <c r="U11" s="118">
        <f>SUMPRODUCT(($D11=journal!$A$4:$A$500)*(U$8&gt;=journal!$F$4:$F$500)*(U$8&lt;=journal!$G$4:$G$500),journal!$J$4:$J$500)</f>
        <v>0</v>
      </c>
      <c r="V11" s="118">
        <f>SUMPRODUCT(($D11=journal!$A$4:$A$500)*(V$8&gt;=journal!$F$4:$F$500)*(V$8&lt;=journal!$G$4:$G$500),journal!$J$4:$J$500)</f>
        <v>0</v>
      </c>
      <c r="W11" s="118">
        <f>SUMPRODUCT(($D11=journal!$A$4:$A$500)*(W$8&gt;=journal!$F$4:$F$500)*(W$8&lt;=journal!$G$4:$G$500),journal!$J$4:$J$500)</f>
        <v>0</v>
      </c>
      <c r="X11" s="118">
        <f>SUMPRODUCT(($D11=journal!$A$4:$A$500)*(X$8&gt;=journal!$F$4:$F$500)*(X$8&lt;=journal!$G$4:$G$500),journal!$J$4:$J$500)</f>
        <v>0</v>
      </c>
      <c r="Y11" s="118">
        <f>SUMPRODUCT(($D11=journal!$A$4:$A$500)*(Y$8&gt;=journal!$F$4:$F$500)*(Y$8&lt;=journal!$G$4:$G$500),journal!$J$4:$J$500)</f>
        <v>0</v>
      </c>
      <c r="Z11" s="118">
        <f>SUMPRODUCT(($D11=journal!$A$4:$A$500)*(Z$8&gt;=journal!$F$4:$F$500)*(Z$8&lt;=journal!$G$4:$G$500),journal!$J$4:$J$500)</f>
        <v>0</v>
      </c>
      <c r="AA11" s="118">
        <f>SUMPRODUCT(($D11=journal!$A$4:$A$500)*(AA$8&gt;=journal!$F$4:$F$500)*(AA$8&lt;=journal!$G$4:$G$500),journal!$J$4:$J$500)</f>
        <v>0</v>
      </c>
      <c r="AB11" s="118">
        <f>SUMPRODUCT(($D11=journal!$A$4:$A$500)*(AB$8&gt;=journal!$F$4:$F$500)*(AB$8&lt;=journal!$G$4:$G$500),journal!$J$4:$J$500)</f>
        <v>0</v>
      </c>
      <c r="AC11" s="118">
        <f>SUMPRODUCT(($D11=journal!$A$4:$A$500)*(AC$8&gt;=journal!$F$4:$F$500)*(AC$8&lt;=journal!$G$4:$G$500),journal!$J$4:$J$500)</f>
        <v>0</v>
      </c>
      <c r="AD11" s="118">
        <f>SUMPRODUCT(($D11=journal!$A$4:$A$500)*(AD$8&gt;=journal!$F$4:$F$500)*(AD$8&lt;=journal!$G$4:$G$500),journal!$J$4:$J$500)</f>
        <v>0</v>
      </c>
      <c r="AE11" s="118">
        <f>SUMPRODUCT(($D11=journal!$A$4:$A$500)*(AE$8&gt;=journal!$F$4:$F$500)*(AE$8&lt;=journal!$G$4:$G$500),journal!$J$4:$J$500)</f>
        <v>0</v>
      </c>
      <c r="AF11" s="118">
        <f>SUMPRODUCT(($D11=journal!$A$4:$A$500)*(AF$8&gt;=journal!$F$4:$F$500)*(AF$8&lt;=journal!$G$4:$G$500),journal!$J$4:$J$500)</f>
        <v>0</v>
      </c>
      <c r="AG11" s="118">
        <f>SUMPRODUCT(($D11=journal!$A$4:$A$500)*(AG$8&gt;=journal!$F$4:$F$500)*(AG$8&lt;=journal!$G$4:$G$500),journal!$J$4:$J$500)</f>
        <v>0</v>
      </c>
      <c r="AH11" s="118">
        <f>SUMPRODUCT(($D11=journal!$A$4:$A$500)*(AH$8&gt;=journal!$F$4:$F$500)*(AH$8&lt;=journal!$G$4:$G$500),journal!$J$4:$J$500)</f>
        <v>0</v>
      </c>
      <c r="AI11" s="118">
        <f>SUMPRODUCT(($D11=journal!$A$4:$A$500)*(AI$8&gt;=journal!$F$4:$F$500)*(AI$8&lt;=journal!$G$4:$G$500),journal!$J$4:$J$500)</f>
        <v>0</v>
      </c>
    </row>
    <row r="12" spans="2:35" s="86" customFormat="1" ht="15">
      <c r="B12" s="124" t="str">
        <f>IF(param!D7="","",param!D7)</f>
        <v>CHAMBE</v>
      </c>
      <c r="C12" s="124" t="str">
        <f>IF(param!E7="","",param!E7)</f>
        <v>Caroline</v>
      </c>
      <c r="D12" s="124">
        <f>IF(param!F7="","",param!F7)</f>
        <v>273721</v>
      </c>
      <c r="E12" s="118">
        <f>SUMPRODUCT(($D12=journal!$A$4:$A$500)*(E$8&gt;=journal!$F$4:$F$500)*(E$8&lt;=journal!$G$4:$G$500),journal!$J$4:$J$500)</f>
        <v>0</v>
      </c>
      <c r="F12" s="118">
        <f>SUMPRODUCT(($D12=journal!$A$4:$A$500)*(F$8&gt;=journal!$F$4:$F$500)*(F$8&lt;=journal!$G$4:$G$500),journal!$J$4:$J$500)</f>
        <v>0</v>
      </c>
      <c r="G12" s="118">
        <f>SUMPRODUCT(($D12=journal!$A$4:$A$500)*(G$8&gt;=journal!$F$4:$F$500)*(G$8&lt;=journal!$G$4:$G$500),journal!$J$4:$J$500)</f>
        <v>0</v>
      </c>
      <c r="H12" s="118">
        <f>SUMPRODUCT(($D12=journal!$A$4:$A$500)*(H$8&gt;=journal!$F$4:$F$500)*(H$8&lt;=journal!$G$4:$G$500),journal!$J$4:$J$500)</f>
        <v>0</v>
      </c>
      <c r="I12" s="118">
        <f>SUMPRODUCT(($D12=journal!$A$4:$A$500)*(I$8&gt;=journal!$F$4:$F$500)*(I$8&lt;=journal!$G$4:$G$500),journal!$J$4:$J$500)</f>
        <v>0</v>
      </c>
      <c r="J12" s="118">
        <f>SUMPRODUCT(($D12=journal!$A$4:$A$500)*(J$8&gt;=journal!$F$4:$F$500)*(J$8&lt;=journal!$G$4:$G$500),journal!$J$4:$J$500)</f>
        <v>0</v>
      </c>
      <c r="K12" s="118">
        <f>SUMPRODUCT(($D12=journal!$A$4:$A$500)*(K$8&gt;=journal!$F$4:$F$500)*(K$8&lt;=journal!$G$4:$G$500),journal!$J$4:$J$500)</f>
        <v>0</v>
      </c>
      <c r="L12" s="118">
        <f>SUMPRODUCT(($D12=journal!$A$4:$A$500)*(L$8&gt;=journal!$F$4:$F$500)*(L$8&lt;=journal!$G$4:$G$500),journal!$J$4:$J$500)</f>
        <v>0</v>
      </c>
      <c r="M12" s="118">
        <f>SUMPRODUCT(($D12=journal!$A$4:$A$500)*(M$8&gt;=journal!$F$4:$F$500)*(M$8&lt;=journal!$G$4:$G$500),journal!$J$4:$J$500)</f>
        <v>0</v>
      </c>
      <c r="N12" s="118">
        <f>SUMPRODUCT(($D12=journal!$A$4:$A$500)*(N$8&gt;=journal!$F$4:$F$500)*(N$8&lt;=journal!$G$4:$G$500),journal!$J$4:$J$500)</f>
        <v>0</v>
      </c>
      <c r="O12" s="118">
        <f>SUMPRODUCT(($D12=journal!$A$4:$A$500)*(O$8&gt;=journal!$F$4:$F$500)*(O$8&lt;=journal!$G$4:$G$500),journal!$J$4:$J$500)</f>
        <v>0</v>
      </c>
      <c r="P12" s="118">
        <f>SUMPRODUCT(($D12=journal!$A$4:$A$500)*(P$8&gt;=journal!$F$4:$F$500)*(P$8&lt;=journal!$G$4:$G$500),journal!$J$4:$J$500)</f>
        <v>0</v>
      </c>
      <c r="Q12" s="118">
        <f>SUMPRODUCT(($D12=journal!$A$4:$A$500)*(Q$8&gt;=journal!$F$4:$F$500)*(Q$8&lt;=journal!$G$4:$G$500),journal!$J$4:$J$500)</f>
        <v>0</v>
      </c>
      <c r="R12" s="118">
        <f>SUMPRODUCT(($D12=journal!$A$4:$A$500)*(R$8&gt;=journal!$F$4:$F$500)*(R$8&lt;=journal!$G$4:$G$500),journal!$J$4:$J$500)</f>
        <v>0</v>
      </c>
      <c r="S12" s="118">
        <f>SUMPRODUCT(($D12=journal!$A$4:$A$500)*(S$8&gt;=journal!$F$4:$F$500)*(S$8&lt;=journal!$G$4:$G$500),journal!$J$4:$J$500)</f>
        <v>0</v>
      </c>
      <c r="T12" s="118">
        <f>SUMPRODUCT(($D12=journal!$A$4:$A$500)*(T$8&gt;=journal!$F$4:$F$500)*(T$8&lt;=journal!$G$4:$G$500),journal!$J$4:$J$500)</f>
        <v>0</v>
      </c>
      <c r="U12" s="118">
        <f>SUMPRODUCT(($D12=journal!$A$4:$A$500)*(U$8&gt;=journal!$F$4:$F$500)*(U$8&lt;=journal!$G$4:$G$500),journal!$J$4:$J$500)</f>
        <v>0</v>
      </c>
      <c r="V12" s="118">
        <f>SUMPRODUCT(($D12=journal!$A$4:$A$500)*(V$8&gt;=journal!$F$4:$F$500)*(V$8&lt;=journal!$G$4:$G$500),journal!$J$4:$J$500)</f>
        <v>0</v>
      </c>
      <c r="W12" s="118">
        <f>SUMPRODUCT(($D12=journal!$A$4:$A$500)*(W$8&gt;=journal!$F$4:$F$500)*(W$8&lt;=journal!$G$4:$G$500),journal!$J$4:$J$500)</f>
        <v>0</v>
      </c>
      <c r="X12" s="118">
        <f>SUMPRODUCT(($D12=journal!$A$4:$A$500)*(X$8&gt;=journal!$F$4:$F$500)*(X$8&lt;=journal!$G$4:$G$500),journal!$J$4:$J$500)</f>
        <v>0</v>
      </c>
      <c r="Y12" s="118">
        <f>SUMPRODUCT(($D12=journal!$A$4:$A$500)*(Y$8&gt;=journal!$F$4:$F$500)*(Y$8&lt;=journal!$G$4:$G$500),journal!$J$4:$J$500)</f>
        <v>0</v>
      </c>
      <c r="Z12" s="118">
        <f>SUMPRODUCT(($D12=journal!$A$4:$A$500)*(Z$8&gt;=journal!$F$4:$F$500)*(Z$8&lt;=journal!$G$4:$G$500),journal!$J$4:$J$500)</f>
        <v>0</v>
      </c>
      <c r="AA12" s="118">
        <f>SUMPRODUCT(($D12=journal!$A$4:$A$500)*(AA$8&gt;=journal!$F$4:$F$500)*(AA$8&lt;=journal!$G$4:$G$500),journal!$J$4:$J$500)</f>
        <v>0</v>
      </c>
      <c r="AB12" s="118">
        <f>SUMPRODUCT(($D12=journal!$A$4:$A$500)*(AB$8&gt;=journal!$F$4:$F$500)*(AB$8&lt;=journal!$G$4:$G$500),journal!$J$4:$J$500)</f>
        <v>0</v>
      </c>
      <c r="AC12" s="118">
        <f>SUMPRODUCT(($D12=journal!$A$4:$A$500)*(AC$8&gt;=journal!$F$4:$F$500)*(AC$8&lt;=journal!$G$4:$G$500),journal!$J$4:$J$500)</f>
        <v>0</v>
      </c>
      <c r="AD12" s="118">
        <f>SUMPRODUCT(($D12=journal!$A$4:$A$500)*(AD$8&gt;=journal!$F$4:$F$500)*(AD$8&lt;=journal!$G$4:$G$500),journal!$J$4:$J$500)</f>
        <v>0</v>
      </c>
      <c r="AE12" s="118">
        <f>SUMPRODUCT(($D12=journal!$A$4:$A$500)*(AE$8&gt;=journal!$F$4:$F$500)*(AE$8&lt;=journal!$G$4:$G$500),journal!$J$4:$J$500)</f>
        <v>0</v>
      </c>
      <c r="AF12" s="118">
        <f>SUMPRODUCT(($D12=journal!$A$4:$A$500)*(AF$8&gt;=journal!$F$4:$F$500)*(AF$8&lt;=journal!$G$4:$G$500),journal!$J$4:$J$500)</f>
        <v>0</v>
      </c>
      <c r="AG12" s="118">
        <f>SUMPRODUCT(($D12=journal!$A$4:$A$500)*(AG$8&gt;=journal!$F$4:$F$500)*(AG$8&lt;=journal!$G$4:$G$500),journal!$J$4:$J$500)</f>
        <v>0</v>
      </c>
      <c r="AH12" s="118">
        <f>SUMPRODUCT(($D12=journal!$A$4:$A$500)*(AH$8&gt;=journal!$F$4:$F$500)*(AH$8&lt;=journal!$G$4:$G$500),journal!$J$4:$J$500)</f>
        <v>0</v>
      </c>
      <c r="AI12" s="118">
        <f>SUMPRODUCT(($D12=journal!$A$4:$A$500)*(AI$8&gt;=journal!$F$4:$F$500)*(AI$8&lt;=journal!$G$4:$G$500),journal!$J$4:$J$500)</f>
        <v>0</v>
      </c>
    </row>
    <row r="13" spans="2:35" s="86" customFormat="1" ht="15">
      <c r="B13" s="124" t="str">
        <f>IF(param!D8="","",param!D8)</f>
        <v>CHAMBE</v>
      </c>
      <c r="C13" s="124" t="str">
        <f>IF(param!E8="","",param!E8)</f>
        <v>Hervé</v>
      </c>
      <c r="D13" s="124">
        <f>IF(param!F8="","",param!F8)</f>
        <v>264829</v>
      </c>
      <c r="E13" s="118">
        <f>SUMPRODUCT(($D13=journal!$A$4:$A$500)*(E$8&gt;=journal!$F$4:$F$500)*(E$8&lt;=journal!$G$4:$G$500),journal!$J$4:$J$500)</f>
        <v>0</v>
      </c>
      <c r="F13" s="118">
        <f>SUMPRODUCT(($D13=journal!$A$4:$A$500)*(F$8&gt;=journal!$F$4:$F$500)*(F$8&lt;=journal!$G$4:$G$500),journal!$J$4:$J$500)</f>
        <v>0</v>
      </c>
      <c r="G13" s="118">
        <f>SUMPRODUCT(($D13=journal!$A$4:$A$500)*(G$8&gt;=journal!$F$4:$F$500)*(G$8&lt;=journal!$G$4:$G$500),journal!$J$4:$J$500)</f>
        <v>0</v>
      </c>
      <c r="H13" s="118">
        <f>SUMPRODUCT(($D13=journal!$A$4:$A$500)*(H$8&gt;=journal!$F$4:$F$500)*(H$8&lt;=journal!$G$4:$G$500),journal!$J$4:$J$500)</f>
        <v>0</v>
      </c>
      <c r="I13" s="118">
        <f>SUMPRODUCT(($D13=journal!$A$4:$A$500)*(I$8&gt;=journal!$F$4:$F$500)*(I$8&lt;=journal!$G$4:$G$500),journal!$J$4:$J$500)</f>
        <v>0</v>
      </c>
      <c r="J13" s="118">
        <f>SUMPRODUCT(($D13=journal!$A$4:$A$500)*(J$8&gt;=journal!$F$4:$F$500)*(J$8&lt;=journal!$G$4:$G$500),journal!$J$4:$J$500)</f>
        <v>0</v>
      </c>
      <c r="K13" s="118">
        <f>SUMPRODUCT(($D13=journal!$A$4:$A$500)*(K$8&gt;=journal!$F$4:$F$500)*(K$8&lt;=journal!$G$4:$G$500),journal!$J$4:$J$500)</f>
        <v>0</v>
      </c>
      <c r="L13" s="118">
        <f>SUMPRODUCT(($D13=journal!$A$4:$A$500)*(L$8&gt;=journal!$F$4:$F$500)*(L$8&lt;=journal!$G$4:$G$500),journal!$J$4:$J$500)</f>
        <v>0</v>
      </c>
      <c r="M13" s="118">
        <f>SUMPRODUCT(($D13=journal!$A$4:$A$500)*(M$8&gt;=journal!$F$4:$F$500)*(M$8&lt;=journal!$G$4:$G$500),journal!$J$4:$J$500)</f>
        <v>0</v>
      </c>
      <c r="N13" s="118">
        <f>SUMPRODUCT(($D13=journal!$A$4:$A$500)*(N$8&gt;=journal!$F$4:$F$500)*(N$8&lt;=journal!$G$4:$G$500),journal!$J$4:$J$500)</f>
        <v>0</v>
      </c>
      <c r="O13" s="118">
        <f>SUMPRODUCT(($D13=journal!$A$4:$A$500)*(O$8&gt;=journal!$F$4:$F$500)*(O$8&lt;=journal!$G$4:$G$500),journal!$J$4:$J$500)</f>
        <v>0</v>
      </c>
      <c r="P13" s="118">
        <f>SUMPRODUCT(($D13=journal!$A$4:$A$500)*(P$8&gt;=journal!$F$4:$F$500)*(P$8&lt;=journal!$G$4:$G$500),journal!$J$4:$J$500)</f>
        <v>0</v>
      </c>
      <c r="Q13" s="118">
        <f>SUMPRODUCT(($D13=journal!$A$4:$A$500)*(Q$8&gt;=journal!$F$4:$F$500)*(Q$8&lt;=journal!$G$4:$G$500),journal!$J$4:$J$500)</f>
        <v>0</v>
      </c>
      <c r="R13" s="118">
        <f>SUMPRODUCT(($D13=journal!$A$4:$A$500)*(R$8&gt;=journal!$F$4:$F$500)*(R$8&lt;=journal!$G$4:$G$500),journal!$J$4:$J$500)</f>
        <v>3</v>
      </c>
      <c r="S13" s="118">
        <f>SUMPRODUCT(($D13=journal!$A$4:$A$500)*(S$8&gt;=journal!$F$4:$F$500)*(S$8&lt;=journal!$G$4:$G$500),journal!$J$4:$J$500)</f>
        <v>3</v>
      </c>
      <c r="T13" s="118">
        <f>SUMPRODUCT(($D13=journal!$A$4:$A$500)*(T$8&gt;=journal!$F$4:$F$500)*(T$8&lt;=journal!$G$4:$G$500),journal!$J$4:$J$500)</f>
        <v>0</v>
      </c>
      <c r="U13" s="118">
        <f>SUMPRODUCT(($D13=journal!$A$4:$A$500)*(U$8&gt;=journal!$F$4:$F$500)*(U$8&lt;=journal!$G$4:$G$500),journal!$J$4:$J$500)</f>
        <v>0</v>
      </c>
      <c r="V13" s="118">
        <f>SUMPRODUCT(($D13=journal!$A$4:$A$500)*(V$8&gt;=journal!$F$4:$F$500)*(V$8&lt;=journal!$G$4:$G$500),journal!$J$4:$J$500)</f>
        <v>0</v>
      </c>
      <c r="W13" s="118">
        <f>SUMPRODUCT(($D13=journal!$A$4:$A$500)*(W$8&gt;=journal!$F$4:$F$500)*(W$8&lt;=journal!$G$4:$G$500),journal!$J$4:$J$500)</f>
        <v>0</v>
      </c>
      <c r="X13" s="118">
        <f>SUMPRODUCT(($D13=journal!$A$4:$A$500)*(X$8&gt;=journal!$F$4:$F$500)*(X$8&lt;=journal!$G$4:$G$500),journal!$J$4:$J$500)</f>
        <v>0</v>
      </c>
      <c r="Y13" s="118">
        <f>SUMPRODUCT(($D13=journal!$A$4:$A$500)*(Y$8&gt;=journal!$F$4:$F$500)*(Y$8&lt;=journal!$G$4:$G$500),journal!$J$4:$J$500)</f>
        <v>3</v>
      </c>
      <c r="Z13" s="118">
        <f>SUMPRODUCT(($D13=journal!$A$4:$A$500)*(Z$8&gt;=journal!$F$4:$F$500)*(Z$8&lt;=journal!$G$4:$G$500),journal!$J$4:$J$500)</f>
        <v>3</v>
      </c>
      <c r="AA13" s="118">
        <f>SUMPRODUCT(($D13=journal!$A$4:$A$500)*(AA$8&gt;=journal!$F$4:$F$500)*(AA$8&lt;=journal!$G$4:$G$500),journal!$J$4:$J$500)</f>
        <v>0</v>
      </c>
      <c r="AB13" s="118">
        <f>SUMPRODUCT(($D13=journal!$A$4:$A$500)*(AB$8&gt;=journal!$F$4:$F$500)*(AB$8&lt;=journal!$G$4:$G$500),journal!$J$4:$J$500)</f>
        <v>0</v>
      </c>
      <c r="AC13" s="118">
        <f>SUMPRODUCT(($D13=journal!$A$4:$A$500)*(AC$8&gt;=journal!$F$4:$F$500)*(AC$8&lt;=journal!$G$4:$G$500),journal!$J$4:$J$500)</f>
        <v>0</v>
      </c>
      <c r="AD13" s="118">
        <f>SUMPRODUCT(($D13=journal!$A$4:$A$500)*(AD$8&gt;=journal!$F$4:$F$500)*(AD$8&lt;=journal!$G$4:$G$500),journal!$J$4:$J$500)</f>
        <v>0</v>
      </c>
      <c r="AE13" s="118">
        <f>SUMPRODUCT(($D13=journal!$A$4:$A$500)*(AE$8&gt;=journal!$F$4:$F$500)*(AE$8&lt;=journal!$G$4:$G$500),journal!$J$4:$J$500)</f>
        <v>0</v>
      </c>
      <c r="AF13" s="118">
        <f>SUMPRODUCT(($D13=journal!$A$4:$A$500)*(AF$8&gt;=journal!$F$4:$F$500)*(AF$8&lt;=journal!$G$4:$G$500),journal!$J$4:$J$500)</f>
        <v>0</v>
      </c>
      <c r="AG13" s="118">
        <f>SUMPRODUCT(($D13=journal!$A$4:$A$500)*(AG$8&gt;=journal!$F$4:$F$500)*(AG$8&lt;=journal!$G$4:$G$500),journal!$J$4:$J$500)</f>
        <v>0</v>
      </c>
      <c r="AH13" s="118">
        <f>SUMPRODUCT(($D13=journal!$A$4:$A$500)*(AH$8&gt;=journal!$F$4:$F$500)*(AH$8&lt;=journal!$G$4:$G$500),journal!$J$4:$J$500)</f>
        <v>0</v>
      </c>
      <c r="AI13" s="118">
        <f>SUMPRODUCT(($D13=journal!$A$4:$A$500)*(AI$8&gt;=journal!$F$4:$F$500)*(AI$8&lt;=journal!$G$4:$G$500),journal!$J$4:$J$500)</f>
        <v>0</v>
      </c>
    </row>
    <row r="14" spans="2:35" s="86" customFormat="1" ht="15">
      <c r="B14" s="124" t="str">
        <f>IF(param!D9="","",param!D9)</f>
        <v>CHAMBON</v>
      </c>
      <c r="C14" s="124" t="str">
        <f>IF(param!E9="","",param!E9)</f>
        <v>Ludovic</v>
      </c>
      <c r="D14" s="124">
        <f>IF(param!F9="","",param!F9)</f>
        <v>811564</v>
      </c>
      <c r="E14" s="118">
        <f>SUMPRODUCT(($D14=journal!$A$4:$A$500)*(E$8&gt;=journal!$F$4:$F$500)*(E$8&lt;=journal!$G$4:$G$500),journal!$J$4:$J$500)</f>
        <v>0</v>
      </c>
      <c r="F14" s="118">
        <f>SUMPRODUCT(($D14=journal!$A$4:$A$500)*(F$8&gt;=journal!$F$4:$F$500)*(F$8&lt;=journal!$G$4:$G$500),journal!$J$4:$J$500)</f>
        <v>0</v>
      </c>
      <c r="G14" s="118">
        <f>SUMPRODUCT(($D14=journal!$A$4:$A$500)*(G$8&gt;=journal!$F$4:$F$500)*(G$8&lt;=journal!$G$4:$G$500),journal!$J$4:$J$500)</f>
        <v>0</v>
      </c>
      <c r="H14" s="118">
        <f>SUMPRODUCT(($D14=journal!$A$4:$A$500)*(H$8&gt;=journal!$F$4:$F$500)*(H$8&lt;=journal!$G$4:$G$500),journal!$J$4:$J$500)</f>
        <v>0</v>
      </c>
      <c r="I14" s="118">
        <f>SUMPRODUCT(($D14=journal!$A$4:$A$500)*(I$8&gt;=journal!$F$4:$F$500)*(I$8&lt;=journal!$G$4:$G$500),journal!$J$4:$J$500)</f>
        <v>0</v>
      </c>
      <c r="J14" s="118">
        <f>SUMPRODUCT(($D14=journal!$A$4:$A$500)*(J$8&gt;=journal!$F$4:$F$500)*(J$8&lt;=journal!$G$4:$G$500),journal!$J$4:$J$500)</f>
        <v>0</v>
      </c>
      <c r="K14" s="118">
        <f>SUMPRODUCT(($D14=journal!$A$4:$A$500)*(K$8&gt;=journal!$F$4:$F$500)*(K$8&lt;=journal!$G$4:$G$500),journal!$J$4:$J$500)</f>
        <v>0</v>
      </c>
      <c r="L14" s="118">
        <f>SUMPRODUCT(($D14=journal!$A$4:$A$500)*(L$8&gt;=journal!$F$4:$F$500)*(L$8&lt;=journal!$G$4:$G$500),journal!$J$4:$J$500)</f>
        <v>0</v>
      </c>
      <c r="M14" s="118">
        <f>SUMPRODUCT(($D14=journal!$A$4:$A$500)*(M$8&gt;=journal!$F$4:$F$500)*(M$8&lt;=journal!$G$4:$G$500),journal!$J$4:$J$500)</f>
        <v>0</v>
      </c>
      <c r="N14" s="118">
        <f>SUMPRODUCT(($D14=journal!$A$4:$A$500)*(N$8&gt;=journal!$F$4:$F$500)*(N$8&lt;=journal!$G$4:$G$500),journal!$J$4:$J$500)</f>
        <v>0</v>
      </c>
      <c r="O14" s="118">
        <f>SUMPRODUCT(($D14=journal!$A$4:$A$500)*(O$8&gt;=journal!$F$4:$F$500)*(O$8&lt;=journal!$G$4:$G$500),journal!$J$4:$J$500)</f>
        <v>0</v>
      </c>
      <c r="P14" s="118">
        <f>SUMPRODUCT(($D14=journal!$A$4:$A$500)*(P$8&gt;=journal!$F$4:$F$500)*(P$8&lt;=journal!$G$4:$G$500),journal!$J$4:$J$500)</f>
        <v>0</v>
      </c>
      <c r="Q14" s="118">
        <f>SUMPRODUCT(($D14=journal!$A$4:$A$500)*(Q$8&gt;=journal!$F$4:$F$500)*(Q$8&lt;=journal!$G$4:$G$500),journal!$J$4:$J$500)</f>
        <v>0</v>
      </c>
      <c r="R14" s="118">
        <f>SUMPRODUCT(($D14=journal!$A$4:$A$500)*(R$8&gt;=journal!$F$4:$F$500)*(R$8&lt;=journal!$G$4:$G$500),journal!$J$4:$J$500)</f>
        <v>0</v>
      </c>
      <c r="S14" s="118">
        <f>SUMPRODUCT(($D14=journal!$A$4:$A$500)*(S$8&gt;=journal!$F$4:$F$500)*(S$8&lt;=journal!$G$4:$G$500),journal!$J$4:$J$500)</f>
        <v>1</v>
      </c>
      <c r="T14" s="118">
        <f>SUMPRODUCT(($D14=journal!$A$4:$A$500)*(T$8&gt;=journal!$F$4:$F$500)*(T$8&lt;=journal!$G$4:$G$500),journal!$J$4:$J$500)</f>
        <v>0</v>
      </c>
      <c r="U14" s="118">
        <f>SUMPRODUCT(($D14=journal!$A$4:$A$500)*(U$8&gt;=journal!$F$4:$F$500)*(U$8&lt;=journal!$G$4:$G$500),journal!$J$4:$J$500)</f>
        <v>0</v>
      </c>
      <c r="V14" s="118">
        <f>SUMPRODUCT(($D14=journal!$A$4:$A$500)*(V$8&gt;=journal!$F$4:$F$500)*(V$8&lt;=journal!$G$4:$G$500),journal!$J$4:$J$500)</f>
        <v>0</v>
      </c>
      <c r="W14" s="118">
        <f>SUMPRODUCT(($D14=journal!$A$4:$A$500)*(W$8&gt;=journal!$F$4:$F$500)*(W$8&lt;=journal!$G$4:$G$500),journal!$J$4:$J$500)</f>
        <v>0</v>
      </c>
      <c r="X14" s="118">
        <f>SUMPRODUCT(($D14=journal!$A$4:$A$500)*(X$8&gt;=journal!$F$4:$F$500)*(X$8&lt;=journal!$G$4:$G$500),journal!$J$4:$J$500)</f>
        <v>0</v>
      </c>
      <c r="Y14" s="118">
        <f>SUMPRODUCT(($D14=journal!$A$4:$A$500)*(Y$8&gt;=journal!$F$4:$F$500)*(Y$8&lt;=journal!$G$4:$G$500),journal!$J$4:$J$500)</f>
        <v>0</v>
      </c>
      <c r="Z14" s="118">
        <f>SUMPRODUCT(($D14=journal!$A$4:$A$500)*(Z$8&gt;=journal!$F$4:$F$500)*(Z$8&lt;=journal!$G$4:$G$500),journal!$J$4:$J$500)</f>
        <v>0</v>
      </c>
      <c r="AA14" s="118">
        <f>SUMPRODUCT(($D14=journal!$A$4:$A$500)*(AA$8&gt;=journal!$F$4:$F$500)*(AA$8&lt;=journal!$G$4:$G$500),journal!$J$4:$J$500)</f>
        <v>0</v>
      </c>
      <c r="AB14" s="118">
        <f>SUMPRODUCT(($D14=journal!$A$4:$A$500)*(AB$8&gt;=journal!$F$4:$F$500)*(AB$8&lt;=journal!$G$4:$G$500),journal!$J$4:$J$500)</f>
        <v>0</v>
      </c>
      <c r="AC14" s="118">
        <f>SUMPRODUCT(($D14=journal!$A$4:$A$500)*(AC$8&gt;=journal!$F$4:$F$500)*(AC$8&lt;=journal!$G$4:$G$500),journal!$J$4:$J$500)</f>
        <v>0</v>
      </c>
      <c r="AD14" s="118">
        <f>SUMPRODUCT(($D14=journal!$A$4:$A$500)*(AD$8&gt;=journal!$F$4:$F$500)*(AD$8&lt;=journal!$G$4:$G$500),journal!$J$4:$J$500)</f>
        <v>0</v>
      </c>
      <c r="AE14" s="118">
        <f>SUMPRODUCT(($D14=journal!$A$4:$A$500)*(AE$8&gt;=journal!$F$4:$F$500)*(AE$8&lt;=journal!$G$4:$G$500),journal!$J$4:$J$500)</f>
        <v>0</v>
      </c>
      <c r="AF14" s="118">
        <f>SUMPRODUCT(($D14=journal!$A$4:$A$500)*(AF$8&gt;=journal!$F$4:$F$500)*(AF$8&lt;=journal!$G$4:$G$500),journal!$J$4:$J$500)</f>
        <v>0</v>
      </c>
      <c r="AG14" s="118">
        <f>SUMPRODUCT(($D14=journal!$A$4:$A$500)*(AG$8&gt;=journal!$F$4:$F$500)*(AG$8&lt;=journal!$G$4:$G$500),journal!$J$4:$J$500)</f>
        <v>0</v>
      </c>
      <c r="AH14" s="118">
        <f>SUMPRODUCT(($D14=journal!$A$4:$A$500)*(AH$8&gt;=journal!$F$4:$F$500)*(AH$8&lt;=journal!$G$4:$G$500),journal!$J$4:$J$500)</f>
        <v>0</v>
      </c>
      <c r="AI14" s="118">
        <f>SUMPRODUCT(($D14=journal!$A$4:$A$500)*(AI$8&gt;=journal!$F$4:$F$500)*(AI$8&lt;=journal!$G$4:$G$500),journal!$J$4:$J$500)</f>
        <v>0</v>
      </c>
    </row>
    <row r="15" spans="2:35" ht="15">
      <c r="B15" s="124" t="str">
        <f>IF(param!D10="","",param!D10)</f>
        <v>CHERPI</v>
      </c>
      <c r="C15" s="124" t="str">
        <f>IF(param!E10="","",param!E10)</f>
        <v>Mathias</v>
      </c>
      <c r="D15" s="124">
        <f>IF(param!F10="","",param!F10)</f>
        <v>20016150</v>
      </c>
      <c r="E15" s="118">
        <f>SUMPRODUCT(($D15=journal!$A$4:$A$500)*(E$8&gt;=journal!$F$4:$F$500)*(E$8&lt;=journal!$G$4:$G$500),journal!$J$4:$J$500)</f>
        <v>0</v>
      </c>
      <c r="F15" s="118">
        <f>SUMPRODUCT(($D15=journal!$A$4:$A$500)*(F$8&gt;=journal!$F$4:$F$500)*(F$8&lt;=journal!$G$4:$G$500),journal!$J$4:$J$500)</f>
        <v>0</v>
      </c>
      <c r="G15" s="118">
        <f>SUMPRODUCT(($D15=journal!$A$4:$A$500)*(G$8&gt;=journal!$F$4:$F$500)*(G$8&lt;=journal!$G$4:$G$500),journal!$J$4:$J$500)</f>
        <v>0</v>
      </c>
      <c r="H15" s="118">
        <f>SUMPRODUCT(($D15=journal!$A$4:$A$500)*(H$8&gt;=journal!$F$4:$F$500)*(H$8&lt;=journal!$G$4:$G$500),journal!$J$4:$J$500)</f>
        <v>0</v>
      </c>
      <c r="I15" s="118">
        <f>SUMPRODUCT(($D15=journal!$A$4:$A$500)*(I$8&gt;=journal!$F$4:$F$500)*(I$8&lt;=journal!$G$4:$G$500),journal!$J$4:$J$500)</f>
        <v>0</v>
      </c>
      <c r="J15" s="118">
        <f>SUMPRODUCT(($D15=journal!$A$4:$A$500)*(J$8&gt;=journal!$F$4:$F$500)*(J$8&lt;=journal!$G$4:$G$500),journal!$J$4:$J$500)</f>
        <v>0</v>
      </c>
      <c r="K15" s="118">
        <f>SUMPRODUCT(($D15=journal!$A$4:$A$500)*(K$8&gt;=journal!$F$4:$F$500)*(K$8&lt;=journal!$G$4:$G$500),journal!$J$4:$J$500)</f>
        <v>0</v>
      </c>
      <c r="L15" s="118">
        <f>SUMPRODUCT(($D15=journal!$A$4:$A$500)*(L$8&gt;=journal!$F$4:$F$500)*(L$8&lt;=journal!$G$4:$G$500),journal!$J$4:$J$500)</f>
        <v>0</v>
      </c>
      <c r="M15" s="118">
        <f>SUMPRODUCT(($D15=journal!$A$4:$A$500)*(M$8&gt;=journal!$F$4:$F$500)*(M$8&lt;=journal!$G$4:$G$500),journal!$J$4:$J$500)</f>
        <v>0</v>
      </c>
      <c r="N15" s="118">
        <f>SUMPRODUCT(($D15=journal!$A$4:$A$500)*(N$8&gt;=journal!$F$4:$F$500)*(N$8&lt;=journal!$G$4:$G$500),journal!$J$4:$J$500)</f>
        <v>0</v>
      </c>
      <c r="O15" s="118">
        <f>SUMPRODUCT(($D15=journal!$A$4:$A$500)*(O$8&gt;=journal!$F$4:$F$500)*(O$8&lt;=journal!$G$4:$G$500),journal!$J$4:$J$500)</f>
        <v>0</v>
      </c>
      <c r="P15" s="118">
        <f>SUMPRODUCT(($D15=journal!$A$4:$A$500)*(P$8&gt;=journal!$F$4:$F$500)*(P$8&lt;=journal!$G$4:$G$500),journal!$J$4:$J$500)</f>
        <v>0</v>
      </c>
      <c r="Q15" s="118">
        <f>SUMPRODUCT(($D15=journal!$A$4:$A$500)*(Q$8&gt;=journal!$F$4:$F$500)*(Q$8&lt;=journal!$G$4:$G$500),journal!$J$4:$J$500)</f>
        <v>0</v>
      </c>
      <c r="R15" s="118">
        <f>SUMPRODUCT(($D15=journal!$A$4:$A$500)*(R$8&gt;=journal!$F$4:$F$500)*(R$8&lt;=journal!$G$4:$G$500),journal!$J$4:$J$500)</f>
        <v>0</v>
      </c>
      <c r="S15" s="118">
        <f>SUMPRODUCT(($D15=journal!$A$4:$A$500)*(S$8&gt;=journal!$F$4:$F$500)*(S$8&lt;=journal!$G$4:$G$500),journal!$J$4:$J$500)</f>
        <v>0</v>
      </c>
      <c r="T15" s="118">
        <f>SUMPRODUCT(($D15=journal!$A$4:$A$500)*(T$8&gt;=journal!$F$4:$F$500)*(T$8&lt;=journal!$G$4:$G$500),journal!$J$4:$J$500)</f>
        <v>0</v>
      </c>
      <c r="U15" s="118">
        <f>SUMPRODUCT(($D15=journal!$A$4:$A$500)*(U$8&gt;=journal!$F$4:$F$500)*(U$8&lt;=journal!$G$4:$G$500),journal!$J$4:$J$500)</f>
        <v>0</v>
      </c>
      <c r="V15" s="118">
        <f>SUMPRODUCT(($D15=journal!$A$4:$A$500)*(V$8&gt;=journal!$F$4:$F$500)*(V$8&lt;=journal!$G$4:$G$500),journal!$J$4:$J$500)</f>
        <v>0</v>
      </c>
      <c r="W15" s="118">
        <f>SUMPRODUCT(($D15=journal!$A$4:$A$500)*(W$8&gt;=journal!$F$4:$F$500)*(W$8&lt;=journal!$G$4:$G$500),journal!$J$4:$J$500)</f>
        <v>0</v>
      </c>
      <c r="X15" s="118">
        <f>SUMPRODUCT(($D15=journal!$A$4:$A$500)*(X$8&gt;=journal!$F$4:$F$500)*(X$8&lt;=journal!$G$4:$G$500),journal!$J$4:$J$500)</f>
        <v>0</v>
      </c>
      <c r="Y15" s="118">
        <f>SUMPRODUCT(($D15=journal!$A$4:$A$500)*(Y$8&gt;=journal!$F$4:$F$500)*(Y$8&lt;=journal!$G$4:$G$500),journal!$J$4:$J$500)</f>
        <v>0</v>
      </c>
      <c r="Z15" s="118">
        <f>SUMPRODUCT(($D15=journal!$A$4:$A$500)*(Z$8&gt;=journal!$F$4:$F$500)*(Z$8&lt;=journal!$G$4:$G$500),journal!$J$4:$J$500)</f>
        <v>0</v>
      </c>
      <c r="AA15" s="118">
        <f>SUMPRODUCT(($D15=journal!$A$4:$A$500)*(AA$8&gt;=journal!$F$4:$F$500)*(AA$8&lt;=journal!$G$4:$G$500),journal!$J$4:$J$500)</f>
        <v>0</v>
      </c>
      <c r="AB15" s="118">
        <f>SUMPRODUCT(($D15=journal!$A$4:$A$500)*(AB$8&gt;=journal!$F$4:$F$500)*(AB$8&lt;=journal!$G$4:$G$500),journal!$J$4:$J$500)</f>
        <v>0</v>
      </c>
      <c r="AC15" s="118">
        <f>SUMPRODUCT(($D15=journal!$A$4:$A$500)*(AC$8&gt;=journal!$F$4:$F$500)*(AC$8&lt;=journal!$G$4:$G$500),journal!$J$4:$J$500)</f>
        <v>0</v>
      </c>
      <c r="AD15" s="118">
        <f>SUMPRODUCT(($D15=journal!$A$4:$A$500)*(AD$8&gt;=journal!$F$4:$F$500)*(AD$8&lt;=journal!$G$4:$G$500),journal!$J$4:$J$500)</f>
        <v>0</v>
      </c>
      <c r="AE15" s="118">
        <f>SUMPRODUCT(($D15=journal!$A$4:$A$500)*(AE$8&gt;=journal!$F$4:$F$500)*(AE$8&lt;=journal!$G$4:$G$500),journal!$J$4:$J$500)</f>
        <v>0</v>
      </c>
      <c r="AF15" s="118">
        <f>SUMPRODUCT(($D15=journal!$A$4:$A$500)*(AF$8&gt;=journal!$F$4:$F$500)*(AF$8&lt;=journal!$G$4:$G$500),journal!$J$4:$J$500)</f>
        <v>0</v>
      </c>
      <c r="AG15" s="118">
        <f>SUMPRODUCT(($D15=journal!$A$4:$A$500)*(AG$8&gt;=journal!$F$4:$F$500)*(AG$8&lt;=journal!$G$4:$G$500),journal!$J$4:$J$500)</f>
        <v>0</v>
      </c>
      <c r="AH15" s="118">
        <f>SUMPRODUCT(($D15=journal!$A$4:$A$500)*(AH$8&gt;=journal!$F$4:$F$500)*(AH$8&lt;=journal!$G$4:$G$500),journal!$J$4:$J$500)</f>
        <v>0</v>
      </c>
      <c r="AI15" s="118">
        <f>SUMPRODUCT(($D15=journal!$A$4:$A$500)*(AI$8&gt;=journal!$F$4:$F$500)*(AI$8&lt;=journal!$G$4:$G$500),journal!$J$4:$J$500)</f>
        <v>0</v>
      </c>
    </row>
    <row r="16" spans="2:35" ht="15">
      <c r="B16" s="124" t="str">
        <f>IF(param!D11="","",param!D11)</f>
        <v>CHRISTIN</v>
      </c>
      <c r="C16" s="124" t="str">
        <f>IF(param!E11="","",param!E11)</f>
        <v>Lucie</v>
      </c>
      <c r="D16" s="124">
        <f>IF(param!F11="","",param!F11)</f>
        <v>802874</v>
      </c>
      <c r="E16" s="118">
        <f>SUMPRODUCT(($D16=journal!$A$4:$A$500)*(E$8&gt;=journal!$F$4:$F$500)*(E$8&lt;=journal!$G$4:$G$500),journal!$J$4:$J$500)</f>
        <v>0</v>
      </c>
      <c r="F16" s="118">
        <f>SUMPRODUCT(($D16=journal!$A$4:$A$500)*(F$8&gt;=journal!$F$4:$F$500)*(F$8&lt;=journal!$G$4:$G$500),journal!$J$4:$J$500)</f>
        <v>0</v>
      </c>
      <c r="G16" s="118">
        <f>SUMPRODUCT(($D16=journal!$A$4:$A$500)*(G$8&gt;=journal!$F$4:$F$500)*(G$8&lt;=journal!$G$4:$G$500),journal!$J$4:$J$500)</f>
        <v>0</v>
      </c>
      <c r="H16" s="118">
        <f>SUMPRODUCT(($D16=journal!$A$4:$A$500)*(H$8&gt;=journal!$F$4:$F$500)*(H$8&lt;=journal!$G$4:$G$500),journal!$J$4:$J$500)</f>
        <v>0</v>
      </c>
      <c r="I16" s="118">
        <f>SUMPRODUCT(($D16=journal!$A$4:$A$500)*(I$8&gt;=journal!$F$4:$F$500)*(I$8&lt;=journal!$G$4:$G$500),journal!$J$4:$J$500)</f>
        <v>0</v>
      </c>
      <c r="J16" s="118">
        <f>SUMPRODUCT(($D16=journal!$A$4:$A$500)*(J$8&gt;=journal!$F$4:$F$500)*(J$8&lt;=journal!$G$4:$G$500),journal!$J$4:$J$500)</f>
        <v>0</v>
      </c>
      <c r="K16" s="118">
        <f>SUMPRODUCT(($D16=journal!$A$4:$A$500)*(K$8&gt;=journal!$F$4:$F$500)*(K$8&lt;=journal!$G$4:$G$500),journal!$J$4:$J$500)</f>
        <v>0</v>
      </c>
      <c r="L16" s="118">
        <f>SUMPRODUCT(($D16=journal!$A$4:$A$500)*(L$8&gt;=journal!$F$4:$F$500)*(L$8&lt;=journal!$G$4:$G$500),journal!$J$4:$J$500)</f>
        <v>0</v>
      </c>
      <c r="M16" s="118">
        <f>SUMPRODUCT(($D16=journal!$A$4:$A$500)*(M$8&gt;=journal!$F$4:$F$500)*(M$8&lt;=journal!$G$4:$G$500),journal!$J$4:$J$500)</f>
        <v>0</v>
      </c>
      <c r="N16" s="118">
        <f>SUMPRODUCT(($D16=journal!$A$4:$A$500)*(N$8&gt;=journal!$F$4:$F$500)*(N$8&lt;=journal!$G$4:$G$500),journal!$J$4:$J$500)</f>
        <v>0</v>
      </c>
      <c r="O16" s="118">
        <f>SUMPRODUCT(($D16=journal!$A$4:$A$500)*(O$8&gt;=journal!$F$4:$F$500)*(O$8&lt;=journal!$G$4:$G$500),journal!$J$4:$J$500)</f>
        <v>1</v>
      </c>
      <c r="P16" s="118">
        <f>SUMPRODUCT(($D16=journal!$A$4:$A$500)*(P$8&gt;=journal!$F$4:$F$500)*(P$8&lt;=journal!$G$4:$G$500),journal!$J$4:$J$500)</f>
        <v>1</v>
      </c>
      <c r="Q16" s="118">
        <f>SUMPRODUCT(($D16=journal!$A$4:$A$500)*(Q$8&gt;=journal!$F$4:$F$500)*(Q$8&lt;=journal!$G$4:$G$500),journal!$J$4:$J$500)</f>
        <v>1</v>
      </c>
      <c r="R16" s="118">
        <f>SUMPRODUCT(($D16=journal!$A$4:$A$500)*(R$8&gt;=journal!$F$4:$F$500)*(R$8&lt;=journal!$G$4:$G$500),journal!$J$4:$J$500)</f>
        <v>1</v>
      </c>
      <c r="S16" s="118">
        <f>SUMPRODUCT(($D16=journal!$A$4:$A$500)*(S$8&gt;=journal!$F$4:$F$500)*(S$8&lt;=journal!$G$4:$G$500),journal!$J$4:$J$500)</f>
        <v>4</v>
      </c>
      <c r="T16" s="118">
        <f>SUMPRODUCT(($D16=journal!$A$4:$A$500)*(T$8&gt;=journal!$F$4:$F$500)*(T$8&lt;=journal!$G$4:$G$500),journal!$J$4:$J$500)</f>
        <v>0</v>
      </c>
      <c r="U16" s="118">
        <f>SUMPRODUCT(($D16=journal!$A$4:$A$500)*(U$8&gt;=journal!$F$4:$F$500)*(U$8&lt;=journal!$G$4:$G$500),journal!$J$4:$J$500)</f>
        <v>0</v>
      </c>
      <c r="V16" s="118">
        <f>SUMPRODUCT(($D16=journal!$A$4:$A$500)*(V$8&gt;=journal!$F$4:$F$500)*(V$8&lt;=journal!$G$4:$G$500),journal!$J$4:$J$500)</f>
        <v>0</v>
      </c>
      <c r="W16" s="118">
        <f>SUMPRODUCT(($D16=journal!$A$4:$A$500)*(W$8&gt;=journal!$F$4:$F$500)*(W$8&lt;=journal!$G$4:$G$500),journal!$J$4:$J$500)</f>
        <v>0</v>
      </c>
      <c r="X16" s="118">
        <f>SUMPRODUCT(($D16=journal!$A$4:$A$500)*(X$8&gt;=journal!$F$4:$F$500)*(X$8&lt;=journal!$G$4:$G$500),journal!$J$4:$J$500)</f>
        <v>0</v>
      </c>
      <c r="Y16" s="118">
        <f>SUMPRODUCT(($D16=journal!$A$4:$A$500)*(Y$8&gt;=journal!$F$4:$F$500)*(Y$8&lt;=journal!$G$4:$G$500),journal!$J$4:$J$500)</f>
        <v>0</v>
      </c>
      <c r="Z16" s="118">
        <f>SUMPRODUCT(($D16=journal!$A$4:$A$500)*(Z$8&gt;=journal!$F$4:$F$500)*(Z$8&lt;=journal!$G$4:$G$500),journal!$J$4:$J$500)</f>
        <v>0</v>
      </c>
      <c r="AA16" s="118">
        <f>SUMPRODUCT(($D16=journal!$A$4:$A$500)*(AA$8&gt;=journal!$F$4:$F$500)*(AA$8&lt;=journal!$G$4:$G$500),journal!$J$4:$J$500)</f>
        <v>0</v>
      </c>
      <c r="AB16" s="118">
        <f>SUMPRODUCT(($D16=journal!$A$4:$A$500)*(AB$8&gt;=journal!$F$4:$F$500)*(AB$8&lt;=journal!$G$4:$G$500),journal!$J$4:$J$500)</f>
        <v>0</v>
      </c>
      <c r="AC16" s="118">
        <f>SUMPRODUCT(($D16=journal!$A$4:$A$500)*(AC$8&gt;=journal!$F$4:$F$500)*(AC$8&lt;=journal!$G$4:$G$500),journal!$J$4:$J$500)</f>
        <v>0</v>
      </c>
      <c r="AD16" s="118">
        <f>SUMPRODUCT(($D16=journal!$A$4:$A$500)*(AD$8&gt;=journal!$F$4:$F$500)*(AD$8&lt;=journal!$G$4:$G$500),journal!$J$4:$J$500)</f>
        <v>0</v>
      </c>
      <c r="AE16" s="118">
        <f>SUMPRODUCT(($D16=journal!$A$4:$A$500)*(AE$8&gt;=journal!$F$4:$F$500)*(AE$8&lt;=journal!$G$4:$G$500),journal!$J$4:$J$500)</f>
        <v>0</v>
      </c>
      <c r="AF16" s="118">
        <f>SUMPRODUCT(($D16=journal!$A$4:$A$500)*(AF$8&gt;=journal!$F$4:$F$500)*(AF$8&lt;=journal!$G$4:$G$500),journal!$J$4:$J$500)</f>
        <v>0</v>
      </c>
      <c r="AG16" s="118">
        <f>SUMPRODUCT(($D16=journal!$A$4:$A$500)*(AG$8&gt;=journal!$F$4:$F$500)*(AG$8&lt;=journal!$G$4:$G$500),journal!$J$4:$J$500)</f>
        <v>0</v>
      </c>
      <c r="AH16" s="118">
        <f>SUMPRODUCT(($D16=journal!$A$4:$A$500)*(AH$8&gt;=journal!$F$4:$F$500)*(AH$8&lt;=journal!$G$4:$G$500),journal!$J$4:$J$500)</f>
        <v>0</v>
      </c>
      <c r="AI16" s="118">
        <f>SUMPRODUCT(($D16=journal!$A$4:$A$500)*(AI$8&gt;=journal!$F$4:$F$500)*(AI$8&lt;=journal!$G$4:$G$500),journal!$J$4:$J$500)</f>
        <v>0</v>
      </c>
    </row>
    <row r="17" spans="2:35" ht="15">
      <c r="B17" s="124" t="str">
        <f>IF(param!D12="","",param!D12)</f>
        <v>COUTURIER</v>
      </c>
      <c r="C17" s="124" t="str">
        <f>IF(param!E12="","",param!E12)</f>
        <v>Maxime</v>
      </c>
      <c r="D17" s="124">
        <f>IF(param!F12="","",param!F12)</f>
        <v>791659</v>
      </c>
      <c r="E17" s="118">
        <f>SUMPRODUCT(($D17=journal!$A$4:$A$500)*(E$8&gt;=journal!$F$4:$F$500)*(E$8&lt;=journal!$G$4:$G$500),journal!$J$4:$J$500)</f>
        <v>0</v>
      </c>
      <c r="F17" s="118">
        <f>SUMPRODUCT(($D17=journal!$A$4:$A$500)*(F$8&gt;=journal!$F$4:$F$500)*(F$8&lt;=journal!$G$4:$G$500),journal!$J$4:$J$500)</f>
        <v>0</v>
      </c>
      <c r="G17" s="118">
        <f>SUMPRODUCT(($D17=journal!$A$4:$A$500)*(G$8&gt;=journal!$F$4:$F$500)*(G$8&lt;=journal!$G$4:$G$500),journal!$J$4:$J$500)</f>
        <v>0</v>
      </c>
      <c r="H17" s="118">
        <f>SUMPRODUCT(($D17=journal!$A$4:$A$500)*(H$8&gt;=journal!$F$4:$F$500)*(H$8&lt;=journal!$G$4:$G$500),journal!$J$4:$J$500)</f>
        <v>3</v>
      </c>
      <c r="I17" s="118">
        <f>SUMPRODUCT(($D17=journal!$A$4:$A$500)*(I$8&gt;=journal!$F$4:$F$500)*(I$8&lt;=journal!$G$4:$G$500),journal!$J$4:$J$500)</f>
        <v>3</v>
      </c>
      <c r="J17" s="118">
        <f>SUMPRODUCT(($D17=journal!$A$4:$A$500)*(J$8&gt;=journal!$F$4:$F$500)*(J$8&lt;=journal!$G$4:$G$500),journal!$J$4:$J$500)</f>
        <v>3</v>
      </c>
      <c r="K17" s="118">
        <f>SUMPRODUCT(($D17=journal!$A$4:$A$500)*(K$8&gt;=journal!$F$4:$F$500)*(K$8&lt;=journal!$G$4:$G$500),journal!$J$4:$J$500)</f>
        <v>3</v>
      </c>
      <c r="L17" s="118">
        <f>SUMPRODUCT(($D17=journal!$A$4:$A$500)*(L$8&gt;=journal!$F$4:$F$500)*(L$8&lt;=journal!$G$4:$G$500),journal!$J$4:$J$500)</f>
        <v>3</v>
      </c>
      <c r="M17" s="118">
        <f>SUMPRODUCT(($D17=journal!$A$4:$A$500)*(M$8&gt;=journal!$F$4:$F$500)*(M$8&lt;=journal!$G$4:$G$500),journal!$J$4:$J$500)</f>
        <v>0</v>
      </c>
      <c r="N17" s="118">
        <f>SUMPRODUCT(($D17=journal!$A$4:$A$500)*(N$8&gt;=journal!$F$4:$F$500)*(N$8&lt;=journal!$G$4:$G$500),journal!$J$4:$J$500)</f>
        <v>0</v>
      </c>
      <c r="O17" s="118">
        <f>SUMPRODUCT(($D17=journal!$A$4:$A$500)*(O$8&gt;=journal!$F$4:$F$500)*(O$8&lt;=journal!$G$4:$G$500),journal!$J$4:$J$500)</f>
        <v>0</v>
      </c>
      <c r="P17" s="118">
        <f>SUMPRODUCT(($D17=journal!$A$4:$A$500)*(P$8&gt;=journal!$F$4:$F$500)*(P$8&lt;=journal!$G$4:$G$500),journal!$J$4:$J$500)</f>
        <v>0</v>
      </c>
      <c r="Q17" s="118">
        <f>SUMPRODUCT(($D17=journal!$A$4:$A$500)*(Q$8&gt;=journal!$F$4:$F$500)*(Q$8&lt;=journal!$G$4:$G$500),journal!$J$4:$J$500)</f>
        <v>0</v>
      </c>
      <c r="R17" s="118">
        <f>SUMPRODUCT(($D17=journal!$A$4:$A$500)*(R$8&gt;=journal!$F$4:$F$500)*(R$8&lt;=journal!$G$4:$G$500),journal!$J$4:$J$500)</f>
        <v>0</v>
      </c>
      <c r="S17" s="118">
        <f>SUMPRODUCT(($D17=journal!$A$4:$A$500)*(S$8&gt;=journal!$F$4:$F$500)*(S$8&lt;=journal!$G$4:$G$500),journal!$J$4:$J$500)</f>
        <v>0</v>
      </c>
      <c r="T17" s="118">
        <f>SUMPRODUCT(($D17=journal!$A$4:$A$500)*(T$8&gt;=journal!$F$4:$F$500)*(T$8&lt;=journal!$G$4:$G$500),journal!$J$4:$J$500)</f>
        <v>0</v>
      </c>
      <c r="U17" s="118">
        <f>SUMPRODUCT(($D17=journal!$A$4:$A$500)*(U$8&gt;=journal!$F$4:$F$500)*(U$8&lt;=journal!$G$4:$G$500),journal!$J$4:$J$500)</f>
        <v>0</v>
      </c>
      <c r="V17" s="118">
        <f>SUMPRODUCT(($D17=journal!$A$4:$A$500)*(V$8&gt;=journal!$F$4:$F$500)*(V$8&lt;=journal!$G$4:$G$500),journal!$J$4:$J$500)</f>
        <v>0</v>
      </c>
      <c r="W17" s="118">
        <f>SUMPRODUCT(($D17=journal!$A$4:$A$500)*(W$8&gt;=journal!$F$4:$F$500)*(W$8&lt;=journal!$G$4:$G$500),journal!$J$4:$J$500)</f>
        <v>0</v>
      </c>
      <c r="X17" s="118">
        <f>SUMPRODUCT(($D17=journal!$A$4:$A$500)*(X$8&gt;=journal!$F$4:$F$500)*(X$8&lt;=journal!$G$4:$G$500),journal!$J$4:$J$500)</f>
        <v>0</v>
      </c>
      <c r="Y17" s="118">
        <f>SUMPRODUCT(($D17=journal!$A$4:$A$500)*(Y$8&gt;=journal!$F$4:$F$500)*(Y$8&lt;=journal!$G$4:$G$500),journal!$J$4:$J$500)</f>
        <v>0</v>
      </c>
      <c r="Z17" s="118">
        <f>SUMPRODUCT(($D17=journal!$A$4:$A$500)*(Z$8&gt;=journal!$F$4:$F$500)*(Z$8&lt;=journal!$G$4:$G$500),journal!$J$4:$J$500)</f>
        <v>0</v>
      </c>
      <c r="AA17" s="118">
        <f>SUMPRODUCT(($D17=journal!$A$4:$A$500)*(AA$8&gt;=journal!$F$4:$F$500)*(AA$8&lt;=journal!$G$4:$G$500),journal!$J$4:$J$500)</f>
        <v>0</v>
      </c>
      <c r="AB17" s="118">
        <f>SUMPRODUCT(($D17=journal!$A$4:$A$500)*(AB$8&gt;=journal!$F$4:$F$500)*(AB$8&lt;=journal!$G$4:$G$500),journal!$J$4:$J$500)</f>
        <v>0</v>
      </c>
      <c r="AC17" s="118">
        <f>SUMPRODUCT(($D17=journal!$A$4:$A$500)*(AC$8&gt;=journal!$F$4:$F$500)*(AC$8&lt;=journal!$G$4:$G$500),journal!$J$4:$J$500)</f>
        <v>0</v>
      </c>
      <c r="AD17" s="118">
        <f>SUMPRODUCT(($D17=journal!$A$4:$A$500)*(AD$8&gt;=journal!$F$4:$F$500)*(AD$8&lt;=journal!$G$4:$G$500),journal!$J$4:$J$500)</f>
        <v>0</v>
      </c>
      <c r="AE17" s="118">
        <f>SUMPRODUCT(($D17=journal!$A$4:$A$500)*(AE$8&gt;=journal!$F$4:$F$500)*(AE$8&lt;=journal!$G$4:$G$500),journal!$J$4:$J$500)</f>
        <v>0</v>
      </c>
      <c r="AF17" s="118">
        <f>SUMPRODUCT(($D17=journal!$A$4:$A$500)*(AF$8&gt;=journal!$F$4:$F$500)*(AF$8&lt;=journal!$G$4:$G$500),journal!$J$4:$J$500)</f>
        <v>0</v>
      </c>
      <c r="AG17" s="118">
        <f>SUMPRODUCT(($D17=journal!$A$4:$A$500)*(AG$8&gt;=journal!$F$4:$F$500)*(AG$8&lt;=journal!$G$4:$G$500),journal!$J$4:$J$500)</f>
        <v>0</v>
      </c>
      <c r="AH17" s="118">
        <f>SUMPRODUCT(($D17=journal!$A$4:$A$500)*(AH$8&gt;=journal!$F$4:$F$500)*(AH$8&lt;=journal!$G$4:$G$500),journal!$J$4:$J$500)</f>
        <v>0</v>
      </c>
      <c r="AI17" s="118">
        <f>SUMPRODUCT(($D17=journal!$A$4:$A$500)*(AI$8&gt;=journal!$F$4:$F$500)*(AI$8&lt;=journal!$G$4:$G$500),journal!$J$4:$J$500)</f>
        <v>0</v>
      </c>
    </row>
    <row r="18" spans="2:35" ht="15">
      <c r="B18" s="124" t="str">
        <f>IF(param!D13="","",param!D13)</f>
        <v>DUBIEN</v>
      </c>
      <c r="C18" s="124" t="str">
        <f>IF(param!E13="","",param!E13)</f>
        <v>Fabrice</v>
      </c>
      <c r="D18" s="124">
        <f>IF(param!F13="","",param!F13)</f>
        <v>601804</v>
      </c>
      <c r="E18" s="118">
        <f>SUMPRODUCT(($D18=journal!$A$4:$A$500)*(E$8&gt;=journal!$F$4:$F$500)*(E$8&lt;=journal!$G$4:$G$500),journal!$J$4:$J$500)</f>
        <v>1</v>
      </c>
      <c r="F18" s="118">
        <f>SUMPRODUCT(($D18=journal!$A$4:$A$500)*(F$8&gt;=journal!$F$4:$F$500)*(F$8&lt;=journal!$G$4:$G$500),journal!$J$4:$J$500)</f>
        <v>0</v>
      </c>
      <c r="G18" s="118">
        <f>SUMPRODUCT(($D18=journal!$A$4:$A$500)*(G$8&gt;=journal!$F$4:$F$500)*(G$8&lt;=journal!$G$4:$G$500),journal!$J$4:$J$500)</f>
        <v>0</v>
      </c>
      <c r="H18" s="118">
        <f>SUMPRODUCT(($D18=journal!$A$4:$A$500)*(H$8&gt;=journal!$F$4:$F$500)*(H$8&lt;=journal!$G$4:$G$500),journal!$J$4:$J$500)</f>
        <v>0</v>
      </c>
      <c r="I18" s="118">
        <f>SUMPRODUCT(($D18=journal!$A$4:$A$500)*(I$8&gt;=journal!$F$4:$F$500)*(I$8&lt;=journal!$G$4:$G$500),journal!$J$4:$J$500)</f>
        <v>0</v>
      </c>
      <c r="J18" s="118">
        <f>SUMPRODUCT(($D18=journal!$A$4:$A$500)*(J$8&gt;=journal!$F$4:$F$500)*(J$8&lt;=journal!$G$4:$G$500),journal!$J$4:$J$500)</f>
        <v>0</v>
      </c>
      <c r="K18" s="118">
        <f>SUMPRODUCT(($D18=journal!$A$4:$A$500)*(K$8&gt;=journal!$F$4:$F$500)*(K$8&lt;=journal!$G$4:$G$500),journal!$J$4:$J$500)</f>
        <v>0</v>
      </c>
      <c r="L18" s="118">
        <f>SUMPRODUCT(($D18=journal!$A$4:$A$500)*(L$8&gt;=journal!$F$4:$F$500)*(L$8&lt;=journal!$G$4:$G$500),journal!$J$4:$J$500)</f>
        <v>0</v>
      </c>
      <c r="M18" s="118">
        <f>SUMPRODUCT(($D18=journal!$A$4:$A$500)*(M$8&gt;=journal!$F$4:$F$500)*(M$8&lt;=journal!$G$4:$G$500),journal!$J$4:$J$500)</f>
        <v>0</v>
      </c>
      <c r="N18" s="118">
        <f>SUMPRODUCT(($D18=journal!$A$4:$A$500)*(N$8&gt;=journal!$F$4:$F$500)*(N$8&lt;=journal!$G$4:$G$500),journal!$J$4:$J$500)</f>
        <v>0</v>
      </c>
      <c r="O18" s="118">
        <f>SUMPRODUCT(($D18=journal!$A$4:$A$500)*(O$8&gt;=journal!$F$4:$F$500)*(O$8&lt;=journal!$G$4:$G$500),journal!$J$4:$J$500)</f>
        <v>0</v>
      </c>
      <c r="P18" s="118">
        <f>SUMPRODUCT(($D18=journal!$A$4:$A$500)*(P$8&gt;=journal!$F$4:$F$500)*(P$8&lt;=journal!$G$4:$G$500),journal!$J$4:$J$500)</f>
        <v>0</v>
      </c>
      <c r="Q18" s="118">
        <f>SUMPRODUCT(($D18=journal!$A$4:$A$500)*(Q$8&gt;=journal!$F$4:$F$500)*(Q$8&lt;=journal!$G$4:$G$500),journal!$J$4:$J$500)</f>
        <v>0</v>
      </c>
      <c r="R18" s="118">
        <f>SUMPRODUCT(($D18=journal!$A$4:$A$500)*(R$8&gt;=journal!$F$4:$F$500)*(R$8&lt;=journal!$G$4:$G$500),journal!$J$4:$J$500)</f>
        <v>0</v>
      </c>
      <c r="S18" s="118">
        <f>SUMPRODUCT(($D18=journal!$A$4:$A$500)*(S$8&gt;=journal!$F$4:$F$500)*(S$8&lt;=journal!$G$4:$G$500),journal!$J$4:$J$500)</f>
        <v>0</v>
      </c>
      <c r="T18" s="118">
        <f>SUMPRODUCT(($D18=journal!$A$4:$A$500)*(T$8&gt;=journal!$F$4:$F$500)*(T$8&lt;=journal!$G$4:$G$500),journal!$J$4:$J$500)</f>
        <v>0</v>
      </c>
      <c r="U18" s="118">
        <f>SUMPRODUCT(($D18=journal!$A$4:$A$500)*(U$8&gt;=journal!$F$4:$F$500)*(U$8&lt;=journal!$G$4:$G$500),journal!$J$4:$J$500)</f>
        <v>0</v>
      </c>
      <c r="V18" s="118">
        <f>SUMPRODUCT(($D18=journal!$A$4:$A$500)*(V$8&gt;=journal!$F$4:$F$500)*(V$8&lt;=journal!$G$4:$G$500),journal!$J$4:$J$500)</f>
        <v>0</v>
      </c>
      <c r="W18" s="118">
        <f>SUMPRODUCT(($D18=journal!$A$4:$A$500)*(W$8&gt;=journal!$F$4:$F$500)*(W$8&lt;=journal!$G$4:$G$500),journal!$J$4:$J$500)</f>
        <v>0</v>
      </c>
      <c r="X18" s="118">
        <f>SUMPRODUCT(($D18=journal!$A$4:$A$500)*(X$8&gt;=journal!$F$4:$F$500)*(X$8&lt;=journal!$G$4:$G$500),journal!$J$4:$J$500)</f>
        <v>0</v>
      </c>
      <c r="Y18" s="118">
        <f>SUMPRODUCT(($D18=journal!$A$4:$A$500)*(Y$8&gt;=journal!$F$4:$F$500)*(Y$8&lt;=journal!$G$4:$G$500),journal!$J$4:$J$500)</f>
        <v>0</v>
      </c>
      <c r="Z18" s="118">
        <f>SUMPRODUCT(($D18=journal!$A$4:$A$500)*(Z$8&gt;=journal!$F$4:$F$500)*(Z$8&lt;=journal!$G$4:$G$500),journal!$J$4:$J$500)</f>
        <v>0</v>
      </c>
      <c r="AA18" s="118">
        <f>SUMPRODUCT(($D18=journal!$A$4:$A$500)*(AA$8&gt;=journal!$F$4:$F$500)*(AA$8&lt;=journal!$G$4:$G$500),journal!$J$4:$J$500)</f>
        <v>0</v>
      </c>
      <c r="AB18" s="118">
        <f>SUMPRODUCT(($D18=journal!$A$4:$A$500)*(AB$8&gt;=journal!$F$4:$F$500)*(AB$8&lt;=journal!$G$4:$G$500),journal!$J$4:$J$500)</f>
        <v>0</v>
      </c>
      <c r="AC18" s="118">
        <f>SUMPRODUCT(($D18=journal!$A$4:$A$500)*(AC$8&gt;=journal!$F$4:$F$500)*(AC$8&lt;=journal!$G$4:$G$500),journal!$J$4:$J$500)</f>
        <v>0</v>
      </c>
      <c r="AD18" s="118">
        <f>SUMPRODUCT(($D18=journal!$A$4:$A$500)*(AD$8&gt;=journal!$F$4:$F$500)*(AD$8&lt;=journal!$G$4:$G$500),journal!$J$4:$J$500)</f>
        <v>0</v>
      </c>
      <c r="AE18" s="118">
        <f>SUMPRODUCT(($D18=journal!$A$4:$A$500)*(AE$8&gt;=journal!$F$4:$F$500)*(AE$8&lt;=journal!$G$4:$G$500),journal!$J$4:$J$500)</f>
        <v>0</v>
      </c>
      <c r="AF18" s="118">
        <f>SUMPRODUCT(($D18=journal!$A$4:$A$500)*(AF$8&gt;=journal!$F$4:$F$500)*(AF$8&lt;=journal!$G$4:$G$500),journal!$J$4:$J$500)</f>
        <v>0</v>
      </c>
      <c r="AG18" s="118">
        <f>SUMPRODUCT(($D18=journal!$A$4:$A$500)*(AG$8&gt;=journal!$F$4:$F$500)*(AG$8&lt;=journal!$G$4:$G$500),journal!$J$4:$J$500)</f>
        <v>0</v>
      </c>
      <c r="AH18" s="118">
        <f>SUMPRODUCT(($D18=journal!$A$4:$A$500)*(AH$8&gt;=journal!$F$4:$F$500)*(AH$8&lt;=journal!$G$4:$G$500),journal!$J$4:$J$500)</f>
        <v>0</v>
      </c>
      <c r="AI18" s="118">
        <f>SUMPRODUCT(($D18=journal!$A$4:$A$500)*(AI$8&gt;=journal!$F$4:$F$500)*(AI$8&lt;=journal!$G$4:$G$500),journal!$J$4:$J$500)</f>
        <v>0</v>
      </c>
    </row>
    <row r="19" spans="2:35" ht="15">
      <c r="B19" s="124" t="str">
        <f>IF(param!D14="","",param!D14)</f>
        <v>EPALLE</v>
      </c>
      <c r="C19" s="124" t="str">
        <f>IF(param!E14="","",param!E14)</f>
        <v>Aurélien</v>
      </c>
      <c r="D19" s="124">
        <f>IF(param!F14="","",param!F14)</f>
        <v>725173</v>
      </c>
      <c r="E19" s="118">
        <f>SUMPRODUCT(($D19=journal!$A$4:$A$500)*(E$8&gt;=journal!$F$4:$F$500)*(E$8&lt;=journal!$G$4:$G$500),journal!$J$4:$J$500)</f>
        <v>0</v>
      </c>
      <c r="F19" s="118">
        <f>SUMPRODUCT(($D19=journal!$A$4:$A$500)*(F$8&gt;=journal!$F$4:$F$500)*(F$8&lt;=journal!$G$4:$G$500),journal!$J$4:$J$500)</f>
        <v>0</v>
      </c>
      <c r="G19" s="118">
        <f>SUMPRODUCT(($D19=journal!$A$4:$A$500)*(G$8&gt;=journal!$F$4:$F$500)*(G$8&lt;=journal!$G$4:$G$500),journal!$J$4:$J$500)</f>
        <v>0</v>
      </c>
      <c r="H19" s="118">
        <f>SUMPRODUCT(($D19=journal!$A$4:$A$500)*(H$8&gt;=journal!$F$4:$F$500)*(H$8&lt;=journal!$G$4:$G$500),journal!$J$4:$J$500)</f>
        <v>0</v>
      </c>
      <c r="I19" s="118">
        <f>SUMPRODUCT(($D19=journal!$A$4:$A$500)*(I$8&gt;=journal!$F$4:$F$500)*(I$8&lt;=journal!$G$4:$G$500),journal!$J$4:$J$500)</f>
        <v>0</v>
      </c>
      <c r="J19" s="118">
        <f>SUMPRODUCT(($D19=journal!$A$4:$A$500)*(J$8&gt;=journal!$F$4:$F$500)*(J$8&lt;=journal!$G$4:$G$500),journal!$J$4:$J$500)</f>
        <v>0</v>
      </c>
      <c r="K19" s="118">
        <f>SUMPRODUCT(($D19=journal!$A$4:$A$500)*(K$8&gt;=journal!$F$4:$F$500)*(K$8&lt;=journal!$G$4:$G$500),journal!$J$4:$J$500)</f>
        <v>0</v>
      </c>
      <c r="L19" s="118">
        <f>SUMPRODUCT(($D19=journal!$A$4:$A$500)*(L$8&gt;=journal!$F$4:$F$500)*(L$8&lt;=journal!$G$4:$G$500),journal!$J$4:$J$500)</f>
        <v>0</v>
      </c>
      <c r="M19" s="118">
        <f>SUMPRODUCT(($D19=journal!$A$4:$A$500)*(M$8&gt;=journal!$F$4:$F$500)*(M$8&lt;=journal!$G$4:$G$500),journal!$J$4:$J$500)</f>
        <v>0</v>
      </c>
      <c r="N19" s="118">
        <f>SUMPRODUCT(($D19=journal!$A$4:$A$500)*(N$8&gt;=journal!$F$4:$F$500)*(N$8&lt;=journal!$G$4:$G$500),journal!$J$4:$J$500)</f>
        <v>0</v>
      </c>
      <c r="O19" s="118">
        <f>SUMPRODUCT(($D19=journal!$A$4:$A$500)*(O$8&gt;=journal!$F$4:$F$500)*(O$8&lt;=journal!$G$4:$G$500),journal!$J$4:$J$500)</f>
        <v>0</v>
      </c>
      <c r="P19" s="118">
        <f>SUMPRODUCT(($D19=journal!$A$4:$A$500)*(P$8&gt;=journal!$F$4:$F$500)*(P$8&lt;=journal!$G$4:$G$500),journal!$J$4:$J$500)</f>
        <v>0</v>
      </c>
      <c r="Q19" s="118">
        <f>SUMPRODUCT(($D19=journal!$A$4:$A$500)*(Q$8&gt;=journal!$F$4:$F$500)*(Q$8&lt;=journal!$G$4:$G$500),journal!$J$4:$J$500)</f>
        <v>0</v>
      </c>
      <c r="R19" s="118">
        <f>SUMPRODUCT(($D19=journal!$A$4:$A$500)*(R$8&gt;=journal!$F$4:$F$500)*(R$8&lt;=journal!$G$4:$G$500),journal!$J$4:$J$500)</f>
        <v>0</v>
      </c>
      <c r="S19" s="118">
        <f>SUMPRODUCT(($D19=journal!$A$4:$A$500)*(S$8&gt;=journal!$F$4:$F$500)*(S$8&lt;=journal!$G$4:$G$500),journal!$J$4:$J$500)</f>
        <v>0</v>
      </c>
      <c r="T19" s="118">
        <f>SUMPRODUCT(($D19=journal!$A$4:$A$500)*(T$8&gt;=journal!$F$4:$F$500)*(T$8&lt;=journal!$G$4:$G$500),journal!$J$4:$J$500)</f>
        <v>0</v>
      </c>
      <c r="U19" s="118">
        <f>SUMPRODUCT(($D19=journal!$A$4:$A$500)*(U$8&gt;=journal!$F$4:$F$500)*(U$8&lt;=journal!$G$4:$G$500),journal!$J$4:$J$500)</f>
        <v>0</v>
      </c>
      <c r="V19" s="118">
        <f>SUMPRODUCT(($D19=journal!$A$4:$A$500)*(V$8&gt;=journal!$F$4:$F$500)*(V$8&lt;=journal!$G$4:$G$500),journal!$J$4:$J$500)</f>
        <v>0</v>
      </c>
      <c r="W19" s="118">
        <f>SUMPRODUCT(($D19=journal!$A$4:$A$500)*(W$8&gt;=journal!$F$4:$F$500)*(W$8&lt;=journal!$G$4:$G$500),journal!$J$4:$J$500)</f>
        <v>0</v>
      </c>
      <c r="X19" s="118">
        <f>SUMPRODUCT(($D19=journal!$A$4:$A$500)*(X$8&gt;=journal!$F$4:$F$500)*(X$8&lt;=journal!$G$4:$G$500),journal!$J$4:$J$500)</f>
        <v>0</v>
      </c>
      <c r="Y19" s="118">
        <f>SUMPRODUCT(($D19=journal!$A$4:$A$500)*(Y$8&gt;=journal!$F$4:$F$500)*(Y$8&lt;=journal!$G$4:$G$500),journal!$J$4:$J$500)</f>
        <v>0</v>
      </c>
      <c r="Z19" s="118">
        <f>SUMPRODUCT(($D19=journal!$A$4:$A$500)*(Z$8&gt;=journal!$F$4:$F$500)*(Z$8&lt;=journal!$G$4:$G$500),journal!$J$4:$J$500)</f>
        <v>0</v>
      </c>
      <c r="AA19" s="118">
        <f>SUMPRODUCT(($D19=journal!$A$4:$A$500)*(AA$8&gt;=journal!$F$4:$F$500)*(AA$8&lt;=journal!$G$4:$G$500),journal!$J$4:$J$500)</f>
        <v>0</v>
      </c>
      <c r="AB19" s="118">
        <f>SUMPRODUCT(($D19=journal!$A$4:$A$500)*(AB$8&gt;=journal!$F$4:$F$500)*(AB$8&lt;=journal!$G$4:$G$500),journal!$J$4:$J$500)</f>
        <v>0</v>
      </c>
      <c r="AC19" s="118">
        <f>SUMPRODUCT(($D19=journal!$A$4:$A$500)*(AC$8&gt;=journal!$F$4:$F$500)*(AC$8&lt;=journal!$G$4:$G$500),journal!$J$4:$J$500)</f>
        <v>0</v>
      </c>
      <c r="AD19" s="118">
        <f>SUMPRODUCT(($D19=journal!$A$4:$A$500)*(AD$8&gt;=journal!$F$4:$F$500)*(AD$8&lt;=journal!$G$4:$G$500),journal!$J$4:$J$500)</f>
        <v>0</v>
      </c>
      <c r="AE19" s="118">
        <f>SUMPRODUCT(($D19=journal!$A$4:$A$500)*(AE$8&gt;=journal!$F$4:$F$500)*(AE$8&lt;=journal!$G$4:$G$500),journal!$J$4:$J$500)</f>
        <v>0</v>
      </c>
      <c r="AF19" s="118">
        <f>SUMPRODUCT(($D19=journal!$A$4:$A$500)*(AF$8&gt;=journal!$F$4:$F$500)*(AF$8&lt;=journal!$G$4:$G$500),journal!$J$4:$J$500)</f>
        <v>0</v>
      </c>
      <c r="AG19" s="118">
        <f>SUMPRODUCT(($D19=journal!$A$4:$A$500)*(AG$8&gt;=journal!$F$4:$F$500)*(AG$8&lt;=journal!$G$4:$G$500),journal!$J$4:$J$500)</f>
        <v>0</v>
      </c>
      <c r="AH19" s="118">
        <f>SUMPRODUCT(($D19=journal!$A$4:$A$500)*(AH$8&gt;=journal!$F$4:$F$500)*(AH$8&lt;=journal!$G$4:$G$500),journal!$J$4:$J$500)</f>
        <v>0</v>
      </c>
      <c r="AI19" s="118">
        <f>SUMPRODUCT(($D19=journal!$A$4:$A$500)*(AI$8&gt;=journal!$F$4:$F$500)*(AI$8&lt;=journal!$G$4:$G$500),journal!$J$4:$J$500)</f>
        <v>0</v>
      </c>
    </row>
    <row r="20" spans="2:35" ht="15">
      <c r="B20" s="124" t="str">
        <f>IF(param!D15="","",param!D15)</f>
        <v>FERRANDON </v>
      </c>
      <c r="C20" s="124" t="str">
        <f>IF(param!E15="","",param!E15)</f>
        <v>Christophe</v>
      </c>
      <c r="D20" s="124">
        <f>IF(param!F15="","",param!F15)</f>
        <v>784080</v>
      </c>
      <c r="E20" s="118">
        <f>SUMPRODUCT(($D20=journal!$A$4:$A$500)*(E$8&gt;=journal!$F$4:$F$500)*(E$8&lt;=journal!$G$4:$G$500),journal!$J$4:$J$500)</f>
        <v>0</v>
      </c>
      <c r="F20" s="118">
        <f>SUMPRODUCT(($D20=journal!$A$4:$A$500)*(F$8&gt;=journal!$F$4:$F$500)*(F$8&lt;=journal!$G$4:$G$500),journal!$J$4:$J$500)</f>
        <v>0</v>
      </c>
      <c r="G20" s="118">
        <f>SUMPRODUCT(($D20=journal!$A$4:$A$500)*(G$8&gt;=journal!$F$4:$F$500)*(G$8&lt;=journal!$G$4:$G$500),journal!$J$4:$J$500)</f>
        <v>0</v>
      </c>
      <c r="H20" s="118">
        <f>SUMPRODUCT(($D20=journal!$A$4:$A$500)*(H$8&gt;=journal!$F$4:$F$500)*(H$8&lt;=journal!$G$4:$G$500),journal!$J$4:$J$500)</f>
        <v>0</v>
      </c>
      <c r="I20" s="118">
        <f>SUMPRODUCT(($D20=journal!$A$4:$A$500)*(I$8&gt;=journal!$F$4:$F$500)*(I$8&lt;=journal!$G$4:$G$500),journal!$J$4:$J$500)</f>
        <v>0</v>
      </c>
      <c r="J20" s="118">
        <f>SUMPRODUCT(($D20=journal!$A$4:$A$500)*(J$8&gt;=journal!$F$4:$F$500)*(J$8&lt;=journal!$G$4:$G$500),journal!$J$4:$J$500)</f>
        <v>0</v>
      </c>
      <c r="K20" s="118">
        <f>SUMPRODUCT(($D20=journal!$A$4:$A$500)*(K$8&gt;=journal!$F$4:$F$500)*(K$8&lt;=journal!$G$4:$G$500),journal!$J$4:$J$500)</f>
        <v>0</v>
      </c>
      <c r="L20" s="118">
        <f>SUMPRODUCT(($D20=journal!$A$4:$A$500)*(L$8&gt;=journal!$F$4:$F$500)*(L$8&lt;=journal!$G$4:$G$500),journal!$J$4:$J$500)</f>
        <v>0</v>
      </c>
      <c r="M20" s="118">
        <f>SUMPRODUCT(($D20=journal!$A$4:$A$500)*(M$8&gt;=journal!$F$4:$F$500)*(M$8&lt;=journal!$G$4:$G$500),journal!$J$4:$J$500)</f>
        <v>0</v>
      </c>
      <c r="N20" s="118">
        <f>SUMPRODUCT(($D20=journal!$A$4:$A$500)*(N$8&gt;=journal!$F$4:$F$500)*(N$8&lt;=journal!$G$4:$G$500),journal!$J$4:$J$500)</f>
        <v>0</v>
      </c>
      <c r="O20" s="118">
        <f>SUMPRODUCT(($D20=journal!$A$4:$A$500)*(O$8&gt;=journal!$F$4:$F$500)*(O$8&lt;=journal!$G$4:$G$500),journal!$J$4:$J$500)</f>
        <v>0</v>
      </c>
      <c r="P20" s="118">
        <f>SUMPRODUCT(($D20=journal!$A$4:$A$500)*(P$8&gt;=journal!$F$4:$F$500)*(P$8&lt;=journal!$G$4:$G$500),journal!$J$4:$J$500)</f>
        <v>0</v>
      </c>
      <c r="Q20" s="118">
        <f>SUMPRODUCT(($D20=journal!$A$4:$A$500)*(Q$8&gt;=journal!$F$4:$F$500)*(Q$8&lt;=journal!$G$4:$G$500),journal!$J$4:$J$500)</f>
        <v>0</v>
      </c>
      <c r="R20" s="118">
        <f>SUMPRODUCT(($D20=journal!$A$4:$A$500)*(R$8&gt;=journal!$F$4:$F$500)*(R$8&lt;=journal!$G$4:$G$500),journal!$J$4:$J$500)</f>
        <v>0</v>
      </c>
      <c r="S20" s="118">
        <f>SUMPRODUCT(($D20=journal!$A$4:$A$500)*(S$8&gt;=journal!$F$4:$F$500)*(S$8&lt;=journal!$G$4:$G$500),journal!$J$4:$J$500)</f>
        <v>0</v>
      </c>
      <c r="T20" s="118">
        <f>SUMPRODUCT(($D20=journal!$A$4:$A$500)*(T$8&gt;=journal!$F$4:$F$500)*(T$8&lt;=journal!$G$4:$G$500),journal!$J$4:$J$500)</f>
        <v>0</v>
      </c>
      <c r="U20" s="118">
        <f>SUMPRODUCT(($D20=journal!$A$4:$A$500)*(U$8&gt;=journal!$F$4:$F$500)*(U$8&lt;=journal!$G$4:$G$500),journal!$J$4:$J$500)</f>
        <v>0</v>
      </c>
      <c r="V20" s="118">
        <f>SUMPRODUCT(($D20=journal!$A$4:$A$500)*(V$8&gt;=journal!$F$4:$F$500)*(V$8&lt;=journal!$G$4:$G$500),journal!$J$4:$J$500)</f>
        <v>1</v>
      </c>
      <c r="W20" s="118">
        <f>SUMPRODUCT(($D20=journal!$A$4:$A$500)*(W$8&gt;=journal!$F$4:$F$500)*(W$8&lt;=journal!$G$4:$G$500),journal!$J$4:$J$500)</f>
        <v>1</v>
      </c>
      <c r="X20" s="118">
        <f>SUMPRODUCT(($D20=journal!$A$4:$A$500)*(X$8&gt;=journal!$F$4:$F$500)*(X$8&lt;=journal!$G$4:$G$500),journal!$J$4:$J$500)</f>
        <v>1</v>
      </c>
      <c r="Y20" s="118">
        <f>SUMPRODUCT(($D20=journal!$A$4:$A$500)*(Y$8&gt;=journal!$F$4:$F$500)*(Y$8&lt;=journal!$G$4:$G$500),journal!$J$4:$J$500)</f>
        <v>1</v>
      </c>
      <c r="Z20" s="118">
        <f>SUMPRODUCT(($D20=journal!$A$4:$A$500)*(Z$8&gt;=journal!$F$4:$F$500)*(Z$8&lt;=journal!$G$4:$G$500),journal!$J$4:$J$500)</f>
        <v>4</v>
      </c>
      <c r="AA20" s="118">
        <f>SUMPRODUCT(($D20=journal!$A$4:$A$500)*(AA$8&gt;=journal!$F$4:$F$500)*(AA$8&lt;=journal!$G$4:$G$500),journal!$J$4:$J$500)</f>
        <v>0</v>
      </c>
      <c r="AB20" s="118">
        <f>SUMPRODUCT(($D20=journal!$A$4:$A$500)*(AB$8&gt;=journal!$F$4:$F$500)*(AB$8&lt;=journal!$G$4:$G$500),journal!$J$4:$J$500)</f>
        <v>0</v>
      </c>
      <c r="AC20" s="118">
        <f>SUMPRODUCT(($D20=journal!$A$4:$A$500)*(AC$8&gt;=journal!$F$4:$F$500)*(AC$8&lt;=journal!$G$4:$G$500),journal!$J$4:$J$500)</f>
        <v>0</v>
      </c>
      <c r="AD20" s="118">
        <f>SUMPRODUCT(($D20=journal!$A$4:$A$500)*(AD$8&gt;=journal!$F$4:$F$500)*(AD$8&lt;=journal!$G$4:$G$500),journal!$J$4:$J$500)</f>
        <v>0</v>
      </c>
      <c r="AE20" s="118">
        <f>SUMPRODUCT(($D20=journal!$A$4:$A$500)*(AE$8&gt;=journal!$F$4:$F$500)*(AE$8&lt;=journal!$G$4:$G$500),journal!$J$4:$J$500)</f>
        <v>0</v>
      </c>
      <c r="AF20" s="118">
        <f>SUMPRODUCT(($D20=journal!$A$4:$A$500)*(AF$8&gt;=journal!$F$4:$F$500)*(AF$8&lt;=journal!$G$4:$G$500),journal!$J$4:$J$500)</f>
        <v>0</v>
      </c>
      <c r="AG20" s="118">
        <f>SUMPRODUCT(($D20=journal!$A$4:$A$500)*(AG$8&gt;=journal!$F$4:$F$500)*(AG$8&lt;=journal!$G$4:$G$500),journal!$J$4:$J$500)</f>
        <v>0</v>
      </c>
      <c r="AH20" s="118">
        <f>SUMPRODUCT(($D20=journal!$A$4:$A$500)*(AH$8&gt;=journal!$F$4:$F$500)*(AH$8&lt;=journal!$G$4:$G$500),journal!$J$4:$J$500)</f>
        <v>0</v>
      </c>
      <c r="AI20" s="118">
        <f>SUMPRODUCT(($D20=journal!$A$4:$A$500)*(AI$8&gt;=journal!$F$4:$F$500)*(AI$8&lt;=journal!$G$4:$G$500),journal!$J$4:$J$500)</f>
        <v>0</v>
      </c>
    </row>
    <row r="21" spans="2:35" ht="15">
      <c r="B21" s="124" t="str">
        <f>IF(param!D16="","",param!D16)</f>
        <v>FOUGERE</v>
      </c>
      <c r="C21" s="124" t="str">
        <f>IF(param!E16="","",param!E16)</f>
        <v>Gauthier</v>
      </c>
      <c r="D21" s="124">
        <f>IF(param!F16="","",param!F16)</f>
        <v>20000891</v>
      </c>
      <c r="E21" s="118">
        <f>SUMPRODUCT(($D21=journal!$A$4:$A$500)*(E$8&gt;=journal!$F$4:$F$500)*(E$8&lt;=journal!$G$4:$G$500),journal!$J$4:$J$500)</f>
        <v>0</v>
      </c>
      <c r="F21" s="118">
        <f>SUMPRODUCT(($D21=journal!$A$4:$A$500)*(F$8&gt;=journal!$F$4:$F$500)*(F$8&lt;=journal!$G$4:$G$500),journal!$J$4:$J$500)</f>
        <v>0</v>
      </c>
      <c r="G21" s="118">
        <f>SUMPRODUCT(($D21=journal!$A$4:$A$500)*(G$8&gt;=journal!$F$4:$F$500)*(G$8&lt;=journal!$G$4:$G$500),journal!$J$4:$J$500)</f>
        <v>0</v>
      </c>
      <c r="H21" s="118">
        <f>SUMPRODUCT(($D21=journal!$A$4:$A$500)*(H$8&gt;=journal!$F$4:$F$500)*(H$8&lt;=journal!$G$4:$G$500),journal!$J$4:$J$500)</f>
        <v>0</v>
      </c>
      <c r="I21" s="118">
        <f>SUMPRODUCT(($D21=journal!$A$4:$A$500)*(I$8&gt;=journal!$F$4:$F$500)*(I$8&lt;=journal!$G$4:$G$500),journal!$J$4:$J$500)</f>
        <v>0</v>
      </c>
      <c r="J21" s="118">
        <f>SUMPRODUCT(($D21=journal!$A$4:$A$500)*(J$8&gt;=journal!$F$4:$F$500)*(J$8&lt;=journal!$G$4:$G$500),journal!$J$4:$J$500)</f>
        <v>0</v>
      </c>
      <c r="K21" s="118">
        <f>SUMPRODUCT(($D21=journal!$A$4:$A$500)*(K$8&gt;=journal!$F$4:$F$500)*(K$8&lt;=journal!$G$4:$G$500),journal!$J$4:$J$500)</f>
        <v>0</v>
      </c>
      <c r="L21" s="118">
        <f>SUMPRODUCT(($D21=journal!$A$4:$A$500)*(L$8&gt;=journal!$F$4:$F$500)*(L$8&lt;=journal!$G$4:$G$500),journal!$J$4:$J$500)</f>
        <v>0</v>
      </c>
      <c r="M21" s="118">
        <f>SUMPRODUCT(($D21=journal!$A$4:$A$500)*(M$8&gt;=journal!$F$4:$F$500)*(M$8&lt;=journal!$G$4:$G$500),journal!$J$4:$J$500)</f>
        <v>0</v>
      </c>
      <c r="N21" s="118">
        <f>SUMPRODUCT(($D21=journal!$A$4:$A$500)*(N$8&gt;=journal!$F$4:$F$500)*(N$8&lt;=journal!$G$4:$G$500),journal!$J$4:$J$500)</f>
        <v>0</v>
      </c>
      <c r="O21" s="118">
        <f>SUMPRODUCT(($D21=journal!$A$4:$A$500)*(O$8&gt;=journal!$F$4:$F$500)*(O$8&lt;=journal!$G$4:$G$500),journal!$J$4:$J$500)</f>
        <v>0</v>
      </c>
      <c r="P21" s="118">
        <f>SUMPRODUCT(($D21=journal!$A$4:$A$500)*(P$8&gt;=journal!$F$4:$F$500)*(P$8&lt;=journal!$G$4:$G$500),journal!$J$4:$J$500)</f>
        <v>0</v>
      </c>
      <c r="Q21" s="118">
        <f>SUMPRODUCT(($D21=journal!$A$4:$A$500)*(Q$8&gt;=journal!$F$4:$F$500)*(Q$8&lt;=journal!$G$4:$G$500),journal!$J$4:$J$500)</f>
        <v>0</v>
      </c>
      <c r="R21" s="118">
        <f>SUMPRODUCT(($D21=journal!$A$4:$A$500)*(R$8&gt;=journal!$F$4:$F$500)*(R$8&lt;=journal!$G$4:$G$500),journal!$J$4:$J$500)</f>
        <v>0</v>
      </c>
      <c r="S21" s="118">
        <f>SUMPRODUCT(($D21=journal!$A$4:$A$500)*(S$8&gt;=journal!$F$4:$F$500)*(S$8&lt;=journal!$G$4:$G$500),journal!$J$4:$J$500)</f>
        <v>1</v>
      </c>
      <c r="T21" s="118">
        <f>SUMPRODUCT(($D21=journal!$A$4:$A$500)*(T$8&gt;=journal!$F$4:$F$500)*(T$8&lt;=journal!$G$4:$G$500),journal!$J$4:$J$500)</f>
        <v>0</v>
      </c>
      <c r="U21" s="118">
        <f>SUMPRODUCT(($D21=journal!$A$4:$A$500)*(U$8&gt;=journal!$F$4:$F$500)*(U$8&lt;=journal!$G$4:$G$500),journal!$J$4:$J$500)</f>
        <v>0</v>
      </c>
      <c r="V21" s="118">
        <f>SUMPRODUCT(($D21=journal!$A$4:$A$500)*(V$8&gt;=journal!$F$4:$F$500)*(V$8&lt;=journal!$G$4:$G$500),journal!$J$4:$J$500)</f>
        <v>0</v>
      </c>
      <c r="W21" s="118">
        <f>SUMPRODUCT(($D21=journal!$A$4:$A$500)*(W$8&gt;=journal!$F$4:$F$500)*(W$8&lt;=journal!$G$4:$G$500),journal!$J$4:$J$500)</f>
        <v>0</v>
      </c>
      <c r="X21" s="118">
        <f>SUMPRODUCT(($D21=journal!$A$4:$A$500)*(X$8&gt;=journal!$F$4:$F$500)*(X$8&lt;=journal!$G$4:$G$500),journal!$J$4:$J$500)</f>
        <v>0</v>
      </c>
      <c r="Y21" s="118">
        <f>SUMPRODUCT(($D21=journal!$A$4:$A$500)*(Y$8&gt;=journal!$F$4:$F$500)*(Y$8&lt;=journal!$G$4:$G$500),journal!$J$4:$J$500)</f>
        <v>0</v>
      </c>
      <c r="Z21" s="118">
        <f>SUMPRODUCT(($D21=journal!$A$4:$A$500)*(Z$8&gt;=journal!$F$4:$F$500)*(Z$8&lt;=journal!$G$4:$G$500),journal!$J$4:$J$500)</f>
        <v>0</v>
      </c>
      <c r="AA21" s="118">
        <f>SUMPRODUCT(($D21=journal!$A$4:$A$500)*(AA$8&gt;=journal!$F$4:$F$500)*(AA$8&lt;=journal!$G$4:$G$500),journal!$J$4:$J$500)</f>
        <v>0</v>
      </c>
      <c r="AB21" s="118">
        <f>SUMPRODUCT(($D21=journal!$A$4:$A$500)*(AB$8&gt;=journal!$F$4:$F$500)*(AB$8&lt;=journal!$G$4:$G$500),journal!$J$4:$J$500)</f>
        <v>0</v>
      </c>
      <c r="AC21" s="118">
        <f>SUMPRODUCT(($D21=journal!$A$4:$A$500)*(AC$8&gt;=journal!$F$4:$F$500)*(AC$8&lt;=journal!$G$4:$G$500),journal!$J$4:$J$500)</f>
        <v>0</v>
      </c>
      <c r="AD21" s="118">
        <f>SUMPRODUCT(($D21=journal!$A$4:$A$500)*(AD$8&gt;=journal!$F$4:$F$500)*(AD$8&lt;=journal!$G$4:$G$500),journal!$J$4:$J$500)</f>
        <v>0</v>
      </c>
      <c r="AE21" s="118">
        <f>SUMPRODUCT(($D21=journal!$A$4:$A$500)*(AE$8&gt;=journal!$F$4:$F$500)*(AE$8&lt;=journal!$G$4:$G$500),journal!$J$4:$J$500)</f>
        <v>0</v>
      </c>
      <c r="AF21" s="118">
        <f>SUMPRODUCT(($D21=journal!$A$4:$A$500)*(AF$8&gt;=journal!$F$4:$F$500)*(AF$8&lt;=journal!$G$4:$G$500),journal!$J$4:$J$500)</f>
        <v>0</v>
      </c>
      <c r="AG21" s="118">
        <f>SUMPRODUCT(($D21=journal!$A$4:$A$500)*(AG$8&gt;=journal!$F$4:$F$500)*(AG$8&lt;=journal!$G$4:$G$500),journal!$J$4:$J$500)</f>
        <v>0</v>
      </c>
      <c r="AH21" s="118">
        <f>SUMPRODUCT(($D21=journal!$A$4:$A$500)*(AH$8&gt;=journal!$F$4:$F$500)*(AH$8&lt;=journal!$G$4:$G$500),journal!$J$4:$J$500)</f>
        <v>0</v>
      </c>
      <c r="AI21" s="118">
        <f>SUMPRODUCT(($D21=journal!$A$4:$A$500)*(AI$8&gt;=journal!$F$4:$F$500)*(AI$8&lt;=journal!$G$4:$G$500),journal!$J$4:$J$500)</f>
        <v>0</v>
      </c>
    </row>
    <row r="22" spans="2:35" ht="15">
      <c r="B22" s="124" t="str">
        <f>IF(param!D17="","",param!D17)</f>
        <v>GENEST</v>
      </c>
      <c r="C22" s="124" t="str">
        <f>IF(param!E17="","",param!E17)</f>
        <v>Aurélien</v>
      </c>
      <c r="D22" s="124">
        <f>IF(param!F17="","",param!F17)</f>
        <v>807928</v>
      </c>
      <c r="E22" s="118">
        <f>SUMPRODUCT(($D22=journal!$A$4:$A$500)*(E$8&gt;=journal!$F$4:$F$500)*(E$8&lt;=journal!$G$4:$G$500),journal!$J$4:$J$500)</f>
        <v>0</v>
      </c>
      <c r="F22" s="118">
        <f>SUMPRODUCT(($D22=journal!$A$4:$A$500)*(F$8&gt;=journal!$F$4:$F$500)*(F$8&lt;=journal!$G$4:$G$500),journal!$J$4:$J$500)</f>
        <v>0</v>
      </c>
      <c r="G22" s="118">
        <f>SUMPRODUCT(($D22=journal!$A$4:$A$500)*(G$8&gt;=journal!$F$4:$F$500)*(G$8&lt;=journal!$G$4:$G$500),journal!$J$4:$J$500)</f>
        <v>0</v>
      </c>
      <c r="H22" s="118">
        <f>SUMPRODUCT(($D22=journal!$A$4:$A$500)*(H$8&gt;=journal!$F$4:$F$500)*(H$8&lt;=journal!$G$4:$G$500),journal!$J$4:$J$500)</f>
        <v>0</v>
      </c>
      <c r="I22" s="118">
        <f>SUMPRODUCT(($D22=journal!$A$4:$A$500)*(I$8&gt;=journal!$F$4:$F$500)*(I$8&lt;=journal!$G$4:$G$500),journal!$J$4:$J$500)</f>
        <v>0</v>
      </c>
      <c r="J22" s="118">
        <f>SUMPRODUCT(($D22=journal!$A$4:$A$500)*(J$8&gt;=journal!$F$4:$F$500)*(J$8&lt;=journal!$G$4:$G$500),journal!$J$4:$J$500)</f>
        <v>0</v>
      </c>
      <c r="K22" s="118">
        <f>SUMPRODUCT(($D22=journal!$A$4:$A$500)*(K$8&gt;=journal!$F$4:$F$500)*(K$8&lt;=journal!$G$4:$G$500),journal!$J$4:$J$500)</f>
        <v>0</v>
      </c>
      <c r="L22" s="118">
        <f>SUMPRODUCT(($D22=journal!$A$4:$A$500)*(L$8&gt;=journal!$F$4:$F$500)*(L$8&lt;=journal!$G$4:$G$500),journal!$J$4:$J$500)</f>
        <v>0</v>
      </c>
      <c r="M22" s="118">
        <f>SUMPRODUCT(($D22=journal!$A$4:$A$500)*(M$8&gt;=journal!$F$4:$F$500)*(M$8&lt;=journal!$G$4:$G$500),journal!$J$4:$J$500)</f>
        <v>0</v>
      </c>
      <c r="N22" s="118">
        <f>SUMPRODUCT(($D22=journal!$A$4:$A$500)*(N$8&gt;=journal!$F$4:$F$500)*(N$8&lt;=journal!$G$4:$G$500),journal!$J$4:$J$500)</f>
        <v>0</v>
      </c>
      <c r="O22" s="118">
        <f>SUMPRODUCT(($D22=journal!$A$4:$A$500)*(O$8&gt;=journal!$F$4:$F$500)*(O$8&lt;=journal!$G$4:$G$500),journal!$J$4:$J$500)</f>
        <v>0</v>
      </c>
      <c r="P22" s="118">
        <f>SUMPRODUCT(($D22=journal!$A$4:$A$500)*(P$8&gt;=journal!$F$4:$F$500)*(P$8&lt;=journal!$G$4:$G$500),journal!$J$4:$J$500)</f>
        <v>0</v>
      </c>
      <c r="Q22" s="118">
        <f>SUMPRODUCT(($D22=journal!$A$4:$A$500)*(Q$8&gt;=journal!$F$4:$F$500)*(Q$8&lt;=journal!$G$4:$G$500),journal!$J$4:$J$500)</f>
        <v>0</v>
      </c>
      <c r="R22" s="118">
        <f>SUMPRODUCT(($D22=journal!$A$4:$A$500)*(R$8&gt;=journal!$F$4:$F$500)*(R$8&lt;=journal!$G$4:$G$500),journal!$J$4:$J$500)</f>
        <v>0</v>
      </c>
      <c r="S22" s="118">
        <f>SUMPRODUCT(($D22=journal!$A$4:$A$500)*(S$8&gt;=journal!$F$4:$F$500)*(S$8&lt;=journal!$G$4:$G$500),journal!$J$4:$J$500)</f>
        <v>0</v>
      </c>
      <c r="T22" s="118">
        <f>SUMPRODUCT(($D22=journal!$A$4:$A$500)*(T$8&gt;=journal!$F$4:$F$500)*(T$8&lt;=journal!$G$4:$G$500),journal!$J$4:$J$500)</f>
        <v>0</v>
      </c>
      <c r="U22" s="118">
        <f>SUMPRODUCT(($D22=journal!$A$4:$A$500)*(U$8&gt;=journal!$F$4:$F$500)*(U$8&lt;=journal!$G$4:$G$500),journal!$J$4:$J$500)</f>
        <v>0</v>
      </c>
      <c r="V22" s="118">
        <f>SUMPRODUCT(($D22=journal!$A$4:$A$500)*(V$8&gt;=journal!$F$4:$F$500)*(V$8&lt;=journal!$G$4:$G$500),journal!$J$4:$J$500)</f>
        <v>0</v>
      </c>
      <c r="W22" s="118">
        <f>SUMPRODUCT(($D22=journal!$A$4:$A$500)*(W$8&gt;=journal!$F$4:$F$500)*(W$8&lt;=journal!$G$4:$G$500),journal!$J$4:$J$500)</f>
        <v>0</v>
      </c>
      <c r="X22" s="118">
        <f>SUMPRODUCT(($D22=journal!$A$4:$A$500)*(X$8&gt;=journal!$F$4:$F$500)*(X$8&lt;=journal!$G$4:$G$500),journal!$J$4:$J$500)</f>
        <v>0</v>
      </c>
      <c r="Y22" s="118">
        <f>SUMPRODUCT(($D22=journal!$A$4:$A$500)*(Y$8&gt;=journal!$F$4:$F$500)*(Y$8&lt;=journal!$G$4:$G$500),journal!$J$4:$J$500)</f>
        <v>0</v>
      </c>
      <c r="Z22" s="118">
        <f>SUMPRODUCT(($D22=journal!$A$4:$A$500)*(Z$8&gt;=journal!$F$4:$F$500)*(Z$8&lt;=journal!$G$4:$G$500),journal!$J$4:$J$500)</f>
        <v>0</v>
      </c>
      <c r="AA22" s="118">
        <f>SUMPRODUCT(($D22=journal!$A$4:$A$500)*(AA$8&gt;=journal!$F$4:$F$500)*(AA$8&lt;=journal!$G$4:$G$500),journal!$J$4:$J$500)</f>
        <v>0</v>
      </c>
      <c r="AB22" s="118">
        <f>SUMPRODUCT(($D22=journal!$A$4:$A$500)*(AB$8&gt;=journal!$F$4:$F$500)*(AB$8&lt;=journal!$G$4:$G$500),journal!$J$4:$J$500)</f>
        <v>0</v>
      </c>
      <c r="AC22" s="118">
        <f>SUMPRODUCT(($D22=journal!$A$4:$A$500)*(AC$8&gt;=journal!$F$4:$F$500)*(AC$8&lt;=journal!$G$4:$G$500),journal!$J$4:$J$500)</f>
        <v>0</v>
      </c>
      <c r="AD22" s="118">
        <f>SUMPRODUCT(($D22=journal!$A$4:$A$500)*(AD$8&gt;=journal!$F$4:$F$500)*(AD$8&lt;=journal!$G$4:$G$500),journal!$J$4:$J$500)</f>
        <v>0</v>
      </c>
      <c r="AE22" s="118">
        <f>SUMPRODUCT(($D22=journal!$A$4:$A$500)*(AE$8&gt;=journal!$F$4:$F$500)*(AE$8&lt;=journal!$G$4:$G$500),journal!$J$4:$J$500)</f>
        <v>0</v>
      </c>
      <c r="AF22" s="118">
        <f>SUMPRODUCT(($D22=journal!$A$4:$A$500)*(AF$8&gt;=journal!$F$4:$F$500)*(AF$8&lt;=journal!$G$4:$G$500),journal!$J$4:$J$500)</f>
        <v>0</v>
      </c>
      <c r="AG22" s="118">
        <f>SUMPRODUCT(($D22=journal!$A$4:$A$500)*(AG$8&gt;=journal!$F$4:$F$500)*(AG$8&lt;=journal!$G$4:$G$500),journal!$J$4:$J$500)</f>
        <v>0</v>
      </c>
      <c r="AH22" s="118">
        <f>SUMPRODUCT(($D22=journal!$A$4:$A$500)*(AH$8&gt;=journal!$F$4:$F$500)*(AH$8&lt;=journal!$G$4:$G$500),journal!$J$4:$J$500)</f>
        <v>0</v>
      </c>
      <c r="AI22" s="118">
        <f>SUMPRODUCT(($D22=journal!$A$4:$A$500)*(AI$8&gt;=journal!$F$4:$F$500)*(AI$8&lt;=journal!$G$4:$G$500),journal!$J$4:$J$500)</f>
        <v>0</v>
      </c>
    </row>
    <row r="23" spans="2:35" ht="15">
      <c r="B23" s="124" t="str">
        <f>IF(param!D18="","",param!D18)</f>
        <v>GOUTTE</v>
      </c>
      <c r="C23" s="124" t="str">
        <f>IF(param!E18="","",param!E18)</f>
        <v>Pierre Emmanuel</v>
      </c>
      <c r="D23" s="124">
        <f>IF(param!F18="","",param!F18)</f>
        <v>498336</v>
      </c>
      <c r="E23" s="118">
        <f>SUMPRODUCT(($D23=journal!$A$4:$A$500)*(E$8&gt;=journal!$F$4:$F$500)*(E$8&lt;=journal!$G$4:$G$500),journal!$J$4:$J$500)</f>
        <v>0</v>
      </c>
      <c r="F23" s="118">
        <f>SUMPRODUCT(($D23=journal!$A$4:$A$500)*(F$8&gt;=journal!$F$4:$F$500)*(F$8&lt;=journal!$G$4:$G$500),journal!$J$4:$J$500)</f>
        <v>0</v>
      </c>
      <c r="G23" s="118">
        <f>SUMPRODUCT(($D23=journal!$A$4:$A$500)*(G$8&gt;=journal!$F$4:$F$500)*(G$8&lt;=journal!$G$4:$G$500),journal!$J$4:$J$500)</f>
        <v>0</v>
      </c>
      <c r="H23" s="118">
        <f>SUMPRODUCT(($D23=journal!$A$4:$A$500)*(H$8&gt;=journal!$F$4:$F$500)*(H$8&lt;=journal!$G$4:$G$500),journal!$J$4:$J$500)</f>
        <v>0</v>
      </c>
      <c r="I23" s="118">
        <f>SUMPRODUCT(($D23=journal!$A$4:$A$500)*(I$8&gt;=journal!$F$4:$F$500)*(I$8&lt;=journal!$G$4:$G$500),journal!$J$4:$J$500)</f>
        <v>0</v>
      </c>
      <c r="J23" s="118">
        <f>SUMPRODUCT(($D23=journal!$A$4:$A$500)*(J$8&gt;=journal!$F$4:$F$500)*(J$8&lt;=journal!$G$4:$G$500),journal!$J$4:$J$500)</f>
        <v>0</v>
      </c>
      <c r="K23" s="118">
        <f>SUMPRODUCT(($D23=journal!$A$4:$A$500)*(K$8&gt;=journal!$F$4:$F$500)*(K$8&lt;=journal!$G$4:$G$500),journal!$J$4:$J$500)</f>
        <v>0</v>
      </c>
      <c r="L23" s="118">
        <f>SUMPRODUCT(($D23=journal!$A$4:$A$500)*(L$8&gt;=journal!$F$4:$F$500)*(L$8&lt;=journal!$G$4:$G$500),journal!$J$4:$J$500)</f>
        <v>0</v>
      </c>
      <c r="M23" s="118">
        <f>SUMPRODUCT(($D23=journal!$A$4:$A$500)*(M$8&gt;=journal!$F$4:$F$500)*(M$8&lt;=journal!$G$4:$G$500),journal!$J$4:$J$500)</f>
        <v>0</v>
      </c>
      <c r="N23" s="118">
        <f>SUMPRODUCT(($D23=journal!$A$4:$A$500)*(N$8&gt;=journal!$F$4:$F$500)*(N$8&lt;=journal!$G$4:$G$500),journal!$J$4:$J$500)</f>
        <v>0</v>
      </c>
      <c r="O23" s="118">
        <f>SUMPRODUCT(($D23=journal!$A$4:$A$500)*(O$8&gt;=journal!$F$4:$F$500)*(O$8&lt;=journal!$G$4:$G$500),journal!$J$4:$J$500)</f>
        <v>0</v>
      </c>
      <c r="P23" s="118">
        <f>SUMPRODUCT(($D23=journal!$A$4:$A$500)*(P$8&gt;=journal!$F$4:$F$500)*(P$8&lt;=journal!$G$4:$G$500),journal!$J$4:$J$500)</f>
        <v>0</v>
      </c>
      <c r="Q23" s="118">
        <f>SUMPRODUCT(($D23=journal!$A$4:$A$500)*(Q$8&gt;=journal!$F$4:$F$500)*(Q$8&lt;=journal!$G$4:$G$500),journal!$J$4:$J$500)</f>
        <v>0</v>
      </c>
      <c r="R23" s="118">
        <f>SUMPRODUCT(($D23=journal!$A$4:$A$500)*(R$8&gt;=journal!$F$4:$F$500)*(R$8&lt;=journal!$G$4:$G$500),journal!$J$4:$J$500)</f>
        <v>0</v>
      </c>
      <c r="S23" s="118">
        <f>SUMPRODUCT(($D23=journal!$A$4:$A$500)*(S$8&gt;=journal!$F$4:$F$500)*(S$8&lt;=journal!$G$4:$G$500),journal!$J$4:$J$500)</f>
        <v>0</v>
      </c>
      <c r="T23" s="118">
        <f>SUMPRODUCT(($D23=journal!$A$4:$A$500)*(T$8&gt;=journal!$F$4:$F$500)*(T$8&lt;=journal!$G$4:$G$500),journal!$J$4:$J$500)</f>
        <v>0</v>
      </c>
      <c r="U23" s="118">
        <f>SUMPRODUCT(($D23=journal!$A$4:$A$500)*(U$8&gt;=journal!$F$4:$F$500)*(U$8&lt;=journal!$G$4:$G$500),journal!$J$4:$J$500)</f>
        <v>0</v>
      </c>
      <c r="V23" s="118">
        <f>SUMPRODUCT(($D23=journal!$A$4:$A$500)*(V$8&gt;=journal!$F$4:$F$500)*(V$8&lt;=journal!$G$4:$G$500),journal!$J$4:$J$500)</f>
        <v>3</v>
      </c>
      <c r="W23" s="118">
        <f>SUMPRODUCT(($D23=journal!$A$4:$A$500)*(W$8&gt;=journal!$F$4:$F$500)*(W$8&lt;=journal!$G$4:$G$500),journal!$J$4:$J$500)</f>
        <v>3</v>
      </c>
      <c r="X23" s="118">
        <f>SUMPRODUCT(($D23=journal!$A$4:$A$500)*(X$8&gt;=journal!$F$4:$F$500)*(X$8&lt;=journal!$G$4:$G$500),journal!$J$4:$J$500)</f>
        <v>3</v>
      </c>
      <c r="Y23" s="118">
        <f>SUMPRODUCT(($D23=journal!$A$4:$A$500)*(Y$8&gt;=journal!$F$4:$F$500)*(Y$8&lt;=journal!$G$4:$G$500),journal!$J$4:$J$500)</f>
        <v>3</v>
      </c>
      <c r="Z23" s="118">
        <f>SUMPRODUCT(($D23=journal!$A$4:$A$500)*(Z$8&gt;=journal!$F$4:$F$500)*(Z$8&lt;=journal!$G$4:$G$500),journal!$J$4:$J$500)</f>
        <v>3</v>
      </c>
      <c r="AA23" s="118">
        <f>SUMPRODUCT(($D23=journal!$A$4:$A$500)*(AA$8&gt;=journal!$F$4:$F$500)*(AA$8&lt;=journal!$G$4:$G$500),journal!$J$4:$J$500)</f>
        <v>0</v>
      </c>
      <c r="AB23" s="118">
        <f>SUMPRODUCT(($D23=journal!$A$4:$A$500)*(AB$8&gt;=journal!$F$4:$F$500)*(AB$8&lt;=journal!$G$4:$G$500),journal!$J$4:$J$500)</f>
        <v>0</v>
      </c>
      <c r="AC23" s="118">
        <f>SUMPRODUCT(($D23=journal!$A$4:$A$500)*(AC$8&gt;=journal!$F$4:$F$500)*(AC$8&lt;=journal!$G$4:$G$500),journal!$J$4:$J$500)</f>
        <v>4</v>
      </c>
      <c r="AD23" s="118">
        <f>SUMPRODUCT(($D23=journal!$A$4:$A$500)*(AD$8&gt;=journal!$F$4:$F$500)*(AD$8&lt;=journal!$G$4:$G$500),journal!$J$4:$J$500)</f>
        <v>0</v>
      </c>
      <c r="AE23" s="118">
        <f>SUMPRODUCT(($D23=journal!$A$4:$A$500)*(AE$8&gt;=journal!$F$4:$F$500)*(AE$8&lt;=journal!$G$4:$G$500),journal!$J$4:$J$500)</f>
        <v>0</v>
      </c>
      <c r="AF23" s="118">
        <f>SUMPRODUCT(($D23=journal!$A$4:$A$500)*(AF$8&gt;=journal!$F$4:$F$500)*(AF$8&lt;=journal!$G$4:$G$500),journal!$J$4:$J$500)</f>
        <v>0</v>
      </c>
      <c r="AG23" s="118">
        <f>SUMPRODUCT(($D23=journal!$A$4:$A$500)*(AG$8&gt;=journal!$F$4:$F$500)*(AG$8&lt;=journal!$G$4:$G$500),journal!$J$4:$J$500)</f>
        <v>0</v>
      </c>
      <c r="AH23" s="118">
        <f>SUMPRODUCT(($D23=journal!$A$4:$A$500)*(AH$8&gt;=journal!$F$4:$F$500)*(AH$8&lt;=journal!$G$4:$G$500),journal!$J$4:$J$500)</f>
        <v>0</v>
      </c>
      <c r="AI23" s="118">
        <f>SUMPRODUCT(($D23=journal!$A$4:$A$500)*(AI$8&gt;=journal!$F$4:$F$500)*(AI$8&lt;=journal!$G$4:$G$500),journal!$J$4:$J$500)</f>
        <v>0</v>
      </c>
    </row>
    <row r="24" spans="2:35" ht="15">
      <c r="B24" s="124" t="str">
        <f>IF(param!D19="","",param!D19)</f>
        <v>HOSTIN</v>
      </c>
      <c r="C24" s="124" t="str">
        <f>IF(param!E19="","",param!E19)</f>
        <v>Vincent</v>
      </c>
      <c r="D24" s="124">
        <f>IF(param!F19="","",param!F19)</f>
        <v>805096</v>
      </c>
      <c r="E24" s="118">
        <f>SUMPRODUCT(($D24=journal!$A$4:$A$500)*(E$8&gt;=journal!$F$4:$F$500)*(E$8&lt;=journal!$G$4:$G$500),journal!$J$4:$J$500)</f>
        <v>0</v>
      </c>
      <c r="F24" s="118">
        <f>SUMPRODUCT(($D24=journal!$A$4:$A$500)*(F$8&gt;=journal!$F$4:$F$500)*(F$8&lt;=journal!$G$4:$G$500),journal!$J$4:$J$500)</f>
        <v>0</v>
      </c>
      <c r="G24" s="118">
        <f>SUMPRODUCT(($D24=journal!$A$4:$A$500)*(G$8&gt;=journal!$F$4:$F$500)*(G$8&lt;=journal!$G$4:$G$500),journal!$J$4:$J$500)</f>
        <v>0</v>
      </c>
      <c r="H24" s="118">
        <f>SUMPRODUCT(($D24=journal!$A$4:$A$500)*(H$8&gt;=journal!$F$4:$F$500)*(H$8&lt;=journal!$G$4:$G$500),journal!$J$4:$J$500)</f>
        <v>0</v>
      </c>
      <c r="I24" s="118">
        <f>SUMPRODUCT(($D24=journal!$A$4:$A$500)*(I$8&gt;=journal!$F$4:$F$500)*(I$8&lt;=journal!$G$4:$G$500),journal!$J$4:$J$500)</f>
        <v>0</v>
      </c>
      <c r="J24" s="118">
        <f>SUMPRODUCT(($D24=journal!$A$4:$A$500)*(J$8&gt;=journal!$F$4:$F$500)*(J$8&lt;=journal!$G$4:$G$500),journal!$J$4:$J$500)</f>
        <v>0</v>
      </c>
      <c r="K24" s="118">
        <f>SUMPRODUCT(($D24=journal!$A$4:$A$500)*(K$8&gt;=journal!$F$4:$F$500)*(K$8&lt;=journal!$G$4:$G$500),journal!$J$4:$J$500)</f>
        <v>0</v>
      </c>
      <c r="L24" s="118">
        <f>SUMPRODUCT(($D24=journal!$A$4:$A$500)*(L$8&gt;=journal!$F$4:$F$500)*(L$8&lt;=journal!$G$4:$G$500),journal!$J$4:$J$500)</f>
        <v>0</v>
      </c>
      <c r="M24" s="118">
        <f>SUMPRODUCT(($D24=journal!$A$4:$A$500)*(M$8&gt;=journal!$F$4:$F$500)*(M$8&lt;=journal!$G$4:$G$500),journal!$J$4:$J$500)</f>
        <v>0</v>
      </c>
      <c r="N24" s="118">
        <f>SUMPRODUCT(($D24=journal!$A$4:$A$500)*(N$8&gt;=journal!$F$4:$F$500)*(N$8&lt;=journal!$G$4:$G$500),journal!$J$4:$J$500)</f>
        <v>0</v>
      </c>
      <c r="O24" s="118">
        <f>SUMPRODUCT(($D24=journal!$A$4:$A$500)*(O$8&gt;=journal!$F$4:$F$500)*(O$8&lt;=journal!$G$4:$G$500),journal!$J$4:$J$500)</f>
        <v>0</v>
      </c>
      <c r="P24" s="118">
        <f>SUMPRODUCT(($D24=journal!$A$4:$A$500)*(P$8&gt;=journal!$F$4:$F$500)*(P$8&lt;=journal!$G$4:$G$500),journal!$J$4:$J$500)</f>
        <v>0</v>
      </c>
      <c r="Q24" s="118">
        <f>SUMPRODUCT(($D24=journal!$A$4:$A$500)*(Q$8&gt;=journal!$F$4:$F$500)*(Q$8&lt;=journal!$G$4:$G$500),journal!$J$4:$J$500)</f>
        <v>0</v>
      </c>
      <c r="R24" s="118">
        <f>SUMPRODUCT(($D24=journal!$A$4:$A$500)*(R$8&gt;=journal!$F$4:$F$500)*(R$8&lt;=journal!$G$4:$G$500),journal!$J$4:$J$500)</f>
        <v>0</v>
      </c>
      <c r="S24" s="118">
        <f>SUMPRODUCT(($D24=journal!$A$4:$A$500)*(S$8&gt;=journal!$F$4:$F$500)*(S$8&lt;=journal!$G$4:$G$500),journal!$J$4:$J$500)</f>
        <v>0</v>
      </c>
      <c r="T24" s="118">
        <f>SUMPRODUCT(($D24=journal!$A$4:$A$500)*(T$8&gt;=journal!$F$4:$F$500)*(T$8&lt;=journal!$G$4:$G$500),journal!$J$4:$J$500)</f>
        <v>0</v>
      </c>
      <c r="U24" s="118">
        <f>SUMPRODUCT(($D24=journal!$A$4:$A$500)*(U$8&gt;=journal!$F$4:$F$500)*(U$8&lt;=journal!$G$4:$G$500),journal!$J$4:$J$500)</f>
        <v>0</v>
      </c>
      <c r="V24" s="118">
        <f>SUMPRODUCT(($D24=journal!$A$4:$A$500)*(V$8&gt;=journal!$F$4:$F$500)*(V$8&lt;=journal!$G$4:$G$500),journal!$J$4:$J$500)</f>
        <v>0</v>
      </c>
      <c r="W24" s="118">
        <f>SUMPRODUCT(($D24=journal!$A$4:$A$500)*(W$8&gt;=journal!$F$4:$F$500)*(W$8&lt;=journal!$G$4:$G$500),journal!$J$4:$J$500)</f>
        <v>0</v>
      </c>
      <c r="X24" s="118">
        <f>SUMPRODUCT(($D24=journal!$A$4:$A$500)*(X$8&gt;=journal!$F$4:$F$500)*(X$8&lt;=journal!$G$4:$G$500),journal!$J$4:$J$500)</f>
        <v>0</v>
      </c>
      <c r="Y24" s="118">
        <f>SUMPRODUCT(($D24=journal!$A$4:$A$500)*(Y$8&gt;=journal!$F$4:$F$500)*(Y$8&lt;=journal!$G$4:$G$500),journal!$J$4:$J$500)</f>
        <v>0</v>
      </c>
      <c r="Z24" s="118">
        <f>SUMPRODUCT(($D24=journal!$A$4:$A$500)*(Z$8&gt;=journal!$F$4:$F$500)*(Z$8&lt;=journal!$G$4:$G$500),journal!$J$4:$J$500)</f>
        <v>0</v>
      </c>
      <c r="AA24" s="118">
        <f>SUMPRODUCT(($D24=journal!$A$4:$A$500)*(AA$8&gt;=journal!$F$4:$F$500)*(AA$8&lt;=journal!$G$4:$G$500),journal!$J$4:$J$500)</f>
        <v>0</v>
      </c>
      <c r="AB24" s="118">
        <f>SUMPRODUCT(($D24=journal!$A$4:$A$500)*(AB$8&gt;=journal!$F$4:$F$500)*(AB$8&lt;=journal!$G$4:$G$500),journal!$J$4:$J$500)</f>
        <v>0</v>
      </c>
      <c r="AC24" s="118">
        <f>SUMPRODUCT(($D24=journal!$A$4:$A$500)*(AC$8&gt;=journal!$F$4:$F$500)*(AC$8&lt;=journal!$G$4:$G$500),journal!$J$4:$J$500)</f>
        <v>0</v>
      </c>
      <c r="AD24" s="118">
        <f>SUMPRODUCT(($D24=journal!$A$4:$A$500)*(AD$8&gt;=journal!$F$4:$F$500)*(AD$8&lt;=journal!$G$4:$G$500),journal!$J$4:$J$500)</f>
        <v>0</v>
      </c>
      <c r="AE24" s="118">
        <f>SUMPRODUCT(($D24=journal!$A$4:$A$500)*(AE$8&gt;=journal!$F$4:$F$500)*(AE$8&lt;=journal!$G$4:$G$500),journal!$J$4:$J$500)</f>
        <v>0</v>
      </c>
      <c r="AF24" s="118">
        <f>SUMPRODUCT(($D24=journal!$A$4:$A$500)*(AF$8&gt;=journal!$F$4:$F$500)*(AF$8&lt;=journal!$G$4:$G$500),journal!$J$4:$J$500)</f>
        <v>0</v>
      </c>
      <c r="AG24" s="118">
        <f>SUMPRODUCT(($D24=journal!$A$4:$A$500)*(AG$8&gt;=journal!$F$4:$F$500)*(AG$8&lt;=journal!$G$4:$G$500),journal!$J$4:$J$500)</f>
        <v>0</v>
      </c>
      <c r="AH24" s="118">
        <f>SUMPRODUCT(($D24=journal!$A$4:$A$500)*(AH$8&gt;=journal!$F$4:$F$500)*(AH$8&lt;=journal!$G$4:$G$500),journal!$J$4:$J$500)</f>
        <v>0</v>
      </c>
      <c r="AI24" s="118">
        <f>SUMPRODUCT(($D24=journal!$A$4:$A$500)*(AI$8&gt;=journal!$F$4:$F$500)*(AI$8&lt;=journal!$G$4:$G$500),journal!$J$4:$J$500)</f>
        <v>0</v>
      </c>
    </row>
    <row r="25" spans="2:35" ht="15">
      <c r="B25" s="124" t="str">
        <f>IF(param!D20="","",param!D20)</f>
        <v>JULLIEN</v>
      </c>
      <c r="C25" s="124" t="str">
        <f>IF(param!E20="","",param!E20)</f>
        <v>Ghislaine</v>
      </c>
      <c r="D25" s="124">
        <f>IF(param!F20="","",param!F20)</f>
        <v>332123</v>
      </c>
      <c r="E25" s="118">
        <f>SUMPRODUCT(($D25=journal!$A$4:$A$500)*(E$8&gt;=journal!$F$4:$F$500)*(E$8&lt;=journal!$G$4:$G$500),journal!$J$4:$J$500)</f>
        <v>0</v>
      </c>
      <c r="F25" s="118">
        <f>SUMPRODUCT(($D25=journal!$A$4:$A$500)*(F$8&gt;=journal!$F$4:$F$500)*(F$8&lt;=journal!$G$4:$G$500),journal!$J$4:$J$500)</f>
        <v>0</v>
      </c>
      <c r="G25" s="118">
        <f>SUMPRODUCT(($D25=journal!$A$4:$A$500)*(G$8&gt;=journal!$F$4:$F$500)*(G$8&lt;=journal!$G$4:$G$500),journal!$J$4:$J$500)</f>
        <v>0</v>
      </c>
      <c r="H25" s="118">
        <f>SUMPRODUCT(($D25=journal!$A$4:$A$500)*(H$8&gt;=journal!$F$4:$F$500)*(H$8&lt;=journal!$G$4:$G$500),journal!$J$4:$J$500)</f>
        <v>0</v>
      </c>
      <c r="I25" s="118">
        <f>SUMPRODUCT(($D25=journal!$A$4:$A$500)*(I$8&gt;=journal!$F$4:$F$500)*(I$8&lt;=journal!$G$4:$G$500),journal!$J$4:$J$500)</f>
        <v>0</v>
      </c>
      <c r="J25" s="118">
        <f>SUMPRODUCT(($D25=journal!$A$4:$A$500)*(J$8&gt;=journal!$F$4:$F$500)*(J$8&lt;=journal!$G$4:$G$500),journal!$J$4:$J$500)</f>
        <v>0</v>
      </c>
      <c r="K25" s="118">
        <f>SUMPRODUCT(($D25=journal!$A$4:$A$500)*(K$8&gt;=journal!$F$4:$F$500)*(K$8&lt;=journal!$G$4:$G$500),journal!$J$4:$J$500)</f>
        <v>0</v>
      </c>
      <c r="L25" s="118">
        <f>SUMPRODUCT(($D25=journal!$A$4:$A$500)*(L$8&gt;=journal!$F$4:$F$500)*(L$8&lt;=journal!$G$4:$G$500),journal!$J$4:$J$500)</f>
        <v>0</v>
      </c>
      <c r="M25" s="118">
        <f>SUMPRODUCT(($D25=journal!$A$4:$A$500)*(M$8&gt;=journal!$F$4:$F$500)*(M$8&lt;=journal!$G$4:$G$500),journal!$J$4:$J$500)</f>
        <v>0</v>
      </c>
      <c r="N25" s="118">
        <f>SUMPRODUCT(($D25=journal!$A$4:$A$500)*(N$8&gt;=journal!$F$4:$F$500)*(N$8&lt;=journal!$G$4:$G$500),journal!$J$4:$J$500)</f>
        <v>0</v>
      </c>
      <c r="O25" s="118">
        <f>SUMPRODUCT(($D25=journal!$A$4:$A$500)*(O$8&gt;=journal!$F$4:$F$500)*(O$8&lt;=journal!$G$4:$G$500),journal!$J$4:$J$500)</f>
        <v>0</v>
      </c>
      <c r="P25" s="118">
        <f>SUMPRODUCT(($D25=journal!$A$4:$A$500)*(P$8&gt;=journal!$F$4:$F$500)*(P$8&lt;=journal!$G$4:$G$500),journal!$J$4:$J$500)</f>
        <v>0</v>
      </c>
      <c r="Q25" s="118">
        <f>SUMPRODUCT(($D25=journal!$A$4:$A$500)*(Q$8&gt;=journal!$F$4:$F$500)*(Q$8&lt;=journal!$G$4:$G$500),journal!$J$4:$J$500)</f>
        <v>0</v>
      </c>
      <c r="R25" s="118">
        <f>SUMPRODUCT(($D25=journal!$A$4:$A$500)*(R$8&gt;=journal!$F$4:$F$500)*(R$8&lt;=journal!$G$4:$G$500),journal!$J$4:$J$500)</f>
        <v>0</v>
      </c>
      <c r="S25" s="118">
        <f>SUMPRODUCT(($D25=journal!$A$4:$A$500)*(S$8&gt;=journal!$F$4:$F$500)*(S$8&lt;=journal!$G$4:$G$500),journal!$J$4:$J$500)</f>
        <v>0</v>
      </c>
      <c r="T25" s="118">
        <f>SUMPRODUCT(($D25=journal!$A$4:$A$500)*(T$8&gt;=journal!$F$4:$F$500)*(T$8&lt;=journal!$G$4:$G$500),journal!$J$4:$J$500)</f>
        <v>0</v>
      </c>
      <c r="U25" s="118">
        <f>SUMPRODUCT(($D25=journal!$A$4:$A$500)*(U$8&gt;=journal!$F$4:$F$500)*(U$8&lt;=journal!$G$4:$G$500),journal!$J$4:$J$500)</f>
        <v>0</v>
      </c>
      <c r="V25" s="118">
        <f>SUMPRODUCT(($D25=journal!$A$4:$A$500)*(V$8&gt;=journal!$F$4:$F$500)*(V$8&lt;=journal!$G$4:$G$500),journal!$J$4:$J$500)</f>
        <v>3</v>
      </c>
      <c r="W25" s="118">
        <f>SUMPRODUCT(($D25=journal!$A$4:$A$500)*(W$8&gt;=journal!$F$4:$F$500)*(W$8&lt;=journal!$G$4:$G$500),journal!$J$4:$J$500)</f>
        <v>3</v>
      </c>
      <c r="X25" s="118">
        <f>SUMPRODUCT(($D25=journal!$A$4:$A$500)*(X$8&gt;=journal!$F$4:$F$500)*(X$8&lt;=journal!$G$4:$G$500),journal!$J$4:$J$500)</f>
        <v>3</v>
      </c>
      <c r="Y25" s="118">
        <f>SUMPRODUCT(($D25=journal!$A$4:$A$500)*(Y$8&gt;=journal!$F$4:$F$500)*(Y$8&lt;=journal!$G$4:$G$500),journal!$J$4:$J$500)</f>
        <v>3</v>
      </c>
      <c r="Z25" s="118">
        <f>SUMPRODUCT(($D25=journal!$A$4:$A$500)*(Z$8&gt;=journal!$F$4:$F$500)*(Z$8&lt;=journal!$G$4:$G$500),journal!$J$4:$J$500)</f>
        <v>3</v>
      </c>
      <c r="AA25" s="118">
        <f>SUMPRODUCT(($D25=journal!$A$4:$A$500)*(AA$8&gt;=journal!$F$4:$F$500)*(AA$8&lt;=journal!$G$4:$G$500),journal!$J$4:$J$500)</f>
        <v>0</v>
      </c>
      <c r="AB25" s="118">
        <f>SUMPRODUCT(($D25=journal!$A$4:$A$500)*(AB$8&gt;=journal!$F$4:$F$500)*(AB$8&lt;=journal!$G$4:$G$500),journal!$J$4:$J$500)</f>
        <v>0</v>
      </c>
      <c r="AC25" s="118">
        <f>SUMPRODUCT(($D25=journal!$A$4:$A$500)*(AC$8&gt;=journal!$F$4:$F$500)*(AC$8&lt;=journal!$G$4:$G$500),journal!$J$4:$J$500)</f>
        <v>0</v>
      </c>
      <c r="AD25" s="118">
        <f>SUMPRODUCT(($D25=journal!$A$4:$A$500)*(AD$8&gt;=journal!$F$4:$F$500)*(AD$8&lt;=journal!$G$4:$G$500),journal!$J$4:$J$500)</f>
        <v>0</v>
      </c>
      <c r="AE25" s="118">
        <f>SUMPRODUCT(($D25=journal!$A$4:$A$500)*(AE$8&gt;=journal!$F$4:$F$500)*(AE$8&lt;=journal!$G$4:$G$500),journal!$J$4:$J$500)</f>
        <v>4</v>
      </c>
      <c r="AF25" s="118">
        <f>SUMPRODUCT(($D25=journal!$A$4:$A$500)*(AF$8&gt;=journal!$F$4:$F$500)*(AF$8&lt;=journal!$G$4:$G$500),journal!$J$4:$J$500)</f>
        <v>0</v>
      </c>
      <c r="AG25" s="118">
        <f>SUMPRODUCT(($D25=journal!$A$4:$A$500)*(AG$8&gt;=journal!$F$4:$F$500)*(AG$8&lt;=journal!$G$4:$G$500),journal!$J$4:$J$500)</f>
        <v>0</v>
      </c>
      <c r="AH25" s="118">
        <f>SUMPRODUCT(($D25=journal!$A$4:$A$500)*(AH$8&gt;=journal!$F$4:$F$500)*(AH$8&lt;=journal!$G$4:$G$500),journal!$J$4:$J$500)</f>
        <v>0</v>
      </c>
      <c r="AI25" s="118">
        <f>SUMPRODUCT(($D25=journal!$A$4:$A$500)*(AI$8&gt;=journal!$F$4:$F$500)*(AI$8&lt;=journal!$G$4:$G$500),journal!$J$4:$J$500)</f>
        <v>0</v>
      </c>
    </row>
    <row r="26" spans="2:35" ht="15">
      <c r="B26" s="124" t="str">
        <f>IF(param!D21="","",param!D21)</f>
        <v>LAPORTE</v>
      </c>
      <c r="C26" s="124" t="str">
        <f>IF(param!E21="","",param!E21)</f>
        <v>Gaëtan</v>
      </c>
      <c r="D26" s="124">
        <f>IF(param!F21="","",param!F21)</f>
        <v>20024739</v>
      </c>
      <c r="E26" s="118">
        <f>SUMPRODUCT(($D26=journal!$A$4:$A$500)*(E$8&gt;=journal!$F$4:$F$500)*(E$8&lt;=journal!$G$4:$G$500),journal!$J$4:$J$500)</f>
        <v>0</v>
      </c>
      <c r="F26" s="118">
        <f>SUMPRODUCT(($D26=journal!$A$4:$A$500)*(F$8&gt;=journal!$F$4:$F$500)*(F$8&lt;=journal!$G$4:$G$500),journal!$J$4:$J$500)</f>
        <v>0</v>
      </c>
      <c r="G26" s="118">
        <f>SUMPRODUCT(($D26=journal!$A$4:$A$500)*(G$8&gt;=journal!$F$4:$F$500)*(G$8&lt;=journal!$G$4:$G$500),journal!$J$4:$J$500)</f>
        <v>0</v>
      </c>
      <c r="H26" s="118">
        <f>SUMPRODUCT(($D26=journal!$A$4:$A$500)*(H$8&gt;=journal!$F$4:$F$500)*(H$8&lt;=journal!$G$4:$G$500),journal!$J$4:$J$500)</f>
        <v>0</v>
      </c>
      <c r="I26" s="118">
        <f>SUMPRODUCT(($D26=journal!$A$4:$A$500)*(I$8&gt;=journal!$F$4:$F$500)*(I$8&lt;=journal!$G$4:$G$500),journal!$J$4:$J$500)</f>
        <v>0</v>
      </c>
      <c r="J26" s="118">
        <f>SUMPRODUCT(($D26=journal!$A$4:$A$500)*(J$8&gt;=journal!$F$4:$F$500)*(J$8&lt;=journal!$G$4:$G$500),journal!$J$4:$J$500)</f>
        <v>0</v>
      </c>
      <c r="K26" s="118">
        <f>SUMPRODUCT(($D26=journal!$A$4:$A$500)*(K$8&gt;=journal!$F$4:$F$500)*(K$8&lt;=journal!$G$4:$G$500),journal!$J$4:$J$500)</f>
        <v>0</v>
      </c>
      <c r="L26" s="118">
        <f>SUMPRODUCT(($D26=journal!$A$4:$A$500)*(L$8&gt;=journal!$F$4:$F$500)*(L$8&lt;=journal!$G$4:$G$500),journal!$J$4:$J$500)</f>
        <v>0</v>
      </c>
      <c r="M26" s="118">
        <f>SUMPRODUCT(($D26=journal!$A$4:$A$500)*(M$8&gt;=journal!$F$4:$F$500)*(M$8&lt;=journal!$G$4:$G$500),journal!$J$4:$J$500)</f>
        <v>0</v>
      </c>
      <c r="N26" s="118">
        <f>SUMPRODUCT(($D26=journal!$A$4:$A$500)*(N$8&gt;=journal!$F$4:$F$500)*(N$8&lt;=journal!$G$4:$G$500),journal!$J$4:$J$500)</f>
        <v>0</v>
      </c>
      <c r="O26" s="118">
        <f>SUMPRODUCT(($D26=journal!$A$4:$A$500)*(O$8&gt;=journal!$F$4:$F$500)*(O$8&lt;=journal!$G$4:$G$500),journal!$J$4:$J$500)</f>
        <v>0</v>
      </c>
      <c r="P26" s="118">
        <f>SUMPRODUCT(($D26=journal!$A$4:$A$500)*(P$8&gt;=journal!$F$4:$F$500)*(P$8&lt;=journal!$G$4:$G$500),journal!$J$4:$J$500)</f>
        <v>0</v>
      </c>
      <c r="Q26" s="118">
        <f>SUMPRODUCT(($D26=journal!$A$4:$A$500)*(Q$8&gt;=journal!$F$4:$F$500)*(Q$8&lt;=journal!$G$4:$G$500),journal!$J$4:$J$500)</f>
        <v>0</v>
      </c>
      <c r="R26" s="118">
        <f>SUMPRODUCT(($D26=journal!$A$4:$A$500)*(R$8&gt;=journal!$F$4:$F$500)*(R$8&lt;=journal!$G$4:$G$500),journal!$J$4:$J$500)</f>
        <v>0</v>
      </c>
      <c r="S26" s="118">
        <f>SUMPRODUCT(($D26=journal!$A$4:$A$500)*(S$8&gt;=journal!$F$4:$F$500)*(S$8&lt;=journal!$G$4:$G$500),journal!$J$4:$J$500)</f>
        <v>0</v>
      </c>
      <c r="T26" s="118">
        <f>SUMPRODUCT(($D26=journal!$A$4:$A$500)*(T$8&gt;=journal!$F$4:$F$500)*(T$8&lt;=journal!$G$4:$G$500),journal!$J$4:$J$500)</f>
        <v>0</v>
      </c>
      <c r="U26" s="118">
        <f>SUMPRODUCT(($D26=journal!$A$4:$A$500)*(U$8&gt;=journal!$F$4:$F$500)*(U$8&lt;=journal!$G$4:$G$500),journal!$J$4:$J$500)</f>
        <v>0</v>
      </c>
      <c r="V26" s="118">
        <f>SUMPRODUCT(($D26=journal!$A$4:$A$500)*(V$8&gt;=journal!$F$4:$F$500)*(V$8&lt;=journal!$G$4:$G$500),journal!$J$4:$J$500)</f>
        <v>0</v>
      </c>
      <c r="W26" s="118">
        <f>SUMPRODUCT(($D26=journal!$A$4:$A$500)*(W$8&gt;=journal!$F$4:$F$500)*(W$8&lt;=journal!$G$4:$G$500),journal!$J$4:$J$500)</f>
        <v>0</v>
      </c>
      <c r="X26" s="118">
        <f>SUMPRODUCT(($D26=journal!$A$4:$A$500)*(X$8&gt;=journal!$F$4:$F$500)*(X$8&lt;=journal!$G$4:$G$500),journal!$J$4:$J$500)</f>
        <v>0</v>
      </c>
      <c r="Y26" s="118">
        <f>SUMPRODUCT(($D26=journal!$A$4:$A$500)*(Y$8&gt;=journal!$F$4:$F$500)*(Y$8&lt;=journal!$G$4:$G$500),journal!$J$4:$J$500)</f>
        <v>0</v>
      </c>
      <c r="Z26" s="118">
        <f>SUMPRODUCT(($D26=journal!$A$4:$A$500)*(Z$8&gt;=journal!$F$4:$F$500)*(Z$8&lt;=journal!$G$4:$G$500),journal!$J$4:$J$500)</f>
        <v>0</v>
      </c>
      <c r="AA26" s="118">
        <f>SUMPRODUCT(($D26=journal!$A$4:$A$500)*(AA$8&gt;=journal!$F$4:$F$500)*(AA$8&lt;=journal!$G$4:$G$500),journal!$J$4:$J$500)</f>
        <v>0</v>
      </c>
      <c r="AB26" s="118">
        <f>SUMPRODUCT(($D26=journal!$A$4:$A$500)*(AB$8&gt;=journal!$F$4:$F$500)*(AB$8&lt;=journal!$G$4:$G$500),journal!$J$4:$J$500)</f>
        <v>0</v>
      </c>
      <c r="AC26" s="118">
        <f>SUMPRODUCT(($D26=journal!$A$4:$A$500)*(AC$8&gt;=journal!$F$4:$F$500)*(AC$8&lt;=journal!$G$4:$G$500),journal!$J$4:$J$500)</f>
        <v>0</v>
      </c>
      <c r="AD26" s="118">
        <f>SUMPRODUCT(($D26=journal!$A$4:$A$500)*(AD$8&gt;=journal!$F$4:$F$500)*(AD$8&lt;=journal!$G$4:$G$500),journal!$J$4:$J$500)</f>
        <v>0</v>
      </c>
      <c r="AE26" s="118">
        <f>SUMPRODUCT(($D26=journal!$A$4:$A$500)*(AE$8&gt;=journal!$F$4:$F$500)*(AE$8&lt;=journal!$G$4:$G$500),journal!$J$4:$J$500)</f>
        <v>0</v>
      </c>
      <c r="AF26" s="118">
        <f>SUMPRODUCT(($D26=journal!$A$4:$A$500)*(AF$8&gt;=journal!$F$4:$F$500)*(AF$8&lt;=journal!$G$4:$G$500),journal!$J$4:$J$500)</f>
        <v>0</v>
      </c>
      <c r="AG26" s="118">
        <f>SUMPRODUCT(($D26=journal!$A$4:$A$500)*(AG$8&gt;=journal!$F$4:$F$500)*(AG$8&lt;=journal!$G$4:$G$500),journal!$J$4:$J$500)</f>
        <v>0</v>
      </c>
      <c r="AH26" s="118">
        <f>SUMPRODUCT(($D26=journal!$A$4:$A$500)*(AH$8&gt;=journal!$F$4:$F$500)*(AH$8&lt;=journal!$G$4:$G$500),journal!$J$4:$J$500)</f>
        <v>0</v>
      </c>
      <c r="AI26" s="118">
        <f>SUMPRODUCT(($D26=journal!$A$4:$A$500)*(AI$8&gt;=journal!$F$4:$F$500)*(AI$8&lt;=journal!$G$4:$G$500),journal!$J$4:$J$500)</f>
        <v>0</v>
      </c>
    </row>
    <row r="27" spans="2:35" ht="15">
      <c r="B27" s="124" t="str">
        <f>IF(param!D22="","",param!D22)</f>
        <v>MAGAND</v>
      </c>
      <c r="C27" s="124" t="str">
        <f>IF(param!E22="","",param!E22)</f>
        <v>Gérard</v>
      </c>
      <c r="D27" s="124">
        <f>IF(param!F22="","",param!F22)</f>
        <v>33003036</v>
      </c>
      <c r="E27" s="118">
        <f>SUMPRODUCT(($D27=journal!$A$4:$A$500)*(E$8&gt;=journal!$F$4:$F$500)*(E$8&lt;=journal!$G$4:$G$500),journal!$J$4:$J$500)</f>
        <v>3</v>
      </c>
      <c r="F27" s="118">
        <f>SUMPRODUCT(($D27=journal!$A$4:$A$500)*(F$8&gt;=journal!$F$4:$F$500)*(F$8&lt;=journal!$G$4:$G$500),journal!$J$4:$J$500)</f>
        <v>3</v>
      </c>
      <c r="G27" s="118">
        <f>SUMPRODUCT(($D27=journal!$A$4:$A$500)*(G$8&gt;=journal!$F$4:$F$500)*(G$8&lt;=journal!$G$4:$G$500),journal!$J$4:$J$500)</f>
        <v>3</v>
      </c>
      <c r="H27" s="118">
        <f>SUMPRODUCT(($D27=journal!$A$4:$A$500)*(H$8&gt;=journal!$F$4:$F$500)*(H$8&lt;=journal!$G$4:$G$500),journal!$J$4:$J$500)</f>
        <v>3</v>
      </c>
      <c r="I27" s="118">
        <f>SUMPRODUCT(($D27=journal!$A$4:$A$500)*(I$8&gt;=journal!$F$4:$F$500)*(I$8&lt;=journal!$G$4:$G$500),journal!$J$4:$J$500)</f>
        <v>0</v>
      </c>
      <c r="J27" s="118">
        <f>SUMPRODUCT(($D27=journal!$A$4:$A$500)*(J$8&gt;=journal!$F$4:$F$500)*(J$8&lt;=journal!$G$4:$G$500),journal!$J$4:$J$500)</f>
        <v>0</v>
      </c>
      <c r="K27" s="118">
        <f>SUMPRODUCT(($D27=journal!$A$4:$A$500)*(K$8&gt;=journal!$F$4:$F$500)*(K$8&lt;=journal!$G$4:$G$500),journal!$J$4:$J$500)</f>
        <v>0</v>
      </c>
      <c r="L27" s="118">
        <f>SUMPRODUCT(($D27=journal!$A$4:$A$500)*(L$8&gt;=journal!$F$4:$F$500)*(L$8&lt;=journal!$G$4:$G$500),journal!$J$4:$J$500)</f>
        <v>0</v>
      </c>
      <c r="M27" s="118">
        <f>SUMPRODUCT(($D27=journal!$A$4:$A$500)*(M$8&gt;=journal!$F$4:$F$500)*(M$8&lt;=journal!$G$4:$G$500),journal!$J$4:$J$500)</f>
        <v>0</v>
      </c>
      <c r="N27" s="118">
        <f>SUMPRODUCT(($D27=journal!$A$4:$A$500)*(N$8&gt;=journal!$F$4:$F$500)*(N$8&lt;=journal!$G$4:$G$500),journal!$J$4:$J$500)</f>
        <v>0</v>
      </c>
      <c r="O27" s="118">
        <f>SUMPRODUCT(($D27=journal!$A$4:$A$500)*(O$8&gt;=journal!$F$4:$F$500)*(O$8&lt;=journal!$G$4:$G$500),journal!$J$4:$J$500)</f>
        <v>0</v>
      </c>
      <c r="P27" s="118">
        <f>SUMPRODUCT(($D27=journal!$A$4:$A$500)*(P$8&gt;=journal!$F$4:$F$500)*(P$8&lt;=journal!$G$4:$G$500),journal!$J$4:$J$500)</f>
        <v>0</v>
      </c>
      <c r="Q27" s="118">
        <f>SUMPRODUCT(($D27=journal!$A$4:$A$500)*(Q$8&gt;=journal!$F$4:$F$500)*(Q$8&lt;=journal!$G$4:$G$500),journal!$J$4:$J$500)</f>
        <v>0</v>
      </c>
      <c r="R27" s="118">
        <f>SUMPRODUCT(($D27=journal!$A$4:$A$500)*(R$8&gt;=journal!$F$4:$F$500)*(R$8&lt;=journal!$G$4:$G$500),journal!$J$4:$J$500)</f>
        <v>0</v>
      </c>
      <c r="S27" s="118">
        <f>SUMPRODUCT(($D27=journal!$A$4:$A$500)*(S$8&gt;=journal!$F$4:$F$500)*(S$8&lt;=journal!$G$4:$G$500),journal!$J$4:$J$500)</f>
        <v>0</v>
      </c>
      <c r="T27" s="118">
        <f>SUMPRODUCT(($D27=journal!$A$4:$A$500)*(T$8&gt;=journal!$F$4:$F$500)*(T$8&lt;=journal!$G$4:$G$500),journal!$J$4:$J$500)</f>
        <v>0</v>
      </c>
      <c r="U27" s="118">
        <f>SUMPRODUCT(($D27=journal!$A$4:$A$500)*(U$8&gt;=journal!$F$4:$F$500)*(U$8&lt;=journal!$G$4:$G$500),journal!$J$4:$J$500)</f>
        <v>0</v>
      </c>
      <c r="V27" s="118">
        <f>SUMPRODUCT(($D27=journal!$A$4:$A$500)*(V$8&gt;=journal!$F$4:$F$500)*(V$8&lt;=journal!$G$4:$G$500),journal!$J$4:$J$500)</f>
        <v>0</v>
      </c>
      <c r="W27" s="118">
        <f>SUMPRODUCT(($D27=journal!$A$4:$A$500)*(W$8&gt;=journal!$F$4:$F$500)*(W$8&lt;=journal!$G$4:$G$500),journal!$J$4:$J$500)</f>
        <v>0</v>
      </c>
      <c r="X27" s="118">
        <f>SUMPRODUCT(($D27=journal!$A$4:$A$500)*(X$8&gt;=journal!$F$4:$F$500)*(X$8&lt;=journal!$G$4:$G$500),journal!$J$4:$J$500)</f>
        <v>0</v>
      </c>
      <c r="Y27" s="118">
        <f>SUMPRODUCT(($D27=journal!$A$4:$A$500)*(Y$8&gt;=journal!$F$4:$F$500)*(Y$8&lt;=journal!$G$4:$G$500),journal!$J$4:$J$500)</f>
        <v>0</v>
      </c>
      <c r="Z27" s="118">
        <f>SUMPRODUCT(($D27=journal!$A$4:$A$500)*(Z$8&gt;=journal!$F$4:$F$500)*(Z$8&lt;=journal!$G$4:$G$500),journal!$J$4:$J$500)</f>
        <v>0</v>
      </c>
      <c r="AA27" s="118">
        <f>SUMPRODUCT(($D27=journal!$A$4:$A$500)*(AA$8&gt;=journal!$F$4:$F$500)*(AA$8&lt;=journal!$G$4:$G$500),journal!$J$4:$J$500)</f>
        <v>0</v>
      </c>
      <c r="AB27" s="118">
        <f>SUMPRODUCT(($D27=journal!$A$4:$A$500)*(AB$8&gt;=journal!$F$4:$F$500)*(AB$8&lt;=journal!$G$4:$G$500),journal!$J$4:$J$500)</f>
        <v>0</v>
      </c>
      <c r="AC27" s="118">
        <f>SUMPRODUCT(($D27=journal!$A$4:$A$500)*(AC$8&gt;=journal!$F$4:$F$500)*(AC$8&lt;=journal!$G$4:$G$500),journal!$J$4:$J$500)</f>
        <v>0</v>
      </c>
      <c r="AD27" s="118">
        <f>SUMPRODUCT(($D27=journal!$A$4:$A$500)*(AD$8&gt;=journal!$F$4:$F$500)*(AD$8&lt;=journal!$G$4:$G$500),journal!$J$4:$J$500)</f>
        <v>0</v>
      </c>
      <c r="AE27" s="118">
        <f>SUMPRODUCT(($D27=journal!$A$4:$A$500)*(AE$8&gt;=journal!$F$4:$F$500)*(AE$8&lt;=journal!$G$4:$G$500),journal!$J$4:$J$500)</f>
        <v>0</v>
      </c>
      <c r="AF27" s="118">
        <f>SUMPRODUCT(($D27=journal!$A$4:$A$500)*(AF$8&gt;=journal!$F$4:$F$500)*(AF$8&lt;=journal!$G$4:$G$500),journal!$J$4:$J$500)</f>
        <v>0</v>
      </c>
      <c r="AG27" s="118">
        <f>SUMPRODUCT(($D27=journal!$A$4:$A$500)*(AG$8&gt;=journal!$F$4:$F$500)*(AG$8&lt;=journal!$G$4:$G$500),journal!$J$4:$J$500)</f>
        <v>0</v>
      </c>
      <c r="AH27" s="118">
        <f>SUMPRODUCT(($D27=journal!$A$4:$A$500)*(AH$8&gt;=journal!$F$4:$F$500)*(AH$8&lt;=journal!$G$4:$G$500),journal!$J$4:$J$500)</f>
        <v>0</v>
      </c>
      <c r="AI27" s="118">
        <f>SUMPRODUCT(($D27=journal!$A$4:$A$500)*(AI$8&gt;=journal!$F$4:$F$500)*(AI$8&lt;=journal!$G$4:$G$500),journal!$J$4:$J$500)</f>
        <v>0</v>
      </c>
    </row>
    <row r="28" spans="2:35" ht="15">
      <c r="B28" s="124" t="str">
        <f>IF(param!D23="","",param!D23)</f>
        <v>MANGAVEL</v>
      </c>
      <c r="C28" s="124" t="str">
        <f>IF(param!E23="","",param!E23)</f>
        <v>Pascal</v>
      </c>
      <c r="D28" s="124">
        <f>IF(param!F23="","",param!F23)</f>
        <v>33007581</v>
      </c>
      <c r="E28" s="118">
        <f>SUMPRODUCT(($D28=journal!$A$4:$A$500)*(E$8&gt;=journal!$F$4:$F$500)*(E$8&lt;=journal!$G$4:$G$500),journal!$J$4:$J$500)</f>
        <v>0</v>
      </c>
      <c r="F28" s="118">
        <f>SUMPRODUCT(($D28=journal!$A$4:$A$500)*(F$8&gt;=journal!$F$4:$F$500)*(F$8&lt;=journal!$G$4:$G$500),journal!$J$4:$J$500)</f>
        <v>0</v>
      </c>
      <c r="G28" s="118">
        <f>SUMPRODUCT(($D28=journal!$A$4:$A$500)*(G$8&gt;=journal!$F$4:$F$500)*(G$8&lt;=journal!$G$4:$G$500),journal!$J$4:$J$500)</f>
        <v>0</v>
      </c>
      <c r="H28" s="118">
        <f>SUMPRODUCT(($D28=journal!$A$4:$A$500)*(H$8&gt;=journal!$F$4:$F$500)*(H$8&lt;=journal!$G$4:$G$500),journal!$J$4:$J$500)</f>
        <v>0</v>
      </c>
      <c r="I28" s="118">
        <f>SUMPRODUCT(($D28=journal!$A$4:$A$500)*(I$8&gt;=journal!$F$4:$F$500)*(I$8&lt;=journal!$G$4:$G$500),journal!$J$4:$J$500)</f>
        <v>0</v>
      </c>
      <c r="J28" s="118">
        <f>SUMPRODUCT(($D28=journal!$A$4:$A$500)*(J$8&gt;=journal!$F$4:$F$500)*(J$8&lt;=journal!$G$4:$G$500),journal!$J$4:$J$500)</f>
        <v>0</v>
      </c>
      <c r="K28" s="118">
        <f>SUMPRODUCT(($D28=journal!$A$4:$A$500)*(K$8&gt;=journal!$F$4:$F$500)*(K$8&lt;=journal!$G$4:$G$500),journal!$J$4:$J$500)</f>
        <v>0</v>
      </c>
      <c r="L28" s="118">
        <f>SUMPRODUCT(($D28=journal!$A$4:$A$500)*(L$8&gt;=journal!$F$4:$F$500)*(L$8&lt;=journal!$G$4:$G$500),journal!$J$4:$J$500)</f>
        <v>0</v>
      </c>
      <c r="M28" s="118">
        <f>SUMPRODUCT(($D28=journal!$A$4:$A$500)*(M$8&gt;=journal!$F$4:$F$500)*(M$8&lt;=journal!$G$4:$G$500),journal!$J$4:$J$500)</f>
        <v>0</v>
      </c>
      <c r="N28" s="118">
        <f>SUMPRODUCT(($D28=journal!$A$4:$A$500)*(N$8&gt;=journal!$F$4:$F$500)*(N$8&lt;=journal!$G$4:$G$500),journal!$J$4:$J$500)</f>
        <v>0</v>
      </c>
      <c r="O28" s="118">
        <f>SUMPRODUCT(($D28=journal!$A$4:$A$500)*(O$8&gt;=journal!$F$4:$F$500)*(O$8&lt;=journal!$G$4:$G$500),journal!$J$4:$J$500)</f>
        <v>0</v>
      </c>
      <c r="P28" s="118">
        <f>SUMPRODUCT(($D28=journal!$A$4:$A$500)*(P$8&gt;=journal!$F$4:$F$500)*(P$8&lt;=journal!$G$4:$G$500),journal!$J$4:$J$500)</f>
        <v>0</v>
      </c>
      <c r="Q28" s="118">
        <f>SUMPRODUCT(($D28=journal!$A$4:$A$500)*(Q$8&gt;=journal!$F$4:$F$500)*(Q$8&lt;=journal!$G$4:$G$500),journal!$J$4:$J$500)</f>
        <v>0</v>
      </c>
      <c r="R28" s="118">
        <f>SUMPRODUCT(($D28=journal!$A$4:$A$500)*(R$8&gt;=journal!$F$4:$F$500)*(R$8&lt;=journal!$G$4:$G$500),journal!$J$4:$J$500)</f>
        <v>0</v>
      </c>
      <c r="S28" s="118">
        <f>SUMPRODUCT(($D28=journal!$A$4:$A$500)*(S$8&gt;=journal!$F$4:$F$500)*(S$8&lt;=journal!$G$4:$G$500),journal!$J$4:$J$500)</f>
        <v>0</v>
      </c>
      <c r="T28" s="118">
        <f>SUMPRODUCT(($D28=journal!$A$4:$A$500)*(T$8&gt;=journal!$F$4:$F$500)*(T$8&lt;=journal!$G$4:$G$500),journal!$J$4:$J$500)</f>
        <v>0</v>
      </c>
      <c r="U28" s="118">
        <f>SUMPRODUCT(($D28=journal!$A$4:$A$500)*(U$8&gt;=journal!$F$4:$F$500)*(U$8&lt;=journal!$G$4:$G$500),journal!$J$4:$J$500)</f>
        <v>0</v>
      </c>
      <c r="V28" s="118">
        <f>SUMPRODUCT(($D28=journal!$A$4:$A$500)*(V$8&gt;=journal!$F$4:$F$500)*(V$8&lt;=journal!$G$4:$G$500),journal!$J$4:$J$500)</f>
        <v>0</v>
      </c>
      <c r="W28" s="118">
        <f>SUMPRODUCT(($D28=journal!$A$4:$A$500)*(W$8&gt;=journal!$F$4:$F$500)*(W$8&lt;=journal!$G$4:$G$500),journal!$J$4:$J$500)</f>
        <v>0</v>
      </c>
      <c r="X28" s="118">
        <f>SUMPRODUCT(($D28=journal!$A$4:$A$500)*(X$8&gt;=journal!$F$4:$F$500)*(X$8&lt;=journal!$G$4:$G$500),journal!$J$4:$J$500)</f>
        <v>0</v>
      </c>
      <c r="Y28" s="118">
        <f>SUMPRODUCT(($D28=journal!$A$4:$A$500)*(Y$8&gt;=journal!$F$4:$F$500)*(Y$8&lt;=journal!$G$4:$G$500),journal!$J$4:$J$500)</f>
        <v>0</v>
      </c>
      <c r="Z28" s="118">
        <f>SUMPRODUCT(($D28=journal!$A$4:$A$500)*(Z$8&gt;=journal!$F$4:$F$500)*(Z$8&lt;=journal!$G$4:$G$500),journal!$J$4:$J$500)</f>
        <v>0</v>
      </c>
      <c r="AA28" s="118">
        <f>SUMPRODUCT(($D28=journal!$A$4:$A$500)*(AA$8&gt;=journal!$F$4:$F$500)*(AA$8&lt;=journal!$G$4:$G$500),journal!$J$4:$J$500)</f>
        <v>0</v>
      </c>
      <c r="AB28" s="118">
        <f>SUMPRODUCT(($D28=journal!$A$4:$A$500)*(AB$8&gt;=journal!$F$4:$F$500)*(AB$8&lt;=journal!$G$4:$G$500),journal!$J$4:$J$500)</f>
        <v>0</v>
      </c>
      <c r="AC28" s="118">
        <f>SUMPRODUCT(($D28=journal!$A$4:$A$500)*(AC$8&gt;=journal!$F$4:$F$500)*(AC$8&lt;=journal!$G$4:$G$500),journal!$J$4:$J$500)</f>
        <v>0</v>
      </c>
      <c r="AD28" s="118">
        <f>SUMPRODUCT(($D28=journal!$A$4:$A$500)*(AD$8&gt;=journal!$F$4:$F$500)*(AD$8&lt;=journal!$G$4:$G$500),journal!$J$4:$J$500)</f>
        <v>0</v>
      </c>
      <c r="AE28" s="118">
        <f>SUMPRODUCT(($D28=journal!$A$4:$A$500)*(AE$8&gt;=journal!$F$4:$F$500)*(AE$8&lt;=journal!$G$4:$G$500),journal!$J$4:$J$500)</f>
        <v>0</v>
      </c>
      <c r="AF28" s="118">
        <f>SUMPRODUCT(($D28=journal!$A$4:$A$500)*(AF$8&gt;=journal!$F$4:$F$500)*(AF$8&lt;=journal!$G$4:$G$500),journal!$J$4:$J$500)</f>
        <v>0</v>
      </c>
      <c r="AG28" s="118">
        <f>SUMPRODUCT(($D28=journal!$A$4:$A$500)*(AG$8&gt;=journal!$F$4:$F$500)*(AG$8&lt;=journal!$G$4:$G$500),journal!$J$4:$J$500)</f>
        <v>0</v>
      </c>
      <c r="AH28" s="118">
        <f>SUMPRODUCT(($D28=journal!$A$4:$A$500)*(AH$8&gt;=journal!$F$4:$F$500)*(AH$8&lt;=journal!$G$4:$G$500),journal!$J$4:$J$500)</f>
        <v>0</v>
      </c>
      <c r="AI28" s="118">
        <f>SUMPRODUCT(($D28=journal!$A$4:$A$500)*(AI$8&gt;=journal!$F$4:$F$500)*(AI$8&lt;=journal!$G$4:$G$500),journal!$J$4:$J$500)</f>
        <v>0</v>
      </c>
    </row>
    <row r="29" spans="2:35" ht="15">
      <c r="B29" s="124" t="str">
        <f>IF(param!D24="","",param!D24)</f>
        <v>MASSACRIER</v>
      </c>
      <c r="C29" s="124" t="str">
        <f>IF(param!E24="","",param!E24)</f>
        <v>Eva</v>
      </c>
      <c r="D29" s="124">
        <f>IF(param!F24="","",param!F24)</f>
        <v>20033530</v>
      </c>
      <c r="E29" s="118">
        <f>SUMPRODUCT(($D29=journal!$A$4:$A$500)*(E$8&gt;=journal!$F$4:$F$500)*(E$8&lt;=journal!$G$4:$G$500),journal!$J$4:$J$500)</f>
        <v>0</v>
      </c>
      <c r="F29" s="118">
        <f>SUMPRODUCT(($D29=journal!$A$4:$A$500)*(F$8&gt;=journal!$F$4:$F$500)*(F$8&lt;=journal!$G$4:$G$500),journal!$J$4:$J$500)</f>
        <v>0</v>
      </c>
      <c r="G29" s="118">
        <f>SUMPRODUCT(($D29=journal!$A$4:$A$500)*(G$8&gt;=journal!$F$4:$F$500)*(G$8&lt;=journal!$G$4:$G$500),journal!$J$4:$J$500)</f>
        <v>0</v>
      </c>
      <c r="H29" s="118">
        <f>SUMPRODUCT(($D29=journal!$A$4:$A$500)*(H$8&gt;=journal!$F$4:$F$500)*(H$8&lt;=journal!$G$4:$G$500),journal!$J$4:$J$500)</f>
        <v>0</v>
      </c>
      <c r="I29" s="118">
        <f>SUMPRODUCT(($D29=journal!$A$4:$A$500)*(I$8&gt;=journal!$F$4:$F$500)*(I$8&lt;=journal!$G$4:$G$500),journal!$J$4:$J$500)</f>
        <v>0</v>
      </c>
      <c r="J29" s="118">
        <f>SUMPRODUCT(($D29=journal!$A$4:$A$500)*(J$8&gt;=journal!$F$4:$F$500)*(J$8&lt;=journal!$G$4:$G$500),journal!$J$4:$J$500)</f>
        <v>0</v>
      </c>
      <c r="K29" s="118">
        <f>SUMPRODUCT(($D29=journal!$A$4:$A$500)*(K$8&gt;=journal!$F$4:$F$500)*(K$8&lt;=journal!$G$4:$G$500),journal!$J$4:$J$500)</f>
        <v>0</v>
      </c>
      <c r="L29" s="118">
        <f>SUMPRODUCT(($D29=journal!$A$4:$A$500)*(L$8&gt;=journal!$F$4:$F$500)*(L$8&lt;=journal!$G$4:$G$500),journal!$J$4:$J$500)</f>
        <v>0</v>
      </c>
      <c r="M29" s="118">
        <f>SUMPRODUCT(($D29=journal!$A$4:$A$500)*(M$8&gt;=journal!$F$4:$F$500)*(M$8&lt;=journal!$G$4:$G$500),journal!$J$4:$J$500)</f>
        <v>0</v>
      </c>
      <c r="N29" s="118">
        <f>SUMPRODUCT(($D29=journal!$A$4:$A$500)*(N$8&gt;=journal!$F$4:$F$500)*(N$8&lt;=journal!$G$4:$G$500),journal!$J$4:$J$500)</f>
        <v>0</v>
      </c>
      <c r="O29" s="118">
        <f>SUMPRODUCT(($D29=journal!$A$4:$A$500)*(O$8&gt;=journal!$F$4:$F$500)*(O$8&lt;=journal!$G$4:$G$500),journal!$J$4:$J$500)</f>
        <v>0</v>
      </c>
      <c r="P29" s="118">
        <f>SUMPRODUCT(($D29=journal!$A$4:$A$500)*(P$8&gt;=journal!$F$4:$F$500)*(P$8&lt;=journal!$G$4:$G$500),journal!$J$4:$J$500)</f>
        <v>0</v>
      </c>
      <c r="Q29" s="118">
        <f>SUMPRODUCT(($D29=journal!$A$4:$A$500)*(Q$8&gt;=journal!$F$4:$F$500)*(Q$8&lt;=journal!$G$4:$G$500),journal!$J$4:$J$500)</f>
        <v>0</v>
      </c>
      <c r="R29" s="118">
        <f>SUMPRODUCT(($D29=journal!$A$4:$A$500)*(R$8&gt;=journal!$F$4:$F$500)*(R$8&lt;=journal!$G$4:$G$500),journal!$J$4:$J$500)</f>
        <v>0</v>
      </c>
      <c r="S29" s="118">
        <f>SUMPRODUCT(($D29=journal!$A$4:$A$500)*(S$8&gt;=journal!$F$4:$F$500)*(S$8&lt;=journal!$G$4:$G$500),journal!$J$4:$J$500)</f>
        <v>0</v>
      </c>
      <c r="T29" s="118">
        <f>SUMPRODUCT(($D29=journal!$A$4:$A$500)*(T$8&gt;=journal!$F$4:$F$500)*(T$8&lt;=journal!$G$4:$G$500),journal!$J$4:$J$500)</f>
        <v>0</v>
      </c>
      <c r="U29" s="118">
        <f>SUMPRODUCT(($D29=journal!$A$4:$A$500)*(U$8&gt;=journal!$F$4:$F$500)*(U$8&lt;=journal!$G$4:$G$500),journal!$J$4:$J$500)</f>
        <v>0</v>
      </c>
      <c r="V29" s="118">
        <f>SUMPRODUCT(($D29=journal!$A$4:$A$500)*(V$8&gt;=journal!$F$4:$F$500)*(V$8&lt;=journal!$G$4:$G$500),journal!$J$4:$J$500)</f>
        <v>0</v>
      </c>
      <c r="W29" s="118">
        <f>SUMPRODUCT(($D29=journal!$A$4:$A$500)*(W$8&gt;=journal!$F$4:$F$500)*(W$8&lt;=journal!$G$4:$G$500),journal!$J$4:$J$500)</f>
        <v>0</v>
      </c>
      <c r="X29" s="118">
        <f>SUMPRODUCT(($D29=journal!$A$4:$A$500)*(X$8&gt;=journal!$F$4:$F$500)*(X$8&lt;=journal!$G$4:$G$500),journal!$J$4:$J$500)</f>
        <v>0</v>
      </c>
      <c r="Y29" s="118">
        <f>SUMPRODUCT(($D29=journal!$A$4:$A$500)*(Y$8&gt;=journal!$F$4:$F$500)*(Y$8&lt;=journal!$G$4:$G$500),journal!$J$4:$J$500)</f>
        <v>0</v>
      </c>
      <c r="Z29" s="118">
        <f>SUMPRODUCT(($D29=journal!$A$4:$A$500)*(Z$8&gt;=journal!$F$4:$F$500)*(Z$8&lt;=journal!$G$4:$G$500),journal!$J$4:$J$500)</f>
        <v>0</v>
      </c>
      <c r="AA29" s="118">
        <f>SUMPRODUCT(($D29=journal!$A$4:$A$500)*(AA$8&gt;=journal!$F$4:$F$500)*(AA$8&lt;=journal!$G$4:$G$500),journal!$J$4:$J$500)</f>
        <v>0</v>
      </c>
      <c r="AB29" s="118">
        <f>SUMPRODUCT(($D29=journal!$A$4:$A$500)*(AB$8&gt;=journal!$F$4:$F$500)*(AB$8&lt;=journal!$G$4:$G$500),journal!$J$4:$J$500)</f>
        <v>0</v>
      </c>
      <c r="AC29" s="118">
        <f>SUMPRODUCT(($D29=journal!$A$4:$A$500)*(AC$8&gt;=journal!$F$4:$F$500)*(AC$8&lt;=journal!$G$4:$G$500),journal!$J$4:$J$500)</f>
        <v>0</v>
      </c>
      <c r="AD29" s="118">
        <f>SUMPRODUCT(($D29=journal!$A$4:$A$500)*(AD$8&gt;=journal!$F$4:$F$500)*(AD$8&lt;=journal!$G$4:$G$500),journal!$J$4:$J$500)</f>
        <v>0</v>
      </c>
      <c r="AE29" s="118">
        <f>SUMPRODUCT(($D29=journal!$A$4:$A$500)*(AE$8&gt;=journal!$F$4:$F$500)*(AE$8&lt;=journal!$G$4:$G$500),journal!$J$4:$J$500)</f>
        <v>0</v>
      </c>
      <c r="AF29" s="118">
        <f>SUMPRODUCT(($D29=journal!$A$4:$A$500)*(AF$8&gt;=journal!$F$4:$F$500)*(AF$8&lt;=journal!$G$4:$G$500),journal!$J$4:$J$500)</f>
        <v>0</v>
      </c>
      <c r="AG29" s="118">
        <f>SUMPRODUCT(($D29=journal!$A$4:$A$500)*(AG$8&gt;=journal!$F$4:$F$500)*(AG$8&lt;=journal!$G$4:$G$500),journal!$J$4:$J$500)</f>
        <v>0</v>
      </c>
      <c r="AH29" s="118">
        <f>SUMPRODUCT(($D29=journal!$A$4:$A$500)*(AH$8&gt;=journal!$F$4:$F$500)*(AH$8&lt;=journal!$G$4:$G$500),journal!$J$4:$J$500)</f>
        <v>0</v>
      </c>
      <c r="AI29" s="118">
        <f>SUMPRODUCT(($D29=journal!$A$4:$A$500)*(AI$8&gt;=journal!$F$4:$F$500)*(AI$8&lt;=journal!$G$4:$G$500),journal!$J$4:$J$500)</f>
        <v>0</v>
      </c>
    </row>
    <row r="30" spans="2:35" ht="15">
      <c r="B30" s="124" t="str">
        <f>IF(param!D25="","",param!D25)</f>
        <v>MASSACRIER</v>
      </c>
      <c r="C30" s="124" t="str">
        <f>IF(param!E25="","",param!E25)</f>
        <v>Xavier</v>
      </c>
      <c r="D30" s="124">
        <f>IF(param!F25="","",param!F25)</f>
        <v>640503</v>
      </c>
      <c r="E30" s="118">
        <f>SUMPRODUCT(($D30=journal!$A$4:$A$500)*(E$8&gt;=journal!$F$4:$F$500)*(E$8&lt;=journal!$G$4:$G$500),journal!$J$4:$J$500)</f>
        <v>0</v>
      </c>
      <c r="F30" s="118">
        <f>SUMPRODUCT(($D30=journal!$A$4:$A$500)*(F$8&gt;=journal!$F$4:$F$500)*(F$8&lt;=journal!$G$4:$G$500),journal!$J$4:$J$500)</f>
        <v>0</v>
      </c>
      <c r="G30" s="118">
        <f>SUMPRODUCT(($D30=journal!$A$4:$A$500)*(G$8&gt;=journal!$F$4:$F$500)*(G$8&lt;=journal!$G$4:$G$500),journal!$J$4:$J$500)</f>
        <v>0</v>
      </c>
      <c r="H30" s="118">
        <f>SUMPRODUCT(($D30=journal!$A$4:$A$500)*(H$8&gt;=journal!$F$4:$F$500)*(H$8&lt;=journal!$G$4:$G$500),journal!$J$4:$J$500)</f>
        <v>0</v>
      </c>
      <c r="I30" s="118">
        <f>SUMPRODUCT(($D30=journal!$A$4:$A$500)*(I$8&gt;=journal!$F$4:$F$500)*(I$8&lt;=journal!$G$4:$G$500),journal!$J$4:$J$500)</f>
        <v>0</v>
      </c>
      <c r="J30" s="118">
        <f>SUMPRODUCT(($D30=journal!$A$4:$A$500)*(J$8&gt;=journal!$F$4:$F$500)*(J$8&lt;=journal!$G$4:$G$500),journal!$J$4:$J$500)</f>
        <v>0</v>
      </c>
      <c r="K30" s="118">
        <f>SUMPRODUCT(($D30=journal!$A$4:$A$500)*(K$8&gt;=journal!$F$4:$F$500)*(K$8&lt;=journal!$G$4:$G$500),journal!$J$4:$J$500)</f>
        <v>0</v>
      </c>
      <c r="L30" s="118">
        <f>SUMPRODUCT(($D30=journal!$A$4:$A$500)*(L$8&gt;=journal!$F$4:$F$500)*(L$8&lt;=journal!$G$4:$G$500),journal!$J$4:$J$500)</f>
        <v>0</v>
      </c>
      <c r="M30" s="118">
        <f>SUMPRODUCT(($D30=journal!$A$4:$A$500)*(M$8&gt;=journal!$F$4:$F$500)*(M$8&lt;=journal!$G$4:$G$500),journal!$J$4:$J$500)</f>
        <v>0</v>
      </c>
      <c r="N30" s="118">
        <f>SUMPRODUCT(($D30=journal!$A$4:$A$500)*(N$8&gt;=journal!$F$4:$F$500)*(N$8&lt;=journal!$G$4:$G$500),journal!$J$4:$J$500)</f>
        <v>0</v>
      </c>
      <c r="O30" s="118">
        <f>SUMPRODUCT(($D30=journal!$A$4:$A$500)*(O$8&gt;=journal!$F$4:$F$500)*(O$8&lt;=journal!$G$4:$G$500),journal!$J$4:$J$500)</f>
        <v>0</v>
      </c>
      <c r="P30" s="118">
        <f>SUMPRODUCT(($D30=journal!$A$4:$A$500)*(P$8&gt;=journal!$F$4:$F$500)*(P$8&lt;=journal!$G$4:$G$500),journal!$J$4:$J$500)</f>
        <v>0</v>
      </c>
      <c r="Q30" s="118">
        <f>SUMPRODUCT(($D30=journal!$A$4:$A$500)*(Q$8&gt;=journal!$F$4:$F$500)*(Q$8&lt;=journal!$G$4:$G$500),journal!$J$4:$J$500)</f>
        <v>0</v>
      </c>
      <c r="R30" s="118">
        <f>SUMPRODUCT(($D30=journal!$A$4:$A$500)*(R$8&gt;=journal!$F$4:$F$500)*(R$8&lt;=journal!$G$4:$G$500),journal!$J$4:$J$500)</f>
        <v>0</v>
      </c>
      <c r="S30" s="118">
        <f>SUMPRODUCT(($D30=journal!$A$4:$A$500)*(S$8&gt;=journal!$F$4:$F$500)*(S$8&lt;=journal!$G$4:$G$500),journal!$J$4:$J$500)</f>
        <v>0</v>
      </c>
      <c r="T30" s="118">
        <f>SUMPRODUCT(($D30=journal!$A$4:$A$500)*(T$8&gt;=journal!$F$4:$F$500)*(T$8&lt;=journal!$G$4:$G$500),journal!$J$4:$J$500)</f>
        <v>0</v>
      </c>
      <c r="U30" s="118">
        <f>SUMPRODUCT(($D30=journal!$A$4:$A$500)*(U$8&gt;=journal!$F$4:$F$500)*(U$8&lt;=journal!$G$4:$G$500),journal!$J$4:$J$500)</f>
        <v>0</v>
      </c>
      <c r="V30" s="118">
        <f>SUMPRODUCT(($D30=journal!$A$4:$A$500)*(V$8&gt;=journal!$F$4:$F$500)*(V$8&lt;=journal!$G$4:$G$500),journal!$J$4:$J$500)</f>
        <v>0</v>
      </c>
      <c r="W30" s="118">
        <f>SUMPRODUCT(($D30=journal!$A$4:$A$500)*(W$8&gt;=journal!$F$4:$F$500)*(W$8&lt;=journal!$G$4:$G$500),journal!$J$4:$J$500)</f>
        <v>0</v>
      </c>
      <c r="X30" s="118">
        <f>SUMPRODUCT(($D30=journal!$A$4:$A$500)*(X$8&gt;=journal!$F$4:$F$500)*(X$8&lt;=journal!$G$4:$G$500),journal!$J$4:$J$500)</f>
        <v>0</v>
      </c>
      <c r="Y30" s="118">
        <f>SUMPRODUCT(($D30=journal!$A$4:$A$500)*(Y$8&gt;=journal!$F$4:$F$500)*(Y$8&lt;=journal!$G$4:$G$500),journal!$J$4:$J$500)</f>
        <v>0</v>
      </c>
      <c r="Z30" s="118">
        <f>SUMPRODUCT(($D30=journal!$A$4:$A$500)*(Z$8&gt;=journal!$F$4:$F$500)*(Z$8&lt;=journal!$G$4:$G$500),journal!$J$4:$J$500)</f>
        <v>0</v>
      </c>
      <c r="AA30" s="118">
        <f>SUMPRODUCT(($D30=journal!$A$4:$A$500)*(AA$8&gt;=journal!$F$4:$F$500)*(AA$8&lt;=journal!$G$4:$G$500),journal!$J$4:$J$500)</f>
        <v>0</v>
      </c>
      <c r="AB30" s="118">
        <f>SUMPRODUCT(($D30=journal!$A$4:$A$500)*(AB$8&gt;=journal!$F$4:$F$500)*(AB$8&lt;=journal!$G$4:$G$500),journal!$J$4:$J$500)</f>
        <v>0</v>
      </c>
      <c r="AC30" s="118">
        <f>SUMPRODUCT(($D30=journal!$A$4:$A$500)*(AC$8&gt;=journal!$F$4:$F$500)*(AC$8&lt;=journal!$G$4:$G$500),journal!$J$4:$J$500)</f>
        <v>0</v>
      </c>
      <c r="AD30" s="118">
        <f>SUMPRODUCT(($D30=journal!$A$4:$A$500)*(AD$8&gt;=journal!$F$4:$F$500)*(AD$8&lt;=journal!$G$4:$G$500),journal!$J$4:$J$500)</f>
        <v>0</v>
      </c>
      <c r="AE30" s="118">
        <f>SUMPRODUCT(($D30=journal!$A$4:$A$500)*(AE$8&gt;=journal!$F$4:$F$500)*(AE$8&lt;=journal!$G$4:$G$500),journal!$J$4:$J$500)</f>
        <v>0</v>
      </c>
      <c r="AF30" s="118">
        <f>SUMPRODUCT(($D30=journal!$A$4:$A$500)*(AF$8&gt;=journal!$F$4:$F$500)*(AF$8&lt;=journal!$G$4:$G$500),journal!$J$4:$J$500)</f>
        <v>0</v>
      </c>
      <c r="AG30" s="118">
        <f>SUMPRODUCT(($D30=journal!$A$4:$A$500)*(AG$8&gt;=journal!$F$4:$F$500)*(AG$8&lt;=journal!$G$4:$G$500),journal!$J$4:$J$500)</f>
        <v>0</v>
      </c>
      <c r="AH30" s="118">
        <f>SUMPRODUCT(($D30=journal!$A$4:$A$500)*(AH$8&gt;=journal!$F$4:$F$500)*(AH$8&lt;=journal!$G$4:$G$500),journal!$J$4:$J$500)</f>
        <v>0</v>
      </c>
      <c r="AI30" s="118">
        <f>SUMPRODUCT(($D30=journal!$A$4:$A$500)*(AI$8&gt;=journal!$F$4:$F$500)*(AI$8&lt;=journal!$G$4:$G$500),journal!$J$4:$J$500)</f>
        <v>0</v>
      </c>
    </row>
    <row r="31" spans="2:35" ht="15">
      <c r="B31" s="124" t="str">
        <f>IF(param!D26="","",param!D26)</f>
        <v>MEILLAND</v>
      </c>
      <c r="C31" s="124" t="str">
        <f>IF(param!E26="","",param!E26)</f>
        <v>Christophe</v>
      </c>
      <c r="D31" s="124">
        <f>IF(param!F26="","",param!F26)</f>
        <v>438318</v>
      </c>
      <c r="E31" s="118">
        <f>SUMPRODUCT(($D31=journal!$A$4:$A$500)*(E$8&gt;=journal!$F$4:$F$500)*(E$8&lt;=journal!$G$4:$G$500),journal!$J$4:$J$500)</f>
        <v>0</v>
      </c>
      <c r="F31" s="118">
        <f>SUMPRODUCT(($D31=journal!$A$4:$A$500)*(F$8&gt;=journal!$F$4:$F$500)*(F$8&lt;=journal!$G$4:$G$500),journal!$J$4:$J$500)</f>
        <v>0</v>
      </c>
      <c r="G31" s="118">
        <f>SUMPRODUCT(($D31=journal!$A$4:$A$500)*(G$8&gt;=journal!$F$4:$F$500)*(G$8&lt;=journal!$G$4:$G$500),journal!$J$4:$J$500)</f>
        <v>0</v>
      </c>
      <c r="H31" s="118">
        <f>SUMPRODUCT(($D31=journal!$A$4:$A$500)*(H$8&gt;=journal!$F$4:$F$500)*(H$8&lt;=journal!$G$4:$G$500),journal!$J$4:$J$500)</f>
        <v>0</v>
      </c>
      <c r="I31" s="118">
        <f>SUMPRODUCT(($D31=journal!$A$4:$A$500)*(I$8&gt;=journal!$F$4:$F$500)*(I$8&lt;=journal!$G$4:$G$500),journal!$J$4:$J$500)</f>
        <v>0</v>
      </c>
      <c r="J31" s="118">
        <f>SUMPRODUCT(($D31=journal!$A$4:$A$500)*(J$8&gt;=journal!$F$4:$F$500)*(J$8&lt;=journal!$G$4:$G$500),journal!$J$4:$J$500)</f>
        <v>0</v>
      </c>
      <c r="K31" s="118">
        <f>SUMPRODUCT(($D31=journal!$A$4:$A$500)*(K$8&gt;=journal!$F$4:$F$500)*(K$8&lt;=journal!$G$4:$G$500),journal!$J$4:$J$500)</f>
        <v>0</v>
      </c>
      <c r="L31" s="118">
        <f>SUMPRODUCT(($D31=journal!$A$4:$A$500)*(L$8&gt;=journal!$F$4:$F$500)*(L$8&lt;=journal!$G$4:$G$500),journal!$J$4:$J$500)</f>
        <v>0</v>
      </c>
      <c r="M31" s="118">
        <f>SUMPRODUCT(($D31=journal!$A$4:$A$500)*(M$8&gt;=journal!$F$4:$F$500)*(M$8&lt;=journal!$G$4:$G$500),journal!$J$4:$J$500)</f>
        <v>0</v>
      </c>
      <c r="N31" s="118">
        <f>SUMPRODUCT(($D31=journal!$A$4:$A$500)*(N$8&gt;=journal!$F$4:$F$500)*(N$8&lt;=journal!$G$4:$G$500),journal!$J$4:$J$500)</f>
        <v>0</v>
      </c>
      <c r="O31" s="118">
        <f>SUMPRODUCT(($D31=journal!$A$4:$A$500)*(O$8&gt;=journal!$F$4:$F$500)*(O$8&lt;=journal!$G$4:$G$500),journal!$J$4:$J$500)</f>
        <v>0</v>
      </c>
      <c r="P31" s="118">
        <f>SUMPRODUCT(($D31=journal!$A$4:$A$500)*(P$8&gt;=journal!$F$4:$F$500)*(P$8&lt;=journal!$G$4:$G$500),journal!$J$4:$J$500)</f>
        <v>0</v>
      </c>
      <c r="Q31" s="118">
        <f>SUMPRODUCT(($D31=journal!$A$4:$A$500)*(Q$8&gt;=journal!$F$4:$F$500)*(Q$8&lt;=journal!$G$4:$G$500),journal!$J$4:$J$500)</f>
        <v>0</v>
      </c>
      <c r="R31" s="118">
        <f>SUMPRODUCT(($D31=journal!$A$4:$A$500)*(R$8&gt;=journal!$F$4:$F$500)*(R$8&lt;=journal!$G$4:$G$500),journal!$J$4:$J$500)</f>
        <v>0</v>
      </c>
      <c r="S31" s="118">
        <f>SUMPRODUCT(($D31=journal!$A$4:$A$500)*(S$8&gt;=journal!$F$4:$F$500)*(S$8&lt;=journal!$G$4:$G$500),journal!$J$4:$J$500)</f>
        <v>0</v>
      </c>
      <c r="T31" s="118">
        <f>SUMPRODUCT(($D31=journal!$A$4:$A$500)*(T$8&gt;=journal!$F$4:$F$500)*(T$8&lt;=journal!$G$4:$G$500),journal!$J$4:$J$500)</f>
        <v>0</v>
      </c>
      <c r="U31" s="118">
        <f>SUMPRODUCT(($D31=journal!$A$4:$A$500)*(U$8&gt;=journal!$F$4:$F$500)*(U$8&lt;=journal!$G$4:$G$500),journal!$J$4:$J$500)</f>
        <v>0</v>
      </c>
      <c r="V31" s="118">
        <f>SUMPRODUCT(($D31=journal!$A$4:$A$500)*(V$8&gt;=journal!$F$4:$F$500)*(V$8&lt;=journal!$G$4:$G$500),journal!$J$4:$J$500)</f>
        <v>0</v>
      </c>
      <c r="W31" s="118">
        <f>SUMPRODUCT(($D31=journal!$A$4:$A$500)*(W$8&gt;=journal!$F$4:$F$500)*(W$8&lt;=journal!$G$4:$G$500),journal!$J$4:$J$500)</f>
        <v>0</v>
      </c>
      <c r="X31" s="118">
        <f>SUMPRODUCT(($D31=journal!$A$4:$A$500)*(X$8&gt;=journal!$F$4:$F$500)*(X$8&lt;=journal!$G$4:$G$500),journal!$J$4:$J$500)</f>
        <v>0</v>
      </c>
      <c r="Y31" s="118">
        <f>SUMPRODUCT(($D31=journal!$A$4:$A$500)*(Y$8&gt;=journal!$F$4:$F$500)*(Y$8&lt;=journal!$G$4:$G$500),journal!$J$4:$J$500)</f>
        <v>0</v>
      </c>
      <c r="Z31" s="118">
        <f>SUMPRODUCT(($D31=journal!$A$4:$A$500)*(Z$8&gt;=journal!$F$4:$F$500)*(Z$8&lt;=journal!$G$4:$G$500),journal!$J$4:$J$500)</f>
        <v>0</v>
      </c>
      <c r="AA31" s="118">
        <f>SUMPRODUCT(($D31=journal!$A$4:$A$500)*(AA$8&gt;=journal!$F$4:$F$500)*(AA$8&lt;=journal!$G$4:$G$500),journal!$J$4:$J$500)</f>
        <v>0</v>
      </c>
      <c r="AB31" s="118">
        <f>SUMPRODUCT(($D31=journal!$A$4:$A$500)*(AB$8&gt;=journal!$F$4:$F$500)*(AB$8&lt;=journal!$G$4:$G$500),journal!$J$4:$J$500)</f>
        <v>0</v>
      </c>
      <c r="AC31" s="118">
        <f>SUMPRODUCT(($D31=journal!$A$4:$A$500)*(AC$8&gt;=journal!$F$4:$F$500)*(AC$8&lt;=journal!$G$4:$G$500),journal!$J$4:$J$500)</f>
        <v>1</v>
      </c>
      <c r="AD31" s="118">
        <f>SUMPRODUCT(($D31=journal!$A$4:$A$500)*(AD$8&gt;=journal!$F$4:$F$500)*(AD$8&lt;=journal!$G$4:$G$500),journal!$J$4:$J$500)</f>
        <v>1</v>
      </c>
      <c r="AE31" s="118">
        <f>SUMPRODUCT(($D31=journal!$A$4:$A$500)*(AE$8&gt;=journal!$F$4:$F$500)*(AE$8&lt;=journal!$G$4:$G$500),journal!$J$4:$J$500)</f>
        <v>1</v>
      </c>
      <c r="AF31" s="118">
        <f>SUMPRODUCT(($D31=journal!$A$4:$A$500)*(AF$8&gt;=journal!$F$4:$F$500)*(AF$8&lt;=journal!$G$4:$G$500),journal!$J$4:$J$500)</f>
        <v>1</v>
      </c>
      <c r="AG31" s="118">
        <f>SUMPRODUCT(($D31=journal!$A$4:$A$500)*(AG$8&gt;=journal!$F$4:$F$500)*(AG$8&lt;=journal!$G$4:$G$500),journal!$J$4:$J$500)</f>
        <v>1</v>
      </c>
      <c r="AH31" s="118">
        <f>SUMPRODUCT(($D31=journal!$A$4:$A$500)*(AH$8&gt;=journal!$F$4:$F$500)*(AH$8&lt;=journal!$G$4:$G$500),journal!$J$4:$J$500)</f>
        <v>0</v>
      </c>
      <c r="AI31" s="118">
        <f>SUMPRODUCT(($D31=journal!$A$4:$A$500)*(AI$8&gt;=journal!$F$4:$F$500)*(AI$8&lt;=journal!$G$4:$G$500),journal!$J$4:$J$500)</f>
        <v>0</v>
      </c>
    </row>
    <row r="32" spans="2:35" ht="15">
      <c r="B32" s="124" t="str">
        <f>IF(param!D27="","",param!D27)</f>
        <v>MICHEL</v>
      </c>
      <c r="C32" s="124" t="str">
        <f>IF(param!E27="","",param!E27)</f>
        <v>Marc</v>
      </c>
      <c r="D32" s="124">
        <f>IF(param!F27="","",param!F27)</f>
        <v>33007682</v>
      </c>
      <c r="E32" s="118">
        <f>SUMPRODUCT(($D32=journal!$A$4:$A$500)*(E$8&gt;=journal!$F$4:$F$500)*(E$8&lt;=journal!$G$4:$G$500),journal!$J$4:$J$500)</f>
        <v>0</v>
      </c>
      <c r="F32" s="118">
        <f>SUMPRODUCT(($D32=journal!$A$4:$A$500)*(F$8&gt;=journal!$F$4:$F$500)*(F$8&lt;=journal!$G$4:$G$500),journal!$J$4:$J$500)</f>
        <v>0</v>
      </c>
      <c r="G32" s="118">
        <f>SUMPRODUCT(($D32=journal!$A$4:$A$500)*(G$8&gt;=journal!$F$4:$F$500)*(G$8&lt;=journal!$G$4:$G$500),journal!$J$4:$J$500)</f>
        <v>0</v>
      </c>
      <c r="H32" s="118">
        <f>SUMPRODUCT(($D32=journal!$A$4:$A$500)*(H$8&gt;=journal!$F$4:$F$500)*(H$8&lt;=journal!$G$4:$G$500),journal!$J$4:$J$500)</f>
        <v>0</v>
      </c>
      <c r="I32" s="118">
        <f>SUMPRODUCT(($D32=journal!$A$4:$A$500)*(I$8&gt;=journal!$F$4:$F$500)*(I$8&lt;=journal!$G$4:$G$500),journal!$J$4:$J$500)</f>
        <v>0</v>
      </c>
      <c r="J32" s="118">
        <f>SUMPRODUCT(($D32=journal!$A$4:$A$500)*(J$8&gt;=journal!$F$4:$F$500)*(J$8&lt;=journal!$G$4:$G$500),journal!$J$4:$J$500)</f>
        <v>0</v>
      </c>
      <c r="K32" s="118">
        <f>SUMPRODUCT(($D32=journal!$A$4:$A$500)*(K$8&gt;=journal!$F$4:$F$500)*(K$8&lt;=journal!$G$4:$G$500),journal!$J$4:$J$500)</f>
        <v>0</v>
      </c>
      <c r="L32" s="118">
        <f>SUMPRODUCT(($D32=journal!$A$4:$A$500)*(L$8&gt;=journal!$F$4:$F$500)*(L$8&lt;=journal!$G$4:$G$500),journal!$J$4:$J$500)</f>
        <v>0</v>
      </c>
      <c r="M32" s="118">
        <f>SUMPRODUCT(($D32=journal!$A$4:$A$500)*(M$8&gt;=journal!$F$4:$F$500)*(M$8&lt;=journal!$G$4:$G$500),journal!$J$4:$J$500)</f>
        <v>0</v>
      </c>
      <c r="N32" s="118">
        <f>SUMPRODUCT(($D32=journal!$A$4:$A$500)*(N$8&gt;=journal!$F$4:$F$500)*(N$8&lt;=journal!$G$4:$G$500),journal!$J$4:$J$500)</f>
        <v>0</v>
      </c>
      <c r="O32" s="118">
        <f>SUMPRODUCT(($D32=journal!$A$4:$A$500)*(O$8&gt;=journal!$F$4:$F$500)*(O$8&lt;=journal!$G$4:$G$500),journal!$J$4:$J$500)</f>
        <v>0</v>
      </c>
      <c r="P32" s="118">
        <f>SUMPRODUCT(($D32=journal!$A$4:$A$500)*(P$8&gt;=journal!$F$4:$F$500)*(P$8&lt;=journal!$G$4:$G$500),journal!$J$4:$J$500)</f>
        <v>0</v>
      </c>
      <c r="Q32" s="118">
        <f>SUMPRODUCT(($D32=journal!$A$4:$A$500)*(Q$8&gt;=journal!$F$4:$F$500)*(Q$8&lt;=journal!$G$4:$G$500),journal!$J$4:$J$500)</f>
        <v>0</v>
      </c>
      <c r="R32" s="118">
        <f>SUMPRODUCT(($D32=journal!$A$4:$A$500)*(R$8&gt;=journal!$F$4:$F$500)*(R$8&lt;=journal!$G$4:$G$500),journal!$J$4:$J$500)</f>
        <v>0</v>
      </c>
      <c r="S32" s="118">
        <f>SUMPRODUCT(($D32=journal!$A$4:$A$500)*(S$8&gt;=journal!$F$4:$F$500)*(S$8&lt;=journal!$G$4:$G$500),journal!$J$4:$J$500)</f>
        <v>0</v>
      </c>
      <c r="T32" s="118">
        <f>SUMPRODUCT(($D32=journal!$A$4:$A$500)*(T$8&gt;=journal!$F$4:$F$500)*(T$8&lt;=journal!$G$4:$G$500),journal!$J$4:$J$500)</f>
        <v>0</v>
      </c>
      <c r="U32" s="118">
        <f>SUMPRODUCT(($D32=journal!$A$4:$A$500)*(U$8&gt;=journal!$F$4:$F$500)*(U$8&lt;=journal!$G$4:$G$500),journal!$J$4:$J$500)</f>
        <v>0</v>
      </c>
      <c r="V32" s="118">
        <f>SUMPRODUCT(($D32=journal!$A$4:$A$500)*(V$8&gt;=journal!$F$4:$F$500)*(V$8&lt;=journal!$G$4:$G$500),journal!$J$4:$J$500)</f>
        <v>0</v>
      </c>
      <c r="W32" s="118">
        <f>SUMPRODUCT(($D32=journal!$A$4:$A$500)*(W$8&gt;=journal!$F$4:$F$500)*(W$8&lt;=journal!$G$4:$G$500),journal!$J$4:$J$500)</f>
        <v>0</v>
      </c>
      <c r="X32" s="118">
        <f>SUMPRODUCT(($D32=journal!$A$4:$A$500)*(X$8&gt;=journal!$F$4:$F$500)*(X$8&lt;=journal!$G$4:$G$500),journal!$J$4:$J$500)</f>
        <v>0</v>
      </c>
      <c r="Y32" s="118">
        <f>SUMPRODUCT(($D32=journal!$A$4:$A$500)*(Y$8&gt;=journal!$F$4:$F$500)*(Y$8&lt;=journal!$G$4:$G$500),journal!$J$4:$J$500)</f>
        <v>0</v>
      </c>
      <c r="Z32" s="118">
        <f>SUMPRODUCT(($D32=journal!$A$4:$A$500)*(Z$8&gt;=journal!$F$4:$F$500)*(Z$8&lt;=journal!$G$4:$G$500),journal!$J$4:$J$500)</f>
        <v>0</v>
      </c>
      <c r="AA32" s="118">
        <f>SUMPRODUCT(($D32=journal!$A$4:$A$500)*(AA$8&gt;=journal!$F$4:$F$500)*(AA$8&lt;=journal!$G$4:$G$500),journal!$J$4:$J$500)</f>
        <v>0</v>
      </c>
      <c r="AB32" s="118">
        <f>SUMPRODUCT(($D32=journal!$A$4:$A$500)*(AB$8&gt;=journal!$F$4:$F$500)*(AB$8&lt;=journal!$G$4:$G$500),journal!$J$4:$J$500)</f>
        <v>0</v>
      </c>
      <c r="AC32" s="118">
        <f>SUMPRODUCT(($D32=journal!$A$4:$A$500)*(AC$8&gt;=journal!$F$4:$F$500)*(AC$8&lt;=journal!$G$4:$G$500),journal!$J$4:$J$500)</f>
        <v>3</v>
      </c>
      <c r="AD32" s="118">
        <f>SUMPRODUCT(($D32=journal!$A$4:$A$500)*(AD$8&gt;=journal!$F$4:$F$500)*(AD$8&lt;=journal!$G$4:$G$500),journal!$J$4:$J$500)</f>
        <v>3</v>
      </c>
      <c r="AE32" s="118">
        <f>SUMPRODUCT(($D32=journal!$A$4:$A$500)*(AE$8&gt;=journal!$F$4:$F$500)*(AE$8&lt;=journal!$G$4:$G$500),journal!$J$4:$J$500)</f>
        <v>3</v>
      </c>
      <c r="AF32" s="118">
        <f>SUMPRODUCT(($D32=journal!$A$4:$A$500)*(AF$8&gt;=journal!$F$4:$F$500)*(AF$8&lt;=journal!$G$4:$G$500),journal!$J$4:$J$500)</f>
        <v>3</v>
      </c>
      <c r="AG32" s="118">
        <f>SUMPRODUCT(($D32=journal!$A$4:$A$500)*(AG$8&gt;=journal!$F$4:$F$500)*(AG$8&lt;=journal!$G$4:$G$500),journal!$J$4:$J$500)</f>
        <v>3</v>
      </c>
      <c r="AH32" s="118">
        <f>SUMPRODUCT(($D32=journal!$A$4:$A$500)*(AH$8&gt;=journal!$F$4:$F$500)*(AH$8&lt;=journal!$G$4:$G$500),journal!$J$4:$J$500)</f>
        <v>0</v>
      </c>
      <c r="AI32" s="118">
        <f>SUMPRODUCT(($D32=journal!$A$4:$A$500)*(AI$8&gt;=journal!$F$4:$F$500)*(AI$8&lt;=journal!$G$4:$G$500),journal!$J$4:$J$500)</f>
        <v>0</v>
      </c>
    </row>
    <row r="33" spans="2:35" ht="15">
      <c r="B33" s="124" t="str">
        <f>IF(param!D28="","",param!D28)</f>
        <v>MICHEL</v>
      </c>
      <c r="C33" s="124" t="str">
        <f>IF(param!E28="","",param!E28)</f>
        <v>Vincent</v>
      </c>
      <c r="D33" s="124">
        <f>IF(param!F28="","",param!F28)</f>
        <v>782666</v>
      </c>
      <c r="E33" s="118">
        <f>SUMPRODUCT(($D33=journal!$A$4:$A$500)*(E$8&gt;=journal!$F$4:$F$500)*(E$8&lt;=journal!$G$4:$G$500),journal!$J$4:$J$500)</f>
        <v>0</v>
      </c>
      <c r="F33" s="118">
        <f>SUMPRODUCT(($D33=journal!$A$4:$A$500)*(F$8&gt;=journal!$F$4:$F$500)*(F$8&lt;=journal!$G$4:$G$500),journal!$J$4:$J$500)</f>
        <v>0</v>
      </c>
      <c r="G33" s="118">
        <f>SUMPRODUCT(($D33=journal!$A$4:$A$500)*(G$8&gt;=journal!$F$4:$F$500)*(G$8&lt;=journal!$G$4:$G$500),journal!$J$4:$J$500)</f>
        <v>0</v>
      </c>
      <c r="H33" s="118">
        <f>SUMPRODUCT(($D33=journal!$A$4:$A$500)*(H$8&gt;=journal!$F$4:$F$500)*(H$8&lt;=journal!$G$4:$G$500),journal!$J$4:$J$500)</f>
        <v>0</v>
      </c>
      <c r="I33" s="118">
        <f>SUMPRODUCT(($D33=journal!$A$4:$A$500)*(I$8&gt;=journal!$F$4:$F$500)*(I$8&lt;=journal!$G$4:$G$500),journal!$J$4:$J$500)</f>
        <v>0</v>
      </c>
      <c r="J33" s="118">
        <f>SUMPRODUCT(($D33=journal!$A$4:$A$500)*(J$8&gt;=journal!$F$4:$F$500)*(J$8&lt;=journal!$G$4:$G$500),journal!$J$4:$J$500)</f>
        <v>0</v>
      </c>
      <c r="K33" s="118">
        <f>SUMPRODUCT(($D33=journal!$A$4:$A$500)*(K$8&gt;=journal!$F$4:$F$500)*(K$8&lt;=journal!$G$4:$G$500),journal!$J$4:$J$500)</f>
        <v>0</v>
      </c>
      <c r="L33" s="118">
        <f>SUMPRODUCT(($D33=journal!$A$4:$A$500)*(L$8&gt;=journal!$F$4:$F$500)*(L$8&lt;=journal!$G$4:$G$500),journal!$J$4:$J$500)</f>
        <v>0</v>
      </c>
      <c r="M33" s="118">
        <f>SUMPRODUCT(($D33=journal!$A$4:$A$500)*(M$8&gt;=journal!$F$4:$F$500)*(M$8&lt;=journal!$G$4:$G$500),journal!$J$4:$J$500)</f>
        <v>0</v>
      </c>
      <c r="N33" s="118">
        <f>SUMPRODUCT(($D33=journal!$A$4:$A$500)*(N$8&gt;=journal!$F$4:$F$500)*(N$8&lt;=journal!$G$4:$G$500),journal!$J$4:$J$500)</f>
        <v>0</v>
      </c>
      <c r="O33" s="118">
        <f>SUMPRODUCT(($D33=journal!$A$4:$A$500)*(O$8&gt;=journal!$F$4:$F$500)*(O$8&lt;=journal!$G$4:$G$500),journal!$J$4:$J$500)</f>
        <v>0</v>
      </c>
      <c r="P33" s="118">
        <f>SUMPRODUCT(($D33=journal!$A$4:$A$500)*(P$8&gt;=journal!$F$4:$F$500)*(P$8&lt;=journal!$G$4:$G$500),journal!$J$4:$J$500)</f>
        <v>0</v>
      </c>
      <c r="Q33" s="118">
        <f>SUMPRODUCT(($D33=journal!$A$4:$A$500)*(Q$8&gt;=journal!$F$4:$F$500)*(Q$8&lt;=journal!$G$4:$G$500),journal!$J$4:$J$500)</f>
        <v>0</v>
      </c>
      <c r="R33" s="118">
        <f>SUMPRODUCT(($D33=journal!$A$4:$A$500)*(R$8&gt;=journal!$F$4:$F$500)*(R$8&lt;=journal!$G$4:$G$500),journal!$J$4:$J$500)</f>
        <v>0</v>
      </c>
      <c r="S33" s="118">
        <f>SUMPRODUCT(($D33=journal!$A$4:$A$500)*(S$8&gt;=journal!$F$4:$F$500)*(S$8&lt;=journal!$G$4:$G$500),journal!$J$4:$J$500)</f>
        <v>0</v>
      </c>
      <c r="T33" s="118">
        <f>SUMPRODUCT(($D33=journal!$A$4:$A$500)*(T$8&gt;=journal!$F$4:$F$500)*(T$8&lt;=journal!$G$4:$G$500),journal!$J$4:$J$500)</f>
        <v>0</v>
      </c>
      <c r="U33" s="118">
        <f>SUMPRODUCT(($D33=journal!$A$4:$A$500)*(U$8&gt;=journal!$F$4:$F$500)*(U$8&lt;=journal!$G$4:$G$500),journal!$J$4:$J$500)</f>
        <v>0</v>
      </c>
      <c r="V33" s="118">
        <f>SUMPRODUCT(($D33=journal!$A$4:$A$500)*(V$8&gt;=journal!$F$4:$F$500)*(V$8&lt;=journal!$G$4:$G$500),journal!$J$4:$J$500)</f>
        <v>0</v>
      </c>
      <c r="W33" s="118">
        <f>SUMPRODUCT(($D33=journal!$A$4:$A$500)*(W$8&gt;=journal!$F$4:$F$500)*(W$8&lt;=journal!$G$4:$G$500),journal!$J$4:$J$500)</f>
        <v>1</v>
      </c>
      <c r="X33" s="118">
        <f>SUMPRODUCT(($D33=journal!$A$4:$A$500)*(X$8&gt;=journal!$F$4:$F$500)*(X$8&lt;=journal!$G$4:$G$500),journal!$J$4:$J$500)</f>
        <v>1</v>
      </c>
      <c r="Y33" s="118">
        <f>SUMPRODUCT(($D33=journal!$A$4:$A$500)*(Y$8&gt;=journal!$F$4:$F$500)*(Y$8&lt;=journal!$G$4:$G$500),journal!$J$4:$J$500)</f>
        <v>3</v>
      </c>
      <c r="Z33" s="118">
        <f>SUMPRODUCT(($D33=journal!$A$4:$A$500)*(Z$8&gt;=journal!$F$4:$F$500)*(Z$8&lt;=journal!$G$4:$G$500),journal!$J$4:$J$500)</f>
        <v>4</v>
      </c>
      <c r="AA33" s="118">
        <f>SUMPRODUCT(($D33=journal!$A$4:$A$500)*(AA$8&gt;=journal!$F$4:$F$500)*(AA$8&lt;=journal!$G$4:$G$500),journal!$J$4:$J$500)</f>
        <v>0</v>
      </c>
      <c r="AB33" s="118">
        <f>SUMPRODUCT(($D33=journal!$A$4:$A$500)*(AB$8&gt;=journal!$F$4:$F$500)*(AB$8&lt;=journal!$G$4:$G$500),journal!$J$4:$J$500)</f>
        <v>0</v>
      </c>
      <c r="AC33" s="118">
        <f>SUMPRODUCT(($D33=journal!$A$4:$A$500)*(AC$8&gt;=journal!$F$4:$F$500)*(AC$8&lt;=journal!$G$4:$G$500),journal!$J$4:$J$500)</f>
        <v>0</v>
      </c>
      <c r="AD33" s="118">
        <f>SUMPRODUCT(($D33=journal!$A$4:$A$500)*(AD$8&gt;=journal!$F$4:$F$500)*(AD$8&lt;=journal!$G$4:$G$500),journal!$J$4:$J$500)</f>
        <v>0</v>
      </c>
      <c r="AE33" s="118">
        <f>SUMPRODUCT(($D33=journal!$A$4:$A$500)*(AE$8&gt;=journal!$F$4:$F$500)*(AE$8&lt;=journal!$G$4:$G$500),journal!$J$4:$J$500)</f>
        <v>0</v>
      </c>
      <c r="AF33" s="118">
        <f>SUMPRODUCT(($D33=journal!$A$4:$A$500)*(AF$8&gt;=journal!$F$4:$F$500)*(AF$8&lt;=journal!$G$4:$G$500),journal!$J$4:$J$500)</f>
        <v>0</v>
      </c>
      <c r="AG33" s="118">
        <f>SUMPRODUCT(($D33=journal!$A$4:$A$500)*(AG$8&gt;=journal!$F$4:$F$500)*(AG$8&lt;=journal!$G$4:$G$500),journal!$J$4:$J$500)</f>
        <v>0</v>
      </c>
      <c r="AH33" s="118">
        <f>SUMPRODUCT(($D33=journal!$A$4:$A$500)*(AH$8&gt;=journal!$F$4:$F$500)*(AH$8&lt;=journal!$G$4:$G$500),journal!$J$4:$J$500)</f>
        <v>0</v>
      </c>
      <c r="AI33" s="118">
        <f>SUMPRODUCT(($D33=journal!$A$4:$A$500)*(AI$8&gt;=journal!$F$4:$F$500)*(AI$8&lt;=journal!$G$4:$G$500),journal!$J$4:$J$500)</f>
        <v>0</v>
      </c>
    </row>
    <row r="34" spans="2:35" ht="15">
      <c r="B34" s="124" t="str">
        <f>IF(param!D29="","",param!D29)</f>
        <v>NIGON</v>
      </c>
      <c r="C34" s="124" t="str">
        <f>IF(param!E29="","",param!E29)</f>
        <v>LAURENT</v>
      </c>
      <c r="D34" s="124">
        <f>IF(param!F29="","",param!F29)</f>
        <v>20036156</v>
      </c>
      <c r="E34" s="118">
        <f>SUMPRODUCT(($D34=journal!$A$4:$A$500)*(E$8&gt;=journal!$F$4:$F$500)*(E$8&lt;=journal!$G$4:$G$500),journal!$J$4:$J$500)</f>
        <v>0</v>
      </c>
      <c r="F34" s="118">
        <f>SUMPRODUCT(($D34=journal!$A$4:$A$500)*(F$8&gt;=journal!$F$4:$F$500)*(F$8&lt;=journal!$G$4:$G$500),journal!$J$4:$J$500)</f>
        <v>0</v>
      </c>
      <c r="G34" s="118">
        <f>SUMPRODUCT(($D34=journal!$A$4:$A$500)*(G$8&gt;=journal!$F$4:$F$500)*(G$8&lt;=journal!$G$4:$G$500),journal!$J$4:$J$500)</f>
        <v>0</v>
      </c>
      <c r="H34" s="118">
        <f>SUMPRODUCT(($D34=journal!$A$4:$A$500)*(H$8&gt;=journal!$F$4:$F$500)*(H$8&lt;=journal!$G$4:$G$500),journal!$J$4:$J$500)</f>
        <v>0</v>
      </c>
      <c r="I34" s="118">
        <f>SUMPRODUCT(($D34=journal!$A$4:$A$500)*(I$8&gt;=journal!$F$4:$F$500)*(I$8&lt;=journal!$G$4:$G$500),journal!$J$4:$J$500)</f>
        <v>0</v>
      </c>
      <c r="J34" s="118">
        <f>SUMPRODUCT(($D34=journal!$A$4:$A$500)*(J$8&gt;=journal!$F$4:$F$500)*(J$8&lt;=journal!$G$4:$G$500),journal!$J$4:$J$500)</f>
        <v>0</v>
      </c>
      <c r="K34" s="118">
        <f>SUMPRODUCT(($D34=journal!$A$4:$A$500)*(K$8&gt;=journal!$F$4:$F$500)*(K$8&lt;=journal!$G$4:$G$500),journal!$J$4:$J$500)</f>
        <v>0</v>
      </c>
      <c r="L34" s="118">
        <f>SUMPRODUCT(($D34=journal!$A$4:$A$500)*(L$8&gt;=journal!$F$4:$F$500)*(L$8&lt;=journal!$G$4:$G$500),journal!$J$4:$J$500)</f>
        <v>0</v>
      </c>
      <c r="M34" s="118">
        <f>SUMPRODUCT(($D34=journal!$A$4:$A$500)*(M$8&gt;=journal!$F$4:$F$500)*(M$8&lt;=journal!$G$4:$G$500),journal!$J$4:$J$500)</f>
        <v>0</v>
      </c>
      <c r="N34" s="118">
        <f>SUMPRODUCT(($D34=journal!$A$4:$A$500)*(N$8&gt;=journal!$F$4:$F$500)*(N$8&lt;=journal!$G$4:$G$500),journal!$J$4:$J$500)</f>
        <v>0</v>
      </c>
      <c r="O34" s="118">
        <f>SUMPRODUCT(($D34=journal!$A$4:$A$500)*(O$8&gt;=journal!$F$4:$F$500)*(O$8&lt;=journal!$G$4:$G$500),journal!$J$4:$J$500)</f>
        <v>0</v>
      </c>
      <c r="P34" s="118">
        <f>SUMPRODUCT(($D34=journal!$A$4:$A$500)*(P$8&gt;=journal!$F$4:$F$500)*(P$8&lt;=journal!$G$4:$G$500),journal!$J$4:$J$500)</f>
        <v>0</v>
      </c>
      <c r="Q34" s="118">
        <f>SUMPRODUCT(($D34=journal!$A$4:$A$500)*(Q$8&gt;=journal!$F$4:$F$500)*(Q$8&lt;=journal!$G$4:$G$500),journal!$J$4:$J$500)</f>
        <v>0</v>
      </c>
      <c r="R34" s="118">
        <f>SUMPRODUCT(($D34=journal!$A$4:$A$500)*(R$8&gt;=journal!$F$4:$F$500)*(R$8&lt;=journal!$G$4:$G$500),journal!$J$4:$J$500)</f>
        <v>0</v>
      </c>
      <c r="S34" s="118">
        <f>SUMPRODUCT(($D34=journal!$A$4:$A$500)*(S$8&gt;=journal!$F$4:$F$500)*(S$8&lt;=journal!$G$4:$G$500),journal!$J$4:$J$500)</f>
        <v>0</v>
      </c>
      <c r="T34" s="118">
        <f>SUMPRODUCT(($D34=journal!$A$4:$A$500)*(T$8&gt;=journal!$F$4:$F$500)*(T$8&lt;=journal!$G$4:$G$500),journal!$J$4:$J$500)</f>
        <v>0</v>
      </c>
      <c r="U34" s="118">
        <f>SUMPRODUCT(($D34=journal!$A$4:$A$500)*(U$8&gt;=journal!$F$4:$F$500)*(U$8&lt;=journal!$G$4:$G$500),journal!$J$4:$J$500)</f>
        <v>0</v>
      </c>
      <c r="V34" s="118">
        <f>SUMPRODUCT(($D34=journal!$A$4:$A$500)*(V$8&gt;=journal!$F$4:$F$500)*(V$8&lt;=journal!$G$4:$G$500),journal!$J$4:$J$500)</f>
        <v>0</v>
      </c>
      <c r="W34" s="118">
        <f>SUMPRODUCT(($D34=journal!$A$4:$A$500)*(W$8&gt;=journal!$F$4:$F$500)*(W$8&lt;=journal!$G$4:$G$500),journal!$J$4:$J$500)</f>
        <v>0</v>
      </c>
      <c r="X34" s="118">
        <f>SUMPRODUCT(($D34=journal!$A$4:$A$500)*(X$8&gt;=journal!$F$4:$F$500)*(X$8&lt;=journal!$G$4:$G$500),journal!$J$4:$J$500)</f>
        <v>0</v>
      </c>
      <c r="Y34" s="118">
        <f>SUMPRODUCT(($D34=journal!$A$4:$A$500)*(Y$8&gt;=journal!$F$4:$F$500)*(Y$8&lt;=journal!$G$4:$G$500),journal!$J$4:$J$500)</f>
        <v>0</v>
      </c>
      <c r="Z34" s="118">
        <f>SUMPRODUCT(($D34=journal!$A$4:$A$500)*(Z$8&gt;=journal!$F$4:$F$500)*(Z$8&lt;=journal!$G$4:$G$500),journal!$J$4:$J$500)</f>
        <v>0</v>
      </c>
      <c r="AA34" s="118">
        <f>SUMPRODUCT(($D34=journal!$A$4:$A$500)*(AA$8&gt;=journal!$F$4:$F$500)*(AA$8&lt;=journal!$G$4:$G$500),journal!$J$4:$J$500)</f>
        <v>0</v>
      </c>
      <c r="AB34" s="118">
        <f>SUMPRODUCT(($D34=journal!$A$4:$A$500)*(AB$8&gt;=journal!$F$4:$F$500)*(AB$8&lt;=journal!$G$4:$G$500),journal!$J$4:$J$500)</f>
        <v>0</v>
      </c>
      <c r="AC34" s="118">
        <f>SUMPRODUCT(($D34=journal!$A$4:$A$500)*(AC$8&gt;=journal!$F$4:$F$500)*(AC$8&lt;=journal!$G$4:$G$500),journal!$J$4:$J$500)</f>
        <v>0</v>
      </c>
      <c r="AD34" s="118">
        <f>SUMPRODUCT(($D34=journal!$A$4:$A$500)*(AD$8&gt;=journal!$F$4:$F$500)*(AD$8&lt;=journal!$G$4:$G$500),journal!$J$4:$J$500)</f>
        <v>0</v>
      </c>
      <c r="AE34" s="118">
        <f>SUMPRODUCT(($D34=journal!$A$4:$A$500)*(AE$8&gt;=journal!$F$4:$F$500)*(AE$8&lt;=journal!$G$4:$G$500),journal!$J$4:$J$500)</f>
        <v>0</v>
      </c>
      <c r="AF34" s="118">
        <f>SUMPRODUCT(($D34=journal!$A$4:$A$500)*(AF$8&gt;=journal!$F$4:$F$500)*(AF$8&lt;=journal!$G$4:$G$500),journal!$J$4:$J$500)</f>
        <v>0</v>
      </c>
      <c r="AG34" s="118">
        <f>SUMPRODUCT(($D34=journal!$A$4:$A$500)*(AG$8&gt;=journal!$F$4:$F$500)*(AG$8&lt;=journal!$G$4:$G$500),journal!$J$4:$J$500)</f>
        <v>0</v>
      </c>
      <c r="AH34" s="118">
        <f>SUMPRODUCT(($D34=journal!$A$4:$A$500)*(AH$8&gt;=journal!$F$4:$F$500)*(AH$8&lt;=journal!$G$4:$G$500),journal!$J$4:$J$500)</f>
        <v>0</v>
      </c>
      <c r="AI34" s="118">
        <f>SUMPRODUCT(($D34=journal!$A$4:$A$500)*(AI$8&gt;=journal!$F$4:$F$500)*(AI$8&lt;=journal!$G$4:$G$500),journal!$J$4:$J$500)</f>
        <v>0</v>
      </c>
    </row>
    <row r="35" spans="2:35" ht="15">
      <c r="B35" s="124" t="str">
        <f>IF(param!D30="","",param!D30)</f>
        <v>PARDON</v>
      </c>
      <c r="C35" s="124" t="str">
        <f>IF(param!E30="","",param!E30)</f>
        <v>Marie Laure</v>
      </c>
      <c r="D35" s="124">
        <f>IF(param!F30="","",param!F30)</f>
        <v>20012918</v>
      </c>
      <c r="E35" s="118">
        <f>SUMPRODUCT(($D35=journal!$A$4:$A$500)*(E$8&gt;=journal!$F$4:$F$500)*(E$8&lt;=journal!$G$4:$G$500),journal!$J$4:$J$500)</f>
        <v>0</v>
      </c>
      <c r="F35" s="118">
        <f>SUMPRODUCT(($D35=journal!$A$4:$A$500)*(F$8&gt;=journal!$F$4:$F$500)*(F$8&lt;=journal!$G$4:$G$500),journal!$J$4:$J$500)</f>
        <v>0</v>
      </c>
      <c r="G35" s="118">
        <f>SUMPRODUCT(($D35=journal!$A$4:$A$500)*(G$8&gt;=journal!$F$4:$F$500)*(G$8&lt;=journal!$G$4:$G$500),journal!$J$4:$J$500)</f>
        <v>0</v>
      </c>
      <c r="H35" s="118">
        <f>SUMPRODUCT(($D35=journal!$A$4:$A$500)*(H$8&gt;=journal!$F$4:$F$500)*(H$8&lt;=journal!$G$4:$G$500),journal!$J$4:$J$500)</f>
        <v>0</v>
      </c>
      <c r="I35" s="118">
        <f>SUMPRODUCT(($D35=journal!$A$4:$A$500)*(I$8&gt;=journal!$F$4:$F$500)*(I$8&lt;=journal!$G$4:$G$500),journal!$J$4:$J$500)</f>
        <v>0</v>
      </c>
      <c r="J35" s="118">
        <f>SUMPRODUCT(($D35=journal!$A$4:$A$500)*(J$8&gt;=journal!$F$4:$F$500)*(J$8&lt;=journal!$G$4:$G$500),journal!$J$4:$J$500)</f>
        <v>0</v>
      </c>
      <c r="K35" s="118">
        <f>SUMPRODUCT(($D35=journal!$A$4:$A$500)*(K$8&gt;=journal!$F$4:$F$500)*(K$8&lt;=journal!$G$4:$G$500),journal!$J$4:$J$500)</f>
        <v>0</v>
      </c>
      <c r="L35" s="118">
        <f>SUMPRODUCT(($D35=journal!$A$4:$A$500)*(L$8&gt;=journal!$F$4:$F$500)*(L$8&lt;=journal!$G$4:$G$500),journal!$J$4:$J$500)</f>
        <v>0</v>
      </c>
      <c r="M35" s="118">
        <f>SUMPRODUCT(($D35=journal!$A$4:$A$500)*(M$8&gt;=journal!$F$4:$F$500)*(M$8&lt;=journal!$G$4:$G$500),journal!$J$4:$J$500)</f>
        <v>0</v>
      </c>
      <c r="N35" s="118">
        <f>SUMPRODUCT(($D35=journal!$A$4:$A$500)*(N$8&gt;=journal!$F$4:$F$500)*(N$8&lt;=journal!$G$4:$G$500),journal!$J$4:$J$500)</f>
        <v>0</v>
      </c>
      <c r="O35" s="118">
        <f>SUMPRODUCT(($D35=journal!$A$4:$A$500)*(O$8&gt;=journal!$F$4:$F$500)*(O$8&lt;=journal!$G$4:$G$500),journal!$J$4:$J$500)</f>
        <v>0</v>
      </c>
      <c r="P35" s="118">
        <f>SUMPRODUCT(($D35=journal!$A$4:$A$500)*(P$8&gt;=journal!$F$4:$F$500)*(P$8&lt;=journal!$G$4:$G$500),journal!$J$4:$J$500)</f>
        <v>0</v>
      </c>
      <c r="Q35" s="118">
        <f>SUMPRODUCT(($D35=journal!$A$4:$A$500)*(Q$8&gt;=journal!$F$4:$F$500)*(Q$8&lt;=journal!$G$4:$G$500),journal!$J$4:$J$500)</f>
        <v>0</v>
      </c>
      <c r="R35" s="118">
        <f>SUMPRODUCT(($D35=journal!$A$4:$A$500)*(R$8&gt;=journal!$F$4:$F$500)*(R$8&lt;=journal!$G$4:$G$500),journal!$J$4:$J$500)</f>
        <v>0</v>
      </c>
      <c r="S35" s="118">
        <f>SUMPRODUCT(($D35=journal!$A$4:$A$500)*(S$8&gt;=journal!$F$4:$F$500)*(S$8&lt;=journal!$G$4:$G$500),journal!$J$4:$J$500)</f>
        <v>0</v>
      </c>
      <c r="T35" s="118">
        <f>SUMPRODUCT(($D35=journal!$A$4:$A$500)*(T$8&gt;=journal!$F$4:$F$500)*(T$8&lt;=journal!$G$4:$G$500),journal!$J$4:$J$500)</f>
        <v>0</v>
      </c>
      <c r="U35" s="118">
        <f>SUMPRODUCT(($D35=journal!$A$4:$A$500)*(U$8&gt;=journal!$F$4:$F$500)*(U$8&lt;=journal!$G$4:$G$500),journal!$J$4:$J$500)</f>
        <v>0</v>
      </c>
      <c r="V35" s="118">
        <f>SUMPRODUCT(($D35=journal!$A$4:$A$500)*(V$8&gt;=journal!$F$4:$F$500)*(V$8&lt;=journal!$G$4:$G$500),journal!$J$4:$J$500)</f>
        <v>0</v>
      </c>
      <c r="W35" s="118">
        <f>SUMPRODUCT(($D35=journal!$A$4:$A$500)*(W$8&gt;=journal!$F$4:$F$500)*(W$8&lt;=journal!$G$4:$G$500),journal!$J$4:$J$500)</f>
        <v>0</v>
      </c>
      <c r="X35" s="118">
        <f>SUMPRODUCT(($D35=journal!$A$4:$A$500)*(X$8&gt;=journal!$F$4:$F$500)*(X$8&lt;=journal!$G$4:$G$500),journal!$J$4:$J$500)</f>
        <v>0</v>
      </c>
      <c r="Y35" s="118">
        <f>SUMPRODUCT(($D35=journal!$A$4:$A$500)*(Y$8&gt;=journal!$F$4:$F$500)*(Y$8&lt;=journal!$G$4:$G$500),journal!$J$4:$J$500)</f>
        <v>0</v>
      </c>
      <c r="Z35" s="118">
        <f>SUMPRODUCT(($D35=journal!$A$4:$A$500)*(Z$8&gt;=journal!$F$4:$F$500)*(Z$8&lt;=journal!$G$4:$G$500),journal!$J$4:$J$500)</f>
        <v>0</v>
      </c>
      <c r="AA35" s="118">
        <f>SUMPRODUCT(($D35=journal!$A$4:$A$500)*(AA$8&gt;=journal!$F$4:$F$500)*(AA$8&lt;=journal!$G$4:$G$500),journal!$J$4:$J$500)</f>
        <v>0</v>
      </c>
      <c r="AB35" s="118">
        <f>SUMPRODUCT(($D35=journal!$A$4:$A$500)*(AB$8&gt;=journal!$F$4:$F$500)*(AB$8&lt;=journal!$G$4:$G$500),journal!$J$4:$J$500)</f>
        <v>0</v>
      </c>
      <c r="AC35" s="118">
        <f>SUMPRODUCT(($D35=journal!$A$4:$A$500)*(AC$8&gt;=journal!$F$4:$F$500)*(AC$8&lt;=journal!$G$4:$G$500),journal!$J$4:$J$500)</f>
        <v>0</v>
      </c>
      <c r="AD35" s="118">
        <f>SUMPRODUCT(($D35=journal!$A$4:$A$500)*(AD$8&gt;=journal!$F$4:$F$500)*(AD$8&lt;=journal!$G$4:$G$500),journal!$J$4:$J$500)</f>
        <v>0</v>
      </c>
      <c r="AE35" s="118">
        <f>SUMPRODUCT(($D35=journal!$A$4:$A$500)*(AE$8&gt;=journal!$F$4:$F$500)*(AE$8&lt;=journal!$G$4:$G$500),journal!$J$4:$J$500)</f>
        <v>0</v>
      </c>
      <c r="AF35" s="118">
        <f>SUMPRODUCT(($D35=journal!$A$4:$A$500)*(AF$8&gt;=journal!$F$4:$F$500)*(AF$8&lt;=journal!$G$4:$G$500),journal!$J$4:$J$500)</f>
        <v>0</v>
      </c>
      <c r="AG35" s="118">
        <f>SUMPRODUCT(($D35=journal!$A$4:$A$500)*(AG$8&gt;=journal!$F$4:$F$500)*(AG$8&lt;=journal!$G$4:$G$500),journal!$J$4:$J$500)</f>
        <v>0</v>
      </c>
      <c r="AH35" s="118">
        <f>SUMPRODUCT(($D35=journal!$A$4:$A$500)*(AH$8&gt;=journal!$F$4:$F$500)*(AH$8&lt;=journal!$G$4:$G$500),journal!$J$4:$J$500)</f>
        <v>0</v>
      </c>
      <c r="AI35" s="118">
        <f>SUMPRODUCT(($D35=journal!$A$4:$A$500)*(AI$8&gt;=journal!$F$4:$F$500)*(AI$8&lt;=journal!$G$4:$G$500),journal!$J$4:$J$500)</f>
        <v>0</v>
      </c>
    </row>
    <row r="36" spans="2:35" ht="15">
      <c r="B36" s="124" t="str">
        <f>IF(param!D31="","",param!D31)</f>
        <v>PERBET</v>
      </c>
      <c r="C36" s="124" t="str">
        <f>IF(param!E31="","",param!E31)</f>
        <v>Denis</v>
      </c>
      <c r="D36" s="124">
        <f>IF(param!F31="","",param!F31)</f>
        <v>331719</v>
      </c>
      <c r="E36" s="118">
        <f>SUMPRODUCT(($D36=journal!$A$4:$A$500)*(E$8&gt;=journal!$F$4:$F$500)*(E$8&lt;=journal!$G$4:$G$500),journal!$J$4:$J$500)</f>
        <v>0</v>
      </c>
      <c r="F36" s="118">
        <f>SUMPRODUCT(($D36=journal!$A$4:$A$500)*(F$8&gt;=journal!$F$4:$F$500)*(F$8&lt;=journal!$G$4:$G$500),journal!$J$4:$J$500)</f>
        <v>0</v>
      </c>
      <c r="G36" s="118">
        <f>SUMPRODUCT(($D36=journal!$A$4:$A$500)*(G$8&gt;=journal!$F$4:$F$500)*(G$8&lt;=journal!$G$4:$G$500),journal!$J$4:$J$500)</f>
        <v>0</v>
      </c>
      <c r="H36" s="118">
        <f>SUMPRODUCT(($D36=journal!$A$4:$A$500)*(H$8&gt;=journal!$F$4:$F$500)*(H$8&lt;=journal!$G$4:$G$500),journal!$J$4:$J$500)</f>
        <v>0</v>
      </c>
      <c r="I36" s="118">
        <f>SUMPRODUCT(($D36=journal!$A$4:$A$500)*(I$8&gt;=journal!$F$4:$F$500)*(I$8&lt;=journal!$G$4:$G$500),journal!$J$4:$J$500)</f>
        <v>0</v>
      </c>
      <c r="J36" s="118">
        <f>SUMPRODUCT(($D36=journal!$A$4:$A$500)*(J$8&gt;=journal!$F$4:$F$500)*(J$8&lt;=journal!$G$4:$G$500),journal!$J$4:$J$500)</f>
        <v>0</v>
      </c>
      <c r="K36" s="118">
        <f>SUMPRODUCT(($D36=journal!$A$4:$A$500)*(K$8&gt;=journal!$F$4:$F$500)*(K$8&lt;=journal!$G$4:$G$500),journal!$J$4:$J$500)</f>
        <v>0</v>
      </c>
      <c r="L36" s="118">
        <f>SUMPRODUCT(($D36=journal!$A$4:$A$500)*(L$8&gt;=journal!$F$4:$F$500)*(L$8&lt;=journal!$G$4:$G$500),journal!$J$4:$J$500)</f>
        <v>0</v>
      </c>
      <c r="M36" s="118">
        <f>SUMPRODUCT(($D36=journal!$A$4:$A$500)*(M$8&gt;=journal!$F$4:$F$500)*(M$8&lt;=journal!$G$4:$G$500),journal!$J$4:$J$500)</f>
        <v>0</v>
      </c>
      <c r="N36" s="118">
        <f>SUMPRODUCT(($D36=journal!$A$4:$A$500)*(N$8&gt;=journal!$F$4:$F$500)*(N$8&lt;=journal!$G$4:$G$500),journal!$J$4:$J$500)</f>
        <v>0</v>
      </c>
      <c r="O36" s="118">
        <f>SUMPRODUCT(($D36=journal!$A$4:$A$500)*(O$8&gt;=journal!$F$4:$F$500)*(O$8&lt;=journal!$G$4:$G$500),journal!$J$4:$J$500)</f>
        <v>0</v>
      </c>
      <c r="P36" s="118">
        <f>SUMPRODUCT(($D36=journal!$A$4:$A$500)*(P$8&gt;=journal!$F$4:$F$500)*(P$8&lt;=journal!$G$4:$G$500),journal!$J$4:$J$500)</f>
        <v>0</v>
      </c>
      <c r="Q36" s="118">
        <f>SUMPRODUCT(($D36=journal!$A$4:$A$500)*(Q$8&gt;=journal!$F$4:$F$500)*(Q$8&lt;=journal!$G$4:$G$500),journal!$J$4:$J$500)</f>
        <v>0</v>
      </c>
      <c r="R36" s="118">
        <f>SUMPRODUCT(($D36=journal!$A$4:$A$500)*(R$8&gt;=journal!$F$4:$F$500)*(R$8&lt;=journal!$G$4:$G$500),journal!$J$4:$J$500)</f>
        <v>0</v>
      </c>
      <c r="S36" s="118">
        <f>SUMPRODUCT(($D36=journal!$A$4:$A$500)*(S$8&gt;=journal!$F$4:$F$500)*(S$8&lt;=journal!$G$4:$G$500),journal!$J$4:$J$500)</f>
        <v>0</v>
      </c>
      <c r="T36" s="118">
        <f>SUMPRODUCT(($D36=journal!$A$4:$A$500)*(T$8&gt;=journal!$F$4:$F$500)*(T$8&lt;=journal!$G$4:$G$500),journal!$J$4:$J$500)</f>
        <v>0</v>
      </c>
      <c r="U36" s="118">
        <f>SUMPRODUCT(($D36=journal!$A$4:$A$500)*(U$8&gt;=journal!$F$4:$F$500)*(U$8&lt;=journal!$G$4:$G$500),journal!$J$4:$J$500)</f>
        <v>0</v>
      </c>
      <c r="V36" s="118">
        <f>SUMPRODUCT(($D36=journal!$A$4:$A$500)*(V$8&gt;=journal!$F$4:$F$500)*(V$8&lt;=journal!$G$4:$G$500),journal!$J$4:$J$500)</f>
        <v>0</v>
      </c>
      <c r="W36" s="118">
        <f>SUMPRODUCT(($D36=journal!$A$4:$A$500)*(W$8&gt;=journal!$F$4:$F$500)*(W$8&lt;=journal!$G$4:$G$500),journal!$J$4:$J$500)</f>
        <v>0</v>
      </c>
      <c r="X36" s="118">
        <f>SUMPRODUCT(($D36=journal!$A$4:$A$500)*(X$8&gt;=journal!$F$4:$F$500)*(X$8&lt;=journal!$G$4:$G$500),journal!$J$4:$J$500)</f>
        <v>0</v>
      </c>
      <c r="Y36" s="118">
        <f>SUMPRODUCT(($D36=journal!$A$4:$A$500)*(Y$8&gt;=journal!$F$4:$F$500)*(Y$8&lt;=journal!$G$4:$G$500),journal!$J$4:$J$500)</f>
        <v>0</v>
      </c>
      <c r="Z36" s="118">
        <f>SUMPRODUCT(($D36=journal!$A$4:$A$500)*(Z$8&gt;=journal!$F$4:$F$500)*(Z$8&lt;=journal!$G$4:$G$500),journal!$J$4:$J$500)</f>
        <v>0</v>
      </c>
      <c r="AA36" s="118">
        <f>SUMPRODUCT(($D36=journal!$A$4:$A$500)*(AA$8&gt;=journal!$F$4:$F$500)*(AA$8&lt;=journal!$G$4:$G$500),journal!$J$4:$J$500)</f>
        <v>0</v>
      </c>
      <c r="AB36" s="118">
        <f>SUMPRODUCT(($D36=journal!$A$4:$A$500)*(AB$8&gt;=journal!$F$4:$F$500)*(AB$8&lt;=journal!$G$4:$G$500),journal!$J$4:$J$500)</f>
        <v>0</v>
      </c>
      <c r="AC36" s="118">
        <f>SUMPRODUCT(($D36=journal!$A$4:$A$500)*(AC$8&gt;=journal!$F$4:$F$500)*(AC$8&lt;=journal!$G$4:$G$500),journal!$J$4:$J$500)</f>
        <v>0</v>
      </c>
      <c r="AD36" s="118">
        <f>SUMPRODUCT(($D36=journal!$A$4:$A$500)*(AD$8&gt;=journal!$F$4:$F$500)*(AD$8&lt;=journal!$G$4:$G$500),journal!$J$4:$J$500)</f>
        <v>0</v>
      </c>
      <c r="AE36" s="118">
        <f>SUMPRODUCT(($D36=journal!$A$4:$A$500)*(AE$8&gt;=journal!$F$4:$F$500)*(AE$8&lt;=journal!$G$4:$G$500),journal!$J$4:$J$500)</f>
        <v>0</v>
      </c>
      <c r="AF36" s="118">
        <f>SUMPRODUCT(($D36=journal!$A$4:$A$500)*(AF$8&gt;=journal!$F$4:$F$500)*(AF$8&lt;=journal!$G$4:$G$500),journal!$J$4:$J$500)</f>
        <v>0</v>
      </c>
      <c r="AG36" s="118">
        <f>SUMPRODUCT(($D36=journal!$A$4:$A$500)*(AG$8&gt;=journal!$F$4:$F$500)*(AG$8&lt;=journal!$G$4:$G$500),journal!$J$4:$J$500)</f>
        <v>1</v>
      </c>
      <c r="AH36" s="118">
        <f>SUMPRODUCT(($D36=journal!$A$4:$A$500)*(AH$8&gt;=journal!$F$4:$F$500)*(AH$8&lt;=journal!$G$4:$G$500),journal!$J$4:$J$500)</f>
        <v>0</v>
      </c>
      <c r="AI36" s="118">
        <f>SUMPRODUCT(($D36=journal!$A$4:$A$500)*(AI$8&gt;=journal!$F$4:$F$500)*(AI$8&lt;=journal!$G$4:$G$500),journal!$J$4:$J$500)</f>
        <v>0</v>
      </c>
    </row>
    <row r="37" spans="2:35" ht="15">
      <c r="B37" s="124" t="str">
        <f>IF(param!D32="","",param!D32)</f>
        <v>PEYRARD</v>
      </c>
      <c r="C37" s="124" t="str">
        <f>IF(param!E32="","",param!E32)</f>
        <v>Christophe</v>
      </c>
      <c r="D37" s="124">
        <f>IF(param!F32="","",param!F32)</f>
        <v>809645</v>
      </c>
      <c r="E37" s="118">
        <f>SUMPRODUCT(($D37=journal!$A$4:$A$500)*(E$8&gt;=journal!$F$4:$F$500)*(E$8&lt;=journal!$G$4:$G$500),journal!$J$4:$J$500)</f>
        <v>0</v>
      </c>
      <c r="F37" s="118">
        <f>SUMPRODUCT(($D37=journal!$A$4:$A$500)*(F$8&gt;=journal!$F$4:$F$500)*(F$8&lt;=journal!$G$4:$G$500),journal!$J$4:$J$500)</f>
        <v>0</v>
      </c>
      <c r="G37" s="118">
        <f>SUMPRODUCT(($D37=journal!$A$4:$A$500)*(G$8&gt;=journal!$F$4:$F$500)*(G$8&lt;=journal!$G$4:$G$500),journal!$J$4:$J$500)</f>
        <v>0</v>
      </c>
      <c r="H37" s="118">
        <f>SUMPRODUCT(($D37=journal!$A$4:$A$500)*(H$8&gt;=journal!$F$4:$F$500)*(H$8&lt;=journal!$G$4:$G$500),journal!$J$4:$J$500)</f>
        <v>0</v>
      </c>
      <c r="I37" s="118">
        <f>SUMPRODUCT(($D37=journal!$A$4:$A$500)*(I$8&gt;=journal!$F$4:$F$500)*(I$8&lt;=journal!$G$4:$G$500),journal!$J$4:$J$500)</f>
        <v>0</v>
      </c>
      <c r="J37" s="118">
        <f>SUMPRODUCT(($D37=journal!$A$4:$A$500)*(J$8&gt;=journal!$F$4:$F$500)*(J$8&lt;=journal!$G$4:$G$500),journal!$J$4:$J$500)</f>
        <v>0</v>
      </c>
      <c r="K37" s="118">
        <f>SUMPRODUCT(($D37=journal!$A$4:$A$500)*(K$8&gt;=journal!$F$4:$F$500)*(K$8&lt;=journal!$G$4:$G$500),journal!$J$4:$J$500)</f>
        <v>0</v>
      </c>
      <c r="L37" s="118">
        <f>SUMPRODUCT(($D37=journal!$A$4:$A$500)*(L$8&gt;=journal!$F$4:$F$500)*(L$8&lt;=journal!$G$4:$G$500),journal!$J$4:$J$500)</f>
        <v>0</v>
      </c>
      <c r="M37" s="118">
        <f>SUMPRODUCT(($D37=journal!$A$4:$A$500)*(M$8&gt;=journal!$F$4:$F$500)*(M$8&lt;=journal!$G$4:$G$500),journal!$J$4:$J$500)</f>
        <v>0</v>
      </c>
      <c r="N37" s="118">
        <f>SUMPRODUCT(($D37=journal!$A$4:$A$500)*(N$8&gt;=journal!$F$4:$F$500)*(N$8&lt;=journal!$G$4:$G$500),journal!$J$4:$J$500)</f>
        <v>0</v>
      </c>
      <c r="O37" s="118">
        <f>SUMPRODUCT(($D37=journal!$A$4:$A$500)*(O$8&gt;=journal!$F$4:$F$500)*(O$8&lt;=journal!$G$4:$G$500),journal!$J$4:$J$500)</f>
        <v>0</v>
      </c>
      <c r="P37" s="118">
        <f>SUMPRODUCT(($D37=journal!$A$4:$A$500)*(P$8&gt;=journal!$F$4:$F$500)*(P$8&lt;=journal!$G$4:$G$500),journal!$J$4:$J$500)</f>
        <v>0</v>
      </c>
      <c r="Q37" s="118">
        <f>SUMPRODUCT(($D37=journal!$A$4:$A$500)*(Q$8&gt;=journal!$F$4:$F$500)*(Q$8&lt;=journal!$G$4:$G$500),journal!$J$4:$J$500)</f>
        <v>0</v>
      </c>
      <c r="R37" s="118">
        <f>SUMPRODUCT(($D37=journal!$A$4:$A$500)*(R$8&gt;=journal!$F$4:$F$500)*(R$8&lt;=journal!$G$4:$G$500),journal!$J$4:$J$500)</f>
        <v>0</v>
      </c>
      <c r="S37" s="118">
        <f>SUMPRODUCT(($D37=journal!$A$4:$A$500)*(S$8&gt;=journal!$F$4:$F$500)*(S$8&lt;=journal!$G$4:$G$500),journal!$J$4:$J$500)</f>
        <v>0</v>
      </c>
      <c r="T37" s="118">
        <f>SUMPRODUCT(($D37=journal!$A$4:$A$500)*(T$8&gt;=journal!$F$4:$F$500)*(T$8&lt;=journal!$G$4:$G$500),journal!$J$4:$J$500)</f>
        <v>0</v>
      </c>
      <c r="U37" s="118">
        <f>SUMPRODUCT(($D37=journal!$A$4:$A$500)*(U$8&gt;=journal!$F$4:$F$500)*(U$8&lt;=journal!$G$4:$G$500),journal!$J$4:$J$500)</f>
        <v>0</v>
      </c>
      <c r="V37" s="118">
        <f>SUMPRODUCT(($D37=journal!$A$4:$A$500)*(V$8&gt;=journal!$F$4:$F$500)*(V$8&lt;=journal!$G$4:$G$500),journal!$J$4:$J$500)</f>
        <v>0</v>
      </c>
      <c r="W37" s="118">
        <f>SUMPRODUCT(($D37=journal!$A$4:$A$500)*(W$8&gt;=journal!$F$4:$F$500)*(W$8&lt;=journal!$G$4:$G$500),journal!$J$4:$J$500)</f>
        <v>0</v>
      </c>
      <c r="X37" s="118">
        <f>SUMPRODUCT(($D37=journal!$A$4:$A$500)*(X$8&gt;=journal!$F$4:$F$500)*(X$8&lt;=journal!$G$4:$G$500),journal!$J$4:$J$500)</f>
        <v>0</v>
      </c>
      <c r="Y37" s="118">
        <f>SUMPRODUCT(($D37=journal!$A$4:$A$500)*(Y$8&gt;=journal!$F$4:$F$500)*(Y$8&lt;=journal!$G$4:$G$500),journal!$J$4:$J$500)</f>
        <v>0</v>
      </c>
      <c r="Z37" s="118">
        <f>SUMPRODUCT(($D37=journal!$A$4:$A$500)*(Z$8&gt;=journal!$F$4:$F$500)*(Z$8&lt;=journal!$G$4:$G$500),journal!$J$4:$J$500)</f>
        <v>0</v>
      </c>
      <c r="AA37" s="118">
        <f>SUMPRODUCT(($D37=journal!$A$4:$A$500)*(AA$8&gt;=journal!$F$4:$F$500)*(AA$8&lt;=journal!$G$4:$G$500),journal!$J$4:$J$500)</f>
        <v>0</v>
      </c>
      <c r="AB37" s="118">
        <f>SUMPRODUCT(($D37=journal!$A$4:$A$500)*(AB$8&gt;=journal!$F$4:$F$500)*(AB$8&lt;=journal!$G$4:$G$500),journal!$J$4:$J$500)</f>
        <v>0</v>
      </c>
      <c r="AC37" s="118">
        <f>SUMPRODUCT(($D37=journal!$A$4:$A$500)*(AC$8&gt;=journal!$F$4:$F$500)*(AC$8&lt;=journal!$G$4:$G$500),journal!$J$4:$J$500)</f>
        <v>0</v>
      </c>
      <c r="AD37" s="118">
        <f>SUMPRODUCT(($D37=journal!$A$4:$A$500)*(AD$8&gt;=journal!$F$4:$F$500)*(AD$8&lt;=journal!$G$4:$G$500),journal!$J$4:$J$500)</f>
        <v>0</v>
      </c>
      <c r="AE37" s="118">
        <f>SUMPRODUCT(($D37=journal!$A$4:$A$500)*(AE$8&gt;=journal!$F$4:$F$500)*(AE$8&lt;=journal!$G$4:$G$500),journal!$J$4:$J$500)</f>
        <v>0</v>
      </c>
      <c r="AF37" s="118">
        <f>SUMPRODUCT(($D37=journal!$A$4:$A$500)*(AF$8&gt;=journal!$F$4:$F$500)*(AF$8&lt;=journal!$G$4:$G$500),journal!$J$4:$J$500)</f>
        <v>0</v>
      </c>
      <c r="AG37" s="118">
        <f>SUMPRODUCT(($D37=journal!$A$4:$A$500)*(AG$8&gt;=journal!$F$4:$F$500)*(AG$8&lt;=journal!$G$4:$G$500),journal!$J$4:$J$500)</f>
        <v>0</v>
      </c>
      <c r="AH37" s="118">
        <f>SUMPRODUCT(($D37=journal!$A$4:$A$500)*(AH$8&gt;=journal!$F$4:$F$500)*(AH$8&lt;=journal!$G$4:$G$500),journal!$J$4:$J$500)</f>
        <v>0</v>
      </c>
      <c r="AI37" s="118">
        <f>SUMPRODUCT(($D37=journal!$A$4:$A$500)*(AI$8&gt;=journal!$F$4:$F$500)*(AI$8&lt;=journal!$G$4:$G$500),journal!$J$4:$J$500)</f>
        <v>0</v>
      </c>
    </row>
    <row r="38" spans="2:35" ht="15">
      <c r="B38" s="124" t="str">
        <f>IF(param!D33="","",param!D33)</f>
        <v>PONTONNIER</v>
      </c>
      <c r="C38" s="124" t="str">
        <f>IF(param!E33="","",param!E33)</f>
        <v>Christian</v>
      </c>
      <c r="D38" s="124">
        <f>IF(param!F33="","",param!F33)</f>
        <v>33005561</v>
      </c>
      <c r="E38" s="118">
        <f>SUMPRODUCT(($D38=journal!$A$4:$A$500)*(E$8&gt;=journal!$F$4:$F$500)*(E$8&lt;=journal!$G$4:$G$500),journal!$J$4:$J$500)</f>
        <v>1</v>
      </c>
      <c r="F38" s="118">
        <f>SUMPRODUCT(($D38=journal!$A$4:$A$500)*(F$8&gt;=journal!$F$4:$F$500)*(F$8&lt;=journal!$G$4:$G$500),journal!$J$4:$J$500)</f>
        <v>0</v>
      </c>
      <c r="G38" s="118">
        <f>SUMPRODUCT(($D38=journal!$A$4:$A$500)*(G$8&gt;=journal!$F$4:$F$500)*(G$8&lt;=journal!$G$4:$G$500),journal!$J$4:$J$500)</f>
        <v>0</v>
      </c>
      <c r="H38" s="118">
        <f>SUMPRODUCT(($D38=journal!$A$4:$A$500)*(H$8&gt;=journal!$F$4:$F$500)*(H$8&lt;=journal!$G$4:$G$500),journal!$J$4:$J$500)</f>
        <v>0</v>
      </c>
      <c r="I38" s="118">
        <f>SUMPRODUCT(($D38=journal!$A$4:$A$500)*(I$8&gt;=journal!$F$4:$F$500)*(I$8&lt;=journal!$G$4:$G$500),journal!$J$4:$J$500)</f>
        <v>0</v>
      </c>
      <c r="J38" s="118">
        <f>SUMPRODUCT(($D38=journal!$A$4:$A$500)*(J$8&gt;=journal!$F$4:$F$500)*(J$8&lt;=journal!$G$4:$G$500),journal!$J$4:$J$500)</f>
        <v>0</v>
      </c>
      <c r="K38" s="118">
        <f>SUMPRODUCT(($D38=journal!$A$4:$A$500)*(K$8&gt;=journal!$F$4:$F$500)*(K$8&lt;=journal!$G$4:$G$500),journal!$J$4:$J$500)</f>
        <v>0</v>
      </c>
      <c r="L38" s="118">
        <f>SUMPRODUCT(($D38=journal!$A$4:$A$500)*(L$8&gt;=journal!$F$4:$F$500)*(L$8&lt;=journal!$G$4:$G$500),journal!$J$4:$J$500)</f>
        <v>0</v>
      </c>
      <c r="M38" s="118">
        <f>SUMPRODUCT(($D38=journal!$A$4:$A$500)*(M$8&gt;=journal!$F$4:$F$500)*(M$8&lt;=journal!$G$4:$G$500),journal!$J$4:$J$500)</f>
        <v>0</v>
      </c>
      <c r="N38" s="118">
        <f>SUMPRODUCT(($D38=journal!$A$4:$A$500)*(N$8&gt;=journal!$F$4:$F$500)*(N$8&lt;=journal!$G$4:$G$500),journal!$J$4:$J$500)</f>
        <v>0</v>
      </c>
      <c r="O38" s="118">
        <f>SUMPRODUCT(($D38=journal!$A$4:$A$500)*(O$8&gt;=journal!$F$4:$F$500)*(O$8&lt;=journal!$G$4:$G$500),journal!$J$4:$J$500)</f>
        <v>0</v>
      </c>
      <c r="P38" s="118">
        <f>SUMPRODUCT(($D38=journal!$A$4:$A$500)*(P$8&gt;=journal!$F$4:$F$500)*(P$8&lt;=journal!$G$4:$G$500),journal!$J$4:$J$500)</f>
        <v>0</v>
      </c>
      <c r="Q38" s="118">
        <f>SUMPRODUCT(($D38=journal!$A$4:$A$500)*(Q$8&gt;=journal!$F$4:$F$500)*(Q$8&lt;=journal!$G$4:$G$500),journal!$J$4:$J$500)</f>
        <v>0</v>
      </c>
      <c r="R38" s="118">
        <f>SUMPRODUCT(($D38=journal!$A$4:$A$500)*(R$8&gt;=journal!$F$4:$F$500)*(R$8&lt;=journal!$G$4:$G$500),journal!$J$4:$J$500)</f>
        <v>0</v>
      </c>
      <c r="S38" s="118">
        <f>SUMPRODUCT(($D38=journal!$A$4:$A$500)*(S$8&gt;=journal!$F$4:$F$500)*(S$8&lt;=journal!$G$4:$G$500),journal!$J$4:$J$500)</f>
        <v>0</v>
      </c>
      <c r="T38" s="118">
        <f>SUMPRODUCT(($D38=journal!$A$4:$A$500)*(T$8&gt;=journal!$F$4:$F$500)*(T$8&lt;=journal!$G$4:$G$500),journal!$J$4:$J$500)</f>
        <v>0</v>
      </c>
      <c r="U38" s="118">
        <f>SUMPRODUCT(($D38=journal!$A$4:$A$500)*(U$8&gt;=journal!$F$4:$F$500)*(U$8&lt;=journal!$G$4:$G$500),journal!$J$4:$J$500)</f>
        <v>0</v>
      </c>
      <c r="V38" s="118">
        <f>SUMPRODUCT(($D38=journal!$A$4:$A$500)*(V$8&gt;=journal!$F$4:$F$500)*(V$8&lt;=journal!$G$4:$G$500),journal!$J$4:$J$500)</f>
        <v>0</v>
      </c>
      <c r="W38" s="118">
        <f>SUMPRODUCT(($D38=journal!$A$4:$A$500)*(W$8&gt;=journal!$F$4:$F$500)*(W$8&lt;=journal!$G$4:$G$500),journal!$J$4:$J$500)</f>
        <v>0</v>
      </c>
      <c r="X38" s="118">
        <f>SUMPRODUCT(($D38=journal!$A$4:$A$500)*(X$8&gt;=journal!$F$4:$F$500)*(X$8&lt;=journal!$G$4:$G$500),journal!$J$4:$J$500)</f>
        <v>0</v>
      </c>
      <c r="Y38" s="118">
        <f>SUMPRODUCT(($D38=journal!$A$4:$A$500)*(Y$8&gt;=journal!$F$4:$F$500)*(Y$8&lt;=journal!$G$4:$G$500),journal!$J$4:$J$500)</f>
        <v>0</v>
      </c>
      <c r="Z38" s="118">
        <f>SUMPRODUCT(($D38=journal!$A$4:$A$500)*(Z$8&gt;=journal!$F$4:$F$500)*(Z$8&lt;=journal!$G$4:$G$500),journal!$J$4:$J$500)</f>
        <v>0</v>
      </c>
      <c r="AA38" s="118">
        <f>SUMPRODUCT(($D38=journal!$A$4:$A$500)*(AA$8&gt;=journal!$F$4:$F$500)*(AA$8&lt;=journal!$G$4:$G$500),journal!$J$4:$J$500)</f>
        <v>0</v>
      </c>
      <c r="AB38" s="118">
        <f>SUMPRODUCT(($D38=journal!$A$4:$A$500)*(AB$8&gt;=journal!$F$4:$F$500)*(AB$8&lt;=journal!$G$4:$G$500),journal!$J$4:$J$500)</f>
        <v>0</v>
      </c>
      <c r="AC38" s="118">
        <f>SUMPRODUCT(($D38=journal!$A$4:$A$500)*(AC$8&gt;=journal!$F$4:$F$500)*(AC$8&lt;=journal!$G$4:$G$500),journal!$J$4:$J$500)</f>
        <v>0</v>
      </c>
      <c r="AD38" s="118">
        <f>SUMPRODUCT(($D38=journal!$A$4:$A$500)*(AD$8&gt;=journal!$F$4:$F$500)*(AD$8&lt;=journal!$G$4:$G$500),journal!$J$4:$J$500)</f>
        <v>0</v>
      </c>
      <c r="AE38" s="118">
        <f>SUMPRODUCT(($D38=journal!$A$4:$A$500)*(AE$8&gt;=journal!$F$4:$F$500)*(AE$8&lt;=journal!$G$4:$G$500),journal!$J$4:$J$500)</f>
        <v>0</v>
      </c>
      <c r="AF38" s="118">
        <f>SUMPRODUCT(($D38=journal!$A$4:$A$500)*(AF$8&gt;=journal!$F$4:$F$500)*(AF$8&lt;=journal!$G$4:$G$500),journal!$J$4:$J$500)</f>
        <v>0</v>
      </c>
      <c r="AG38" s="118">
        <f>SUMPRODUCT(($D38=journal!$A$4:$A$500)*(AG$8&gt;=journal!$F$4:$F$500)*(AG$8&lt;=journal!$G$4:$G$500),journal!$J$4:$J$500)</f>
        <v>0</v>
      </c>
      <c r="AH38" s="118">
        <f>SUMPRODUCT(($D38=journal!$A$4:$A$500)*(AH$8&gt;=journal!$F$4:$F$500)*(AH$8&lt;=journal!$G$4:$G$500),journal!$J$4:$J$500)</f>
        <v>0</v>
      </c>
      <c r="AI38" s="118">
        <f>SUMPRODUCT(($D38=journal!$A$4:$A$500)*(AI$8&gt;=journal!$F$4:$F$500)*(AI$8&lt;=journal!$G$4:$G$500),journal!$J$4:$J$500)</f>
        <v>0</v>
      </c>
    </row>
    <row r="39" spans="2:35" ht="15">
      <c r="B39" s="124" t="str">
        <f>IF(param!D34="","",param!D34)</f>
        <v>THEVENOUX</v>
      </c>
      <c r="C39" s="124" t="str">
        <f>IF(param!E34="","",param!E34)</f>
        <v>Norbert</v>
      </c>
      <c r="D39" s="124">
        <f>IF(param!F34="","",param!F34)</f>
        <v>33003440</v>
      </c>
      <c r="E39" s="118">
        <f>SUMPRODUCT(($D39=journal!$A$4:$A$500)*(E$8&gt;=journal!$F$4:$F$500)*(E$8&lt;=journal!$G$4:$G$500),journal!$J$4:$J$500)</f>
        <v>0</v>
      </c>
      <c r="F39" s="118">
        <f>SUMPRODUCT(($D39=journal!$A$4:$A$500)*(F$8&gt;=journal!$F$4:$F$500)*(F$8&lt;=journal!$G$4:$G$500),journal!$J$4:$J$500)</f>
        <v>0</v>
      </c>
      <c r="G39" s="118">
        <f>SUMPRODUCT(($D39=journal!$A$4:$A$500)*(G$8&gt;=journal!$F$4:$F$500)*(G$8&lt;=journal!$G$4:$G$500),journal!$J$4:$J$500)</f>
        <v>0</v>
      </c>
      <c r="H39" s="118">
        <f>SUMPRODUCT(($D39=journal!$A$4:$A$500)*(H$8&gt;=journal!$F$4:$F$500)*(H$8&lt;=journal!$G$4:$G$500),journal!$J$4:$J$500)</f>
        <v>0</v>
      </c>
      <c r="I39" s="118">
        <f>SUMPRODUCT(($D39=journal!$A$4:$A$500)*(I$8&gt;=journal!$F$4:$F$500)*(I$8&lt;=journal!$G$4:$G$500),journal!$J$4:$J$500)</f>
        <v>0</v>
      </c>
      <c r="J39" s="118">
        <f>SUMPRODUCT(($D39=journal!$A$4:$A$500)*(J$8&gt;=journal!$F$4:$F$500)*(J$8&lt;=journal!$G$4:$G$500),journal!$J$4:$J$500)</f>
        <v>0</v>
      </c>
      <c r="K39" s="118">
        <f>SUMPRODUCT(($D39=journal!$A$4:$A$500)*(K$8&gt;=journal!$F$4:$F$500)*(K$8&lt;=journal!$G$4:$G$500),journal!$J$4:$J$500)</f>
        <v>0</v>
      </c>
      <c r="L39" s="118">
        <f>SUMPRODUCT(($D39=journal!$A$4:$A$500)*(L$8&gt;=journal!$F$4:$F$500)*(L$8&lt;=journal!$G$4:$G$500),journal!$J$4:$J$500)</f>
        <v>0</v>
      </c>
      <c r="M39" s="118">
        <f>SUMPRODUCT(($D39=journal!$A$4:$A$500)*(M$8&gt;=journal!$F$4:$F$500)*(M$8&lt;=journal!$G$4:$G$500),journal!$J$4:$J$500)</f>
        <v>0</v>
      </c>
      <c r="N39" s="118">
        <f>SUMPRODUCT(($D39=journal!$A$4:$A$500)*(N$8&gt;=journal!$F$4:$F$500)*(N$8&lt;=journal!$G$4:$G$500),journal!$J$4:$J$500)</f>
        <v>0</v>
      </c>
      <c r="O39" s="118">
        <f>SUMPRODUCT(($D39=journal!$A$4:$A$500)*(O$8&gt;=journal!$F$4:$F$500)*(O$8&lt;=journal!$G$4:$G$500),journal!$J$4:$J$500)</f>
        <v>0</v>
      </c>
      <c r="P39" s="118">
        <f>SUMPRODUCT(($D39=journal!$A$4:$A$500)*(P$8&gt;=journal!$F$4:$F$500)*(P$8&lt;=journal!$G$4:$G$500),journal!$J$4:$J$500)</f>
        <v>0</v>
      </c>
      <c r="Q39" s="118">
        <f>SUMPRODUCT(($D39=journal!$A$4:$A$500)*(Q$8&gt;=journal!$F$4:$F$500)*(Q$8&lt;=journal!$G$4:$G$500),journal!$J$4:$J$500)</f>
        <v>0</v>
      </c>
      <c r="R39" s="118">
        <f>SUMPRODUCT(($D39=journal!$A$4:$A$500)*(R$8&gt;=journal!$F$4:$F$500)*(R$8&lt;=journal!$G$4:$G$500),journal!$J$4:$J$500)</f>
        <v>0</v>
      </c>
      <c r="S39" s="118">
        <f>SUMPRODUCT(($D39=journal!$A$4:$A$500)*(S$8&gt;=journal!$F$4:$F$500)*(S$8&lt;=journal!$G$4:$G$500),journal!$J$4:$J$500)</f>
        <v>0</v>
      </c>
      <c r="T39" s="118">
        <f>SUMPRODUCT(($D39=journal!$A$4:$A$500)*(T$8&gt;=journal!$F$4:$F$500)*(T$8&lt;=journal!$G$4:$G$500),journal!$J$4:$J$500)</f>
        <v>0</v>
      </c>
      <c r="U39" s="118">
        <f>SUMPRODUCT(($D39=journal!$A$4:$A$500)*(U$8&gt;=journal!$F$4:$F$500)*(U$8&lt;=journal!$G$4:$G$500),journal!$J$4:$J$500)</f>
        <v>0</v>
      </c>
      <c r="V39" s="118">
        <f>SUMPRODUCT(($D39=journal!$A$4:$A$500)*(V$8&gt;=journal!$F$4:$F$500)*(V$8&lt;=journal!$G$4:$G$500),journal!$J$4:$J$500)</f>
        <v>0</v>
      </c>
      <c r="W39" s="118">
        <f>SUMPRODUCT(($D39=journal!$A$4:$A$500)*(W$8&gt;=journal!$F$4:$F$500)*(W$8&lt;=journal!$G$4:$G$500),journal!$J$4:$J$500)</f>
        <v>0</v>
      </c>
      <c r="X39" s="118">
        <f>SUMPRODUCT(($D39=journal!$A$4:$A$500)*(X$8&gt;=journal!$F$4:$F$500)*(X$8&lt;=journal!$G$4:$G$500),journal!$J$4:$J$500)</f>
        <v>0</v>
      </c>
      <c r="Y39" s="118">
        <f>SUMPRODUCT(($D39=journal!$A$4:$A$500)*(Y$8&gt;=journal!$F$4:$F$500)*(Y$8&lt;=journal!$G$4:$G$500),journal!$J$4:$J$500)</f>
        <v>0</v>
      </c>
      <c r="Z39" s="118">
        <f>SUMPRODUCT(($D39=journal!$A$4:$A$500)*(Z$8&gt;=journal!$F$4:$F$500)*(Z$8&lt;=journal!$G$4:$G$500),journal!$J$4:$J$500)</f>
        <v>0</v>
      </c>
      <c r="AA39" s="118">
        <f>SUMPRODUCT(($D39=journal!$A$4:$A$500)*(AA$8&gt;=journal!$F$4:$F$500)*(AA$8&lt;=journal!$G$4:$G$500),journal!$J$4:$J$500)</f>
        <v>0</v>
      </c>
      <c r="AB39" s="118">
        <f>SUMPRODUCT(($D39=journal!$A$4:$A$500)*(AB$8&gt;=journal!$F$4:$F$500)*(AB$8&lt;=journal!$G$4:$G$500),journal!$J$4:$J$500)</f>
        <v>0</v>
      </c>
      <c r="AC39" s="118">
        <f>SUMPRODUCT(($D39=journal!$A$4:$A$500)*(AC$8&gt;=journal!$F$4:$F$500)*(AC$8&lt;=journal!$G$4:$G$500),journal!$J$4:$J$500)</f>
        <v>0</v>
      </c>
      <c r="AD39" s="118">
        <f>SUMPRODUCT(($D39=journal!$A$4:$A$500)*(AD$8&gt;=journal!$F$4:$F$500)*(AD$8&lt;=journal!$G$4:$G$500),journal!$J$4:$J$500)</f>
        <v>0</v>
      </c>
      <c r="AE39" s="118">
        <f>SUMPRODUCT(($D39=journal!$A$4:$A$500)*(AE$8&gt;=journal!$F$4:$F$500)*(AE$8&lt;=journal!$G$4:$G$500),journal!$J$4:$J$500)</f>
        <v>0</v>
      </c>
      <c r="AF39" s="118">
        <f>SUMPRODUCT(($D39=journal!$A$4:$A$500)*(AF$8&gt;=journal!$F$4:$F$500)*(AF$8&lt;=journal!$G$4:$G$500),journal!$J$4:$J$500)</f>
        <v>0</v>
      </c>
      <c r="AG39" s="118">
        <f>SUMPRODUCT(($D39=journal!$A$4:$A$500)*(AG$8&gt;=journal!$F$4:$F$500)*(AG$8&lt;=journal!$G$4:$G$500),journal!$J$4:$J$500)</f>
        <v>0</v>
      </c>
      <c r="AH39" s="118">
        <f>SUMPRODUCT(($D39=journal!$A$4:$A$500)*(AH$8&gt;=journal!$F$4:$F$500)*(AH$8&lt;=journal!$G$4:$G$500),journal!$J$4:$J$500)</f>
        <v>0</v>
      </c>
      <c r="AI39" s="118">
        <f>SUMPRODUCT(($D39=journal!$A$4:$A$500)*(AI$8&gt;=journal!$F$4:$F$500)*(AI$8&lt;=journal!$G$4:$G$500),journal!$J$4:$J$500)</f>
        <v>0</v>
      </c>
    </row>
    <row r="40" spans="2:35" ht="15">
      <c r="B40" s="124" t="str">
        <f>IF(param!D35="","",param!D35)</f>
        <v>VIRICEL</v>
      </c>
      <c r="C40" s="124" t="str">
        <f>IF(param!E35="","",param!E35)</f>
        <v>Christian</v>
      </c>
      <c r="D40" s="124">
        <f>IF(param!F35="","",param!F35)</f>
        <v>304740</v>
      </c>
      <c r="E40" s="118">
        <f>SUMPRODUCT(($D40=journal!$A$4:$A$500)*(E$8&gt;=journal!$F$4:$F$500)*(E$8&lt;=journal!$G$4:$G$500),journal!$J$4:$J$500)</f>
        <v>0</v>
      </c>
      <c r="F40" s="118">
        <f>SUMPRODUCT(($D40=journal!$A$4:$A$500)*(F$8&gt;=journal!$F$4:$F$500)*(F$8&lt;=journal!$G$4:$G$500),journal!$J$4:$J$500)</f>
        <v>0</v>
      </c>
      <c r="G40" s="118">
        <f>SUMPRODUCT(($D40=journal!$A$4:$A$500)*(G$8&gt;=journal!$F$4:$F$500)*(G$8&lt;=journal!$G$4:$G$500),journal!$J$4:$J$500)</f>
        <v>0</v>
      </c>
      <c r="H40" s="118">
        <f>SUMPRODUCT(($D40=journal!$A$4:$A$500)*(H$8&gt;=journal!$F$4:$F$500)*(H$8&lt;=journal!$G$4:$G$500),journal!$J$4:$J$500)</f>
        <v>0</v>
      </c>
      <c r="I40" s="118">
        <f>SUMPRODUCT(($D40=journal!$A$4:$A$500)*(I$8&gt;=journal!$F$4:$F$500)*(I$8&lt;=journal!$G$4:$G$500),journal!$J$4:$J$500)</f>
        <v>0</v>
      </c>
      <c r="J40" s="118">
        <f>SUMPRODUCT(($D40=journal!$A$4:$A$500)*(J$8&gt;=journal!$F$4:$F$500)*(J$8&lt;=journal!$G$4:$G$500),journal!$J$4:$J$500)</f>
        <v>0</v>
      </c>
      <c r="K40" s="118">
        <f>SUMPRODUCT(($D40=journal!$A$4:$A$500)*(K$8&gt;=journal!$F$4:$F$500)*(K$8&lt;=journal!$G$4:$G$500),journal!$J$4:$J$500)</f>
        <v>0</v>
      </c>
      <c r="L40" s="118">
        <f>SUMPRODUCT(($D40=journal!$A$4:$A$500)*(L$8&gt;=journal!$F$4:$F$500)*(L$8&lt;=journal!$G$4:$G$500),journal!$J$4:$J$500)</f>
        <v>0</v>
      </c>
      <c r="M40" s="118">
        <f>SUMPRODUCT(($D40=journal!$A$4:$A$500)*(M$8&gt;=journal!$F$4:$F$500)*(M$8&lt;=journal!$G$4:$G$500),journal!$J$4:$J$500)</f>
        <v>0</v>
      </c>
      <c r="N40" s="118">
        <f>SUMPRODUCT(($D40=journal!$A$4:$A$500)*(N$8&gt;=journal!$F$4:$F$500)*(N$8&lt;=journal!$G$4:$G$500),journal!$J$4:$J$500)</f>
        <v>0</v>
      </c>
      <c r="O40" s="118">
        <f>SUMPRODUCT(($D40=journal!$A$4:$A$500)*(O$8&gt;=journal!$F$4:$F$500)*(O$8&lt;=journal!$G$4:$G$500),journal!$J$4:$J$500)</f>
        <v>1</v>
      </c>
      <c r="P40" s="118">
        <f>SUMPRODUCT(($D40=journal!$A$4:$A$500)*(P$8&gt;=journal!$F$4:$F$500)*(P$8&lt;=journal!$G$4:$G$500),journal!$J$4:$J$500)</f>
        <v>1</v>
      </c>
      <c r="Q40" s="118">
        <f>SUMPRODUCT(($D40=journal!$A$4:$A$500)*(Q$8&gt;=journal!$F$4:$F$500)*(Q$8&lt;=journal!$G$4:$G$500),journal!$J$4:$J$500)</f>
        <v>1</v>
      </c>
      <c r="R40" s="118">
        <f>SUMPRODUCT(($D40=journal!$A$4:$A$500)*(R$8&gt;=journal!$F$4:$F$500)*(R$8&lt;=journal!$G$4:$G$500),journal!$J$4:$J$500)</f>
        <v>1</v>
      </c>
      <c r="S40" s="118">
        <f>SUMPRODUCT(($D40=journal!$A$4:$A$500)*(S$8&gt;=journal!$F$4:$F$500)*(S$8&lt;=journal!$G$4:$G$500),journal!$J$4:$J$500)</f>
        <v>1</v>
      </c>
      <c r="T40" s="118">
        <f>SUMPRODUCT(($D40=journal!$A$4:$A$500)*(T$8&gt;=journal!$F$4:$F$500)*(T$8&lt;=journal!$G$4:$G$500),journal!$J$4:$J$500)</f>
        <v>0</v>
      </c>
      <c r="U40" s="118">
        <f>SUMPRODUCT(($D40=journal!$A$4:$A$500)*(U$8&gt;=journal!$F$4:$F$500)*(U$8&lt;=journal!$G$4:$G$500),journal!$J$4:$J$500)</f>
        <v>0</v>
      </c>
      <c r="V40" s="118">
        <f>SUMPRODUCT(($D40=journal!$A$4:$A$500)*(V$8&gt;=journal!$F$4:$F$500)*(V$8&lt;=journal!$G$4:$G$500),journal!$J$4:$J$500)</f>
        <v>0</v>
      </c>
      <c r="W40" s="118">
        <f>SUMPRODUCT(($D40=journal!$A$4:$A$500)*(W$8&gt;=journal!$F$4:$F$500)*(W$8&lt;=journal!$G$4:$G$500),journal!$J$4:$J$500)</f>
        <v>0</v>
      </c>
      <c r="X40" s="118">
        <f>SUMPRODUCT(($D40=journal!$A$4:$A$500)*(X$8&gt;=journal!$F$4:$F$500)*(X$8&lt;=journal!$G$4:$G$500),journal!$J$4:$J$500)</f>
        <v>0</v>
      </c>
      <c r="Y40" s="118">
        <f>SUMPRODUCT(($D40=journal!$A$4:$A$500)*(Y$8&gt;=journal!$F$4:$F$500)*(Y$8&lt;=journal!$G$4:$G$500),journal!$J$4:$J$500)</f>
        <v>0</v>
      </c>
      <c r="Z40" s="118">
        <f>SUMPRODUCT(($D40=journal!$A$4:$A$500)*(Z$8&gt;=journal!$F$4:$F$500)*(Z$8&lt;=journal!$G$4:$G$500),journal!$J$4:$J$500)</f>
        <v>0</v>
      </c>
      <c r="AA40" s="118">
        <f>SUMPRODUCT(($D40=journal!$A$4:$A$500)*(AA$8&gt;=journal!$F$4:$F$500)*(AA$8&lt;=journal!$G$4:$G$500),journal!$J$4:$J$500)</f>
        <v>0</v>
      </c>
      <c r="AB40" s="118">
        <f>SUMPRODUCT(($D40=journal!$A$4:$A$500)*(AB$8&gt;=journal!$F$4:$F$500)*(AB$8&lt;=journal!$G$4:$G$500),journal!$J$4:$J$500)</f>
        <v>0</v>
      </c>
      <c r="AC40" s="118">
        <f>SUMPRODUCT(($D40=journal!$A$4:$A$500)*(AC$8&gt;=journal!$F$4:$F$500)*(AC$8&lt;=journal!$G$4:$G$500),journal!$J$4:$J$500)</f>
        <v>0</v>
      </c>
      <c r="AD40" s="118">
        <f>SUMPRODUCT(($D40=journal!$A$4:$A$500)*(AD$8&gt;=journal!$F$4:$F$500)*(AD$8&lt;=journal!$G$4:$G$500),journal!$J$4:$J$500)</f>
        <v>0</v>
      </c>
      <c r="AE40" s="118">
        <f>SUMPRODUCT(($D40=journal!$A$4:$A$500)*(AE$8&gt;=journal!$F$4:$F$500)*(AE$8&lt;=journal!$G$4:$G$500),journal!$J$4:$J$500)</f>
        <v>0</v>
      </c>
      <c r="AF40" s="118">
        <f>SUMPRODUCT(($D40=journal!$A$4:$A$500)*(AF$8&gt;=journal!$F$4:$F$500)*(AF$8&lt;=journal!$G$4:$G$500),journal!$J$4:$J$500)</f>
        <v>0</v>
      </c>
      <c r="AG40" s="118">
        <f>SUMPRODUCT(($D40=journal!$A$4:$A$500)*(AG$8&gt;=journal!$F$4:$F$500)*(AG$8&lt;=journal!$G$4:$G$500),journal!$J$4:$J$500)</f>
        <v>0</v>
      </c>
      <c r="AH40" s="118">
        <f>SUMPRODUCT(($D40=journal!$A$4:$A$500)*(AH$8&gt;=journal!$F$4:$F$500)*(AH$8&lt;=journal!$G$4:$G$500),journal!$J$4:$J$500)</f>
        <v>0</v>
      </c>
      <c r="AI40" s="118">
        <f>SUMPRODUCT(($D40=journal!$A$4:$A$500)*(AI$8&gt;=journal!$F$4:$F$500)*(AI$8&lt;=journal!$G$4:$G$500),journal!$J$4:$J$500)</f>
        <v>0</v>
      </c>
    </row>
    <row r="41" spans="2:35" ht="15">
      <c r="B41" s="124">
        <f>IF(param!D36="","",param!D36)</f>
      </c>
      <c r="C41" s="124">
        <f>IF(param!E36="","",param!E36)</f>
      </c>
      <c r="D41" s="124">
        <f>IF(param!F36="","",param!F36)</f>
      </c>
      <c r="E41" s="118">
        <f>SUMPRODUCT(($D41=journal!$A$4:$A$500)*(E$8&gt;=journal!$F$4:$F$500)*(E$8&lt;=journal!$G$4:$G$500),journal!$J$4:$J$500)</f>
        <v>0</v>
      </c>
      <c r="F41" s="118">
        <f>SUMPRODUCT(($D41=journal!$A$4:$A$500)*(F$8&gt;=journal!$F$4:$F$500)*(F$8&lt;=journal!$G$4:$G$500),journal!$J$4:$J$500)</f>
        <v>0</v>
      </c>
      <c r="G41" s="118">
        <f>SUMPRODUCT(($D41=journal!$A$4:$A$500)*(G$8&gt;=journal!$F$4:$F$500)*(G$8&lt;=journal!$G$4:$G$500),journal!$J$4:$J$500)</f>
        <v>0</v>
      </c>
      <c r="H41" s="118">
        <f>SUMPRODUCT(($D41=journal!$A$4:$A$500)*(H$8&gt;=journal!$F$4:$F$500)*(H$8&lt;=journal!$G$4:$G$500),journal!$J$4:$J$500)</f>
        <v>0</v>
      </c>
      <c r="I41" s="118">
        <f>SUMPRODUCT(($D41=journal!$A$4:$A$500)*(I$8&gt;=journal!$F$4:$F$500)*(I$8&lt;=journal!$G$4:$G$500),journal!$J$4:$J$500)</f>
        <v>0</v>
      </c>
      <c r="J41" s="118">
        <f>SUMPRODUCT(($D41=journal!$A$4:$A$500)*(J$8&gt;=journal!$F$4:$F$500)*(J$8&lt;=journal!$G$4:$G$500),journal!$J$4:$J$500)</f>
        <v>0</v>
      </c>
      <c r="K41" s="118">
        <f>SUMPRODUCT(($D41=journal!$A$4:$A$500)*(K$8&gt;=journal!$F$4:$F$500)*(K$8&lt;=journal!$G$4:$G$500),journal!$J$4:$J$500)</f>
        <v>0</v>
      </c>
      <c r="L41" s="118">
        <f>SUMPRODUCT(($D41=journal!$A$4:$A$500)*(L$8&gt;=journal!$F$4:$F$500)*(L$8&lt;=journal!$G$4:$G$500),journal!$J$4:$J$500)</f>
        <v>0</v>
      </c>
      <c r="M41" s="118">
        <f>SUMPRODUCT(($D41=journal!$A$4:$A$500)*(M$8&gt;=journal!$F$4:$F$500)*(M$8&lt;=journal!$G$4:$G$500),journal!$J$4:$J$500)</f>
        <v>0</v>
      </c>
      <c r="N41" s="118">
        <f>SUMPRODUCT(($D41=journal!$A$4:$A$500)*(N$8&gt;=journal!$F$4:$F$500)*(N$8&lt;=journal!$G$4:$G$500),journal!$J$4:$J$500)</f>
        <v>0</v>
      </c>
      <c r="O41" s="118">
        <f>SUMPRODUCT(($D41=journal!$A$4:$A$500)*(O$8&gt;=journal!$F$4:$F$500)*(O$8&lt;=journal!$G$4:$G$500),journal!$J$4:$J$500)</f>
        <v>0</v>
      </c>
      <c r="P41" s="118">
        <f>SUMPRODUCT(($D41=journal!$A$4:$A$500)*(P$8&gt;=journal!$F$4:$F$500)*(P$8&lt;=journal!$G$4:$G$500),journal!$J$4:$J$500)</f>
        <v>0</v>
      </c>
      <c r="Q41" s="118">
        <f>SUMPRODUCT(($D41=journal!$A$4:$A$500)*(Q$8&gt;=journal!$F$4:$F$500)*(Q$8&lt;=journal!$G$4:$G$500),journal!$J$4:$J$500)</f>
        <v>0</v>
      </c>
      <c r="R41" s="118">
        <f>SUMPRODUCT(($D41=journal!$A$4:$A$500)*(R$8&gt;=journal!$F$4:$F$500)*(R$8&lt;=journal!$G$4:$G$500),journal!$J$4:$J$500)</f>
        <v>0</v>
      </c>
      <c r="S41" s="118">
        <f>SUMPRODUCT(($D41=journal!$A$4:$A$500)*(S$8&gt;=journal!$F$4:$F$500)*(S$8&lt;=journal!$G$4:$G$500),journal!$J$4:$J$500)</f>
        <v>0</v>
      </c>
      <c r="T41" s="118">
        <f>SUMPRODUCT(($D41=journal!$A$4:$A$500)*(T$8&gt;=journal!$F$4:$F$500)*(T$8&lt;=journal!$G$4:$G$500),journal!$J$4:$J$500)</f>
        <v>0</v>
      </c>
      <c r="U41" s="118">
        <f>SUMPRODUCT(($D41=journal!$A$4:$A$500)*(U$8&gt;=journal!$F$4:$F$500)*(U$8&lt;=journal!$G$4:$G$500),journal!$J$4:$J$500)</f>
        <v>0</v>
      </c>
      <c r="V41" s="118">
        <f>SUMPRODUCT(($D41=journal!$A$4:$A$500)*(V$8&gt;=journal!$F$4:$F$500)*(V$8&lt;=journal!$G$4:$G$500),journal!$J$4:$J$500)</f>
        <v>0</v>
      </c>
      <c r="W41" s="118">
        <f>SUMPRODUCT(($D41=journal!$A$4:$A$500)*(W$8&gt;=journal!$F$4:$F$500)*(W$8&lt;=journal!$G$4:$G$500),journal!$J$4:$J$500)</f>
        <v>0</v>
      </c>
      <c r="X41" s="118">
        <f>SUMPRODUCT(($D41=journal!$A$4:$A$500)*(X$8&gt;=journal!$F$4:$F$500)*(X$8&lt;=journal!$G$4:$G$500),journal!$J$4:$J$500)</f>
        <v>0</v>
      </c>
      <c r="Y41" s="118">
        <f>SUMPRODUCT(($D41=journal!$A$4:$A$500)*(Y$8&gt;=journal!$F$4:$F$500)*(Y$8&lt;=journal!$G$4:$G$500),journal!$J$4:$J$500)</f>
        <v>0</v>
      </c>
      <c r="Z41" s="118">
        <f>SUMPRODUCT(($D41=journal!$A$4:$A$500)*(Z$8&gt;=journal!$F$4:$F$500)*(Z$8&lt;=journal!$G$4:$G$500),journal!$J$4:$J$500)</f>
        <v>0</v>
      </c>
      <c r="AA41" s="118">
        <f>SUMPRODUCT(($D41=journal!$A$4:$A$500)*(AA$8&gt;=journal!$F$4:$F$500)*(AA$8&lt;=journal!$G$4:$G$500),journal!$J$4:$J$500)</f>
        <v>0</v>
      </c>
      <c r="AB41" s="118">
        <f>SUMPRODUCT(($D41=journal!$A$4:$A$500)*(AB$8&gt;=journal!$F$4:$F$500)*(AB$8&lt;=journal!$G$4:$G$500),journal!$J$4:$J$500)</f>
        <v>0</v>
      </c>
      <c r="AC41" s="118">
        <f>SUMPRODUCT(($D41=journal!$A$4:$A$500)*(AC$8&gt;=journal!$F$4:$F$500)*(AC$8&lt;=journal!$G$4:$G$500),journal!$J$4:$J$500)</f>
        <v>0</v>
      </c>
      <c r="AD41" s="118">
        <f>SUMPRODUCT(($D41=journal!$A$4:$A$500)*(AD$8&gt;=journal!$F$4:$F$500)*(AD$8&lt;=journal!$G$4:$G$500),journal!$J$4:$J$500)</f>
        <v>0</v>
      </c>
      <c r="AE41" s="118">
        <f>SUMPRODUCT(($D41=journal!$A$4:$A$500)*(AE$8&gt;=journal!$F$4:$F$500)*(AE$8&lt;=journal!$G$4:$G$500),journal!$J$4:$J$500)</f>
        <v>0</v>
      </c>
      <c r="AF41" s="118">
        <f>SUMPRODUCT(($D41=journal!$A$4:$A$500)*(AF$8&gt;=journal!$F$4:$F$500)*(AF$8&lt;=journal!$G$4:$G$500),journal!$J$4:$J$500)</f>
        <v>0</v>
      </c>
      <c r="AG41" s="118">
        <f>SUMPRODUCT(($D41=journal!$A$4:$A$500)*(AG$8&gt;=journal!$F$4:$F$500)*(AG$8&lt;=journal!$G$4:$G$500),journal!$J$4:$J$500)</f>
        <v>0</v>
      </c>
      <c r="AH41" s="118">
        <f>SUMPRODUCT(($D41=journal!$A$4:$A$500)*(AH$8&gt;=journal!$F$4:$F$500)*(AH$8&lt;=journal!$G$4:$G$500),journal!$J$4:$J$500)</f>
        <v>0</v>
      </c>
      <c r="AI41" s="118">
        <f>SUMPRODUCT(($D41=journal!$A$4:$A$500)*(AI$8&gt;=journal!$F$4:$F$500)*(AI$8&lt;=journal!$G$4:$G$500),journal!$J$4:$J$500)</f>
        <v>0</v>
      </c>
    </row>
    <row r="42" ht="14.25">
      <c r="B42" s="127" t="s">
        <v>32</v>
      </c>
    </row>
    <row r="45" spans="1:4" ht="14.25">
      <c r="A45" s="128" t="s">
        <v>19</v>
      </c>
      <c r="B45" s="129" t="s">
        <v>75</v>
      </c>
      <c r="C45" s="129"/>
      <c r="D45" s="129"/>
    </row>
    <row r="46" spans="1:4" ht="14.25">
      <c r="A46" s="128" t="s">
        <v>20</v>
      </c>
      <c r="B46" s="129" t="s">
        <v>75</v>
      </c>
      <c r="C46" s="129"/>
      <c r="D46" s="129"/>
    </row>
    <row r="47" spans="1:4" ht="14.25">
      <c r="A47" s="128" t="s">
        <v>21</v>
      </c>
      <c r="B47" s="129" t="s">
        <v>75</v>
      </c>
      <c r="C47" s="129"/>
      <c r="D47" s="129"/>
    </row>
    <row r="48" spans="1:4" ht="14.25">
      <c r="A48" s="128" t="s">
        <v>22</v>
      </c>
      <c r="B48" s="129" t="s">
        <v>75</v>
      </c>
      <c r="C48" s="129"/>
      <c r="D48" s="129"/>
    </row>
    <row r="49" spans="1:4" ht="14.25">
      <c r="A49" s="128" t="s">
        <v>23</v>
      </c>
      <c r="B49" s="129" t="s">
        <v>75</v>
      </c>
      <c r="C49" s="129"/>
      <c r="D49" s="129"/>
    </row>
    <row r="50" spans="1:4" ht="14.25">
      <c r="A50" s="128" t="s">
        <v>24</v>
      </c>
      <c r="B50" s="129" t="s">
        <v>75</v>
      </c>
      <c r="C50" s="129"/>
      <c r="D50" s="129"/>
    </row>
    <row r="51" spans="1:4" ht="14.25">
      <c r="A51" s="128" t="s">
        <v>25</v>
      </c>
      <c r="B51" s="129" t="s">
        <v>75</v>
      </c>
      <c r="C51" s="129"/>
      <c r="D51" s="129"/>
    </row>
    <row r="52" spans="1:4" ht="14.25">
      <c r="A52" s="128" t="s">
        <v>26</v>
      </c>
      <c r="B52" s="129" t="s">
        <v>75</v>
      </c>
      <c r="C52" s="129"/>
      <c r="D52" s="129"/>
    </row>
    <row r="53" spans="1:4" ht="14.25">
      <c r="A53" s="128" t="s">
        <v>27</v>
      </c>
      <c r="B53" s="129" t="s">
        <v>75</v>
      </c>
      <c r="C53" s="129"/>
      <c r="D53" s="129"/>
    </row>
    <row r="54" spans="1:4" ht="14.25">
      <c r="A54" s="128" t="s">
        <v>16</v>
      </c>
      <c r="B54" s="129" t="s">
        <v>75</v>
      </c>
      <c r="C54" s="129"/>
      <c r="D54" s="129"/>
    </row>
    <row r="55" spans="1:4" ht="14.25">
      <c r="A55" s="128" t="s">
        <v>17</v>
      </c>
      <c r="B55" s="129" t="s">
        <v>75</v>
      </c>
      <c r="C55" s="129"/>
      <c r="D55" s="129"/>
    </row>
    <row r="56" spans="1:4" ht="14.25">
      <c r="A56" s="128" t="s">
        <v>18</v>
      </c>
      <c r="B56" s="129" t="s">
        <v>75</v>
      </c>
      <c r="C56" s="129"/>
      <c r="D56" s="129"/>
    </row>
    <row r="57" ht="14.25">
      <c r="A57" s="130"/>
    </row>
    <row r="58" ht="14.25">
      <c r="A58" s="130"/>
    </row>
    <row r="59" ht="14.25">
      <c r="A59" s="130"/>
    </row>
  </sheetData>
  <sheetProtection/>
  <mergeCells count="2">
    <mergeCell ref="A4:B4"/>
    <mergeCell ref="A2:AI2"/>
  </mergeCells>
  <conditionalFormatting sqref="E8:AI8">
    <cfRule type="expression" priority="61" dxfId="7">
      <formula>(WEEKDAY(E8,2)&gt;5)+(COUNTIF(ferie,E8)&gt;0)</formula>
    </cfRule>
  </conditionalFormatting>
  <conditionalFormatting sqref="E9:AI41">
    <cfRule type="cellIs" priority="1" dxfId="119" operator="equal">
      <formula>0</formula>
    </cfRule>
    <cfRule type="cellIs" priority="2" dxfId="113" operator="notEqual">
      <formula>0</formula>
    </cfRule>
  </conditionalFormatting>
  <dataValidations count="2">
    <dataValidation type="list" allowBlank="1" showInputMessage="1" showErrorMessage="1" sqref="IA6:IA7">
      <formula1>nom</formula1>
    </dataValidation>
    <dataValidation type="list" allowBlank="1" showInputMessage="1" showErrorMessage="1" sqref="B6:D6">
      <formula1>periode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showGridLines="0" showZeros="0" zoomScale="75" zoomScaleNormal="75" zoomScalePageLayoutView="0" workbookViewId="0" topLeftCell="A1">
      <selection activeCell="E4" sqref="E4"/>
    </sheetView>
  </sheetViews>
  <sheetFormatPr defaultColWidth="11.00390625" defaultRowHeight="14.25"/>
  <cols>
    <col min="1" max="1" width="15.375" style="0" bestFit="1" customWidth="1"/>
    <col min="2" max="2" width="2.75390625" style="0" customWidth="1"/>
    <col min="3" max="3" width="11.375" style="0" customWidth="1"/>
    <col min="4" max="4" width="12.125" style="0" bestFit="1" customWidth="1"/>
    <col min="5" max="5" width="13.125" style="0" bestFit="1" customWidth="1"/>
    <col min="6" max="6" width="11.375" style="0" customWidth="1"/>
    <col min="7" max="8" width="9.375" style="21" customWidth="1"/>
    <col min="9" max="9" width="11.00390625" style="21" bestFit="1" customWidth="1"/>
    <col min="10" max="10" width="4.375" style="0" customWidth="1"/>
    <col min="11" max="11" width="17.00390625" style="0" customWidth="1"/>
    <col min="12" max="12" width="10.625" style="0" bestFit="1" customWidth="1"/>
    <col min="13" max="13" width="3.125" style="0" customWidth="1"/>
    <col min="14" max="14" width="9.25390625" style="2" bestFit="1" customWidth="1"/>
    <col min="15" max="15" width="23.125" style="80" bestFit="1" customWidth="1"/>
    <col min="16" max="16" width="3.125" style="0" bestFit="1" customWidth="1"/>
    <col min="17" max="17" width="10.50390625" style="0" bestFit="1" customWidth="1"/>
    <col min="18" max="18" width="15.375" style="0" bestFit="1" customWidth="1"/>
  </cols>
  <sheetData>
    <row r="1" spans="1:11" ht="15">
      <c r="A1" s="16"/>
      <c r="D1" s="2"/>
      <c r="E1" s="2"/>
      <c r="J1" s="2"/>
      <c r="K1" s="2"/>
    </row>
    <row r="2" spans="1:15" ht="27" customHeight="1">
      <c r="A2" s="20">
        <v>2015</v>
      </c>
      <c r="D2">
        <v>1</v>
      </c>
      <c r="E2">
        <v>2</v>
      </c>
      <c r="F2">
        <v>3</v>
      </c>
      <c r="G2" s="21">
        <v>4</v>
      </c>
      <c r="H2" s="21">
        <v>5</v>
      </c>
      <c r="I2" s="21">
        <v>6</v>
      </c>
      <c r="K2" s="62" t="s">
        <v>49</v>
      </c>
      <c r="L2" s="63"/>
      <c r="N2" s="82" t="s">
        <v>66</v>
      </c>
      <c r="O2" s="83"/>
    </row>
    <row r="3" spans="1:16" ht="15">
      <c r="A3" s="13"/>
      <c r="C3" s="58" t="s">
        <v>176</v>
      </c>
      <c r="D3" s="59" t="s">
        <v>0</v>
      </c>
      <c r="E3" s="60" t="s">
        <v>47</v>
      </c>
      <c r="F3" s="58" t="s">
        <v>176</v>
      </c>
      <c r="G3" s="61" t="s">
        <v>1</v>
      </c>
      <c r="H3" s="61" t="s">
        <v>201</v>
      </c>
      <c r="I3" s="61" t="s">
        <v>187</v>
      </c>
      <c r="K3" s="12"/>
      <c r="L3" s="1" t="s">
        <v>48</v>
      </c>
      <c r="N3" s="40" t="s">
        <v>44</v>
      </c>
      <c r="O3" s="81" t="s">
        <v>203</v>
      </c>
      <c r="P3" s="14">
        <v>1</v>
      </c>
    </row>
    <row r="4" spans="1:16" ht="15">
      <c r="A4" s="58" t="s">
        <v>64</v>
      </c>
      <c r="C4" s="55">
        <f>_xlfn.IFERROR(VLOOKUP($D4,'HYPERVISION  acquis'!$C$5:$Q$37,15,FALSE),"")</f>
        <v>808736</v>
      </c>
      <c r="D4" s="3" t="s">
        <v>108</v>
      </c>
      <c r="E4" s="4" t="s">
        <v>109</v>
      </c>
      <c r="F4" s="134">
        <f>_xlfn.IFERROR(VLOOKUP($D4,'HYPERVISION  acquis'!$C$5:$Q$37,15,FALSE),"")</f>
        <v>808736</v>
      </c>
      <c r="G4" s="75">
        <f>SUMIF('HYPERVISION  acquis'!$A:$A,param!$F4,'HYPERVISION  acquis'!$R:$R)</f>
        <v>25</v>
      </c>
      <c r="H4" s="75">
        <f>SUMIF('HYPERVISION  acquis'!$A:$A,param!$F4,'HYPERVISION  acquis'!$E:$E)</f>
        <v>2</v>
      </c>
      <c r="I4" s="75">
        <f>SUMIF('HYPERVISION  acquis'!$A:$A,param!$F4,'HYPERVISION  acquis'!$S:$S)</f>
        <v>10</v>
      </c>
      <c r="K4" s="25" t="s">
        <v>33</v>
      </c>
      <c r="L4" s="30">
        <f>DATE(An_0,1,1)</f>
        <v>42005</v>
      </c>
      <c r="N4" s="40" t="s">
        <v>122</v>
      </c>
      <c r="O4" s="81" t="s">
        <v>223</v>
      </c>
      <c r="P4" s="14">
        <v>2</v>
      </c>
    </row>
    <row r="5" spans="1:16" ht="15">
      <c r="A5" s="14" t="s">
        <v>51</v>
      </c>
      <c r="C5" s="55">
        <f>_xlfn.IFERROR(VLOOKUP($D5,'HYPERVISION  acquis'!$C$5:$Q$37,15,FALSE),"")</f>
        <v>20022921</v>
      </c>
      <c r="D5" s="3" t="s">
        <v>2</v>
      </c>
      <c r="E5" s="4" t="s">
        <v>76</v>
      </c>
      <c r="F5" s="134">
        <f>_xlfn.IFERROR(VLOOKUP($D5,'HYPERVISION  acquis'!$C$5:$Q$37,15,FALSE),"")</f>
        <v>20022921</v>
      </c>
      <c r="G5" s="75">
        <f>SUMIF('HYPERVISION  acquis'!$A:$A,param!$F5,'HYPERVISION  acquis'!$R:$R)</f>
        <v>25</v>
      </c>
      <c r="H5" s="75">
        <f>SUMIF('HYPERVISION  acquis'!$A:$A,param!$F5,'HYPERVISION  acquis'!$E:$E)</f>
        <v>1</v>
      </c>
      <c r="I5" s="75">
        <f>SUMIF('HYPERVISION  acquis'!$A:$A,param!$F5,'HYPERVISION  acquis'!$S:$S)</f>
        <v>0</v>
      </c>
      <c r="K5" s="25" t="s">
        <v>34</v>
      </c>
      <c r="L5" s="33">
        <f>ROUND(DATE(An_0,4,MOD(234-11*MOD(An_0,19),30))/7,)*7-5</f>
        <v>42100</v>
      </c>
      <c r="N5" s="41" t="s">
        <v>43</v>
      </c>
      <c r="O5" s="81" t="s">
        <v>204</v>
      </c>
      <c r="P5" s="14">
        <v>3</v>
      </c>
    </row>
    <row r="6" spans="1:16" ht="15">
      <c r="A6" s="14" t="s">
        <v>52</v>
      </c>
      <c r="C6" s="55">
        <f>_xlfn.IFERROR(VLOOKUP($D6,'HYPERVISION  acquis'!$C$5:$Q$37,15,FALSE),"")</f>
        <v>33006773</v>
      </c>
      <c r="D6" s="3" t="s">
        <v>3</v>
      </c>
      <c r="E6" s="4" t="s">
        <v>46</v>
      </c>
      <c r="F6" s="134">
        <f>_xlfn.IFERROR(VLOOKUP($D6,'HYPERVISION  acquis'!$C$5:$Q$37,15,FALSE),"")</f>
        <v>33006773</v>
      </c>
      <c r="G6" s="75">
        <f>SUMIF('HYPERVISION  acquis'!$A:$A,param!$F6,'HYPERVISION  acquis'!$R:$R)</f>
        <v>25</v>
      </c>
      <c r="H6" s="75">
        <f>SUMIF('HYPERVISION  acquis'!$A:$A,param!$F6,'HYPERVISION  acquis'!$E:$E)</f>
        <v>5</v>
      </c>
      <c r="I6" s="75">
        <f>SUMIF('HYPERVISION  acquis'!$A:$A,param!$F6,'HYPERVISION  acquis'!$S:$S)</f>
        <v>0</v>
      </c>
      <c r="K6" s="25" t="s">
        <v>35</v>
      </c>
      <c r="L6" s="30">
        <f>DATE(An_0,5,1)</f>
        <v>42125</v>
      </c>
      <c r="N6" s="42" t="s">
        <v>45</v>
      </c>
      <c r="O6" s="81" t="s">
        <v>205</v>
      </c>
      <c r="P6" s="14">
        <v>4</v>
      </c>
    </row>
    <row r="7" spans="1:16" ht="15">
      <c r="A7" s="14" t="s">
        <v>53</v>
      </c>
      <c r="C7" s="57">
        <v>273721</v>
      </c>
      <c r="D7" s="37" t="s">
        <v>118</v>
      </c>
      <c r="E7" s="38" t="s">
        <v>89</v>
      </c>
      <c r="F7" s="77">
        <v>273721</v>
      </c>
      <c r="G7" s="75">
        <f>SUMIF('HYPERVISION  acquis'!$A:$A,param!$F7,'HYPERVISION  acquis'!$R:$R)</f>
        <v>14.209999999999999</v>
      </c>
      <c r="H7" s="75">
        <f>SUMIF('HYPERVISION  acquis'!$A:$A,param!$F7,'HYPERVISION  acquis'!$E:$E)</f>
        <v>5</v>
      </c>
      <c r="I7" s="75">
        <f>SUMIF('HYPERVISION  acquis'!$A:$A,param!$F7,'HYPERVISION  acquis'!$S:$S)</f>
        <v>0</v>
      </c>
      <c r="K7" s="26">
        <v>16565</v>
      </c>
      <c r="L7" s="30">
        <f>DATE(An_0,5,8)</f>
        <v>42132</v>
      </c>
      <c r="N7" s="84" t="s">
        <v>135</v>
      </c>
      <c r="O7" s="81" t="s">
        <v>214</v>
      </c>
      <c r="P7" s="14">
        <v>5</v>
      </c>
    </row>
    <row r="8" spans="1:16" ht="15">
      <c r="A8" s="14" t="s">
        <v>54</v>
      </c>
      <c r="C8" s="57">
        <v>264829</v>
      </c>
      <c r="D8" s="3" t="s">
        <v>118</v>
      </c>
      <c r="E8" s="4" t="s">
        <v>77</v>
      </c>
      <c r="F8" s="77">
        <v>264829</v>
      </c>
      <c r="G8" s="75">
        <f>SUMIF('HYPERVISION  acquis'!$A:$A,param!$F8,'HYPERVISION  acquis'!$R:$R)</f>
        <v>25</v>
      </c>
      <c r="H8" s="75">
        <f>SUMIF('HYPERVISION  acquis'!$A:$A,param!$F8,'HYPERVISION  acquis'!$E:$E)</f>
        <v>5</v>
      </c>
      <c r="I8" s="75">
        <f>SUMIF('HYPERVISION  acquis'!$A:$A,param!$F8,'HYPERVISION  acquis'!$S:$S)</f>
        <v>0</v>
      </c>
      <c r="K8" s="25" t="s">
        <v>50</v>
      </c>
      <c r="L8" s="30">
        <f>L5+38</f>
        <v>42138</v>
      </c>
      <c r="N8" s="85" t="s">
        <v>117</v>
      </c>
      <c r="O8" s="81" t="s">
        <v>208</v>
      </c>
      <c r="P8" s="14">
        <v>6</v>
      </c>
    </row>
    <row r="9" spans="1:16" ht="15">
      <c r="A9" s="14" t="s">
        <v>55</v>
      </c>
      <c r="C9" s="55">
        <f>_xlfn.IFERROR(VLOOKUP($D9,'HYPERVISION  acquis'!$C$5:$Q$37,15,FALSE),"")</f>
        <v>811564</v>
      </c>
      <c r="D9" s="3" t="s">
        <v>12</v>
      </c>
      <c r="E9" s="4" t="s">
        <v>85</v>
      </c>
      <c r="F9" s="134">
        <f>_xlfn.IFERROR(VLOOKUP($D9,'HYPERVISION  acquis'!$C$5:$Q$37,15,FALSE),"")</f>
        <v>811564</v>
      </c>
      <c r="G9" s="75">
        <f>SUMIF('HYPERVISION  acquis'!$A:$A,param!$F9,'HYPERVISION  acquis'!$R:$R)</f>
        <v>25</v>
      </c>
      <c r="H9" s="75">
        <f>SUMIF('HYPERVISION  acquis'!$A:$A,param!$F9,'HYPERVISION  acquis'!$E:$E)</f>
        <v>1</v>
      </c>
      <c r="I9" s="75">
        <f>SUMIF('HYPERVISION  acquis'!$A:$A,param!$F9,'HYPERVISION  acquis'!$S:$S)</f>
        <v>0</v>
      </c>
      <c r="K9" s="25" t="s">
        <v>36</v>
      </c>
      <c r="L9" s="30">
        <f>L5+49</f>
        <v>42149</v>
      </c>
      <c r="N9" s="135" t="s">
        <v>121</v>
      </c>
      <c r="O9" s="81" t="s">
        <v>210</v>
      </c>
      <c r="P9" s="14">
        <v>7</v>
      </c>
    </row>
    <row r="10" spans="1:16" ht="15">
      <c r="A10" s="14" t="s">
        <v>56</v>
      </c>
      <c r="C10" s="55">
        <f>_xlfn.IFERROR(VLOOKUP($D10,'HYPERVISION  acquis'!$C$5:$Q$37,15,FALSE),"")</f>
        <v>20016150</v>
      </c>
      <c r="D10" s="37" t="s">
        <v>93</v>
      </c>
      <c r="E10" s="38" t="s">
        <v>94</v>
      </c>
      <c r="F10" s="134">
        <f>_xlfn.IFERROR(VLOOKUP($D10,'HYPERVISION  acquis'!$C$5:$Q$37,15,FALSE),"")</f>
        <v>20016150</v>
      </c>
      <c r="G10" s="75">
        <f>SUMIF('HYPERVISION  acquis'!$A:$A,param!$F10,'HYPERVISION  acquis'!$R:$R)</f>
        <v>25</v>
      </c>
      <c r="H10" s="75">
        <f>SUMIF('HYPERVISION  acquis'!$A:$A,param!$F10,'HYPERVISION  acquis'!$E:$E)</f>
        <v>2</v>
      </c>
      <c r="I10" s="75">
        <f>SUMIF('HYPERVISION  acquis'!$A:$A,param!$F10,'HYPERVISION  acquis'!$S:$S)</f>
        <v>10</v>
      </c>
      <c r="K10" s="25" t="s">
        <v>37</v>
      </c>
      <c r="L10" s="30">
        <f>DATE(An_0,7,14)</f>
        <v>42199</v>
      </c>
      <c r="N10" s="135" t="s">
        <v>168</v>
      </c>
      <c r="O10" s="81" t="s">
        <v>222</v>
      </c>
      <c r="P10" s="14">
        <v>8</v>
      </c>
    </row>
    <row r="11" spans="1:16" ht="15">
      <c r="A11" s="14" t="s">
        <v>57</v>
      </c>
      <c r="C11" s="55">
        <f>_xlfn.IFERROR(VLOOKUP($D11,'HYPERVISION  acquis'!$C$5:$Q$37,15,FALSE),"")</f>
        <v>802874</v>
      </c>
      <c r="D11" s="37" t="s">
        <v>95</v>
      </c>
      <c r="E11" s="38" t="s">
        <v>96</v>
      </c>
      <c r="F11" s="134">
        <f>_xlfn.IFERROR(VLOOKUP($D11,'HYPERVISION  acquis'!$C$5:$Q$37,15,FALSE),"")</f>
        <v>802874</v>
      </c>
      <c r="G11" s="75">
        <f>SUMIF('HYPERVISION  acquis'!$A:$A,param!$F11,'HYPERVISION  acquis'!$R:$R)</f>
        <v>25</v>
      </c>
      <c r="H11" s="75">
        <f>SUMIF('HYPERVISION  acquis'!$A:$A,param!$F11,'HYPERVISION  acquis'!$E:$E)</f>
        <v>2</v>
      </c>
      <c r="I11" s="75">
        <f>SUMIF('HYPERVISION  acquis'!$A:$A,param!$F11,'HYPERVISION  acquis'!$S:$S)</f>
        <v>10</v>
      </c>
      <c r="K11" s="25" t="s">
        <v>38</v>
      </c>
      <c r="L11" s="30">
        <f>DATE(An_0,8,15)</f>
        <v>42231</v>
      </c>
      <c r="N11" s="135" t="s">
        <v>139</v>
      </c>
      <c r="O11" s="81" t="s">
        <v>216</v>
      </c>
      <c r="P11" s="14">
        <v>9</v>
      </c>
    </row>
    <row r="12" spans="1:16" ht="15">
      <c r="A12" s="14" t="s">
        <v>58</v>
      </c>
      <c r="C12" s="55">
        <f>_xlfn.IFERROR(VLOOKUP($D12,'HYPERVISION  acquis'!$C$5:$Q$37,15,FALSE),"")</f>
        <v>791659</v>
      </c>
      <c r="D12" s="3" t="s">
        <v>4</v>
      </c>
      <c r="E12" s="4" t="s">
        <v>78</v>
      </c>
      <c r="F12" s="134">
        <f>_xlfn.IFERROR(VLOOKUP($D12,'HYPERVISION  acquis'!$C$5:$Q$37,15,FALSE),"")</f>
        <v>791659</v>
      </c>
      <c r="G12" s="75">
        <f>SUMIF('HYPERVISION  acquis'!$A:$A,param!$F12,'HYPERVISION  acquis'!$R:$R)</f>
        <v>25</v>
      </c>
      <c r="H12" s="75">
        <f>SUMIF('HYPERVISION  acquis'!$A:$A,param!$F12,'HYPERVISION  acquis'!$E:$E)</f>
        <v>2</v>
      </c>
      <c r="I12" s="75">
        <f>SUMIF('HYPERVISION  acquis'!$A:$A,param!$F12,'HYPERVISION  acquis'!$S:$S)</f>
        <v>0</v>
      </c>
      <c r="K12" s="25" t="s">
        <v>39</v>
      </c>
      <c r="L12" s="30">
        <f>DATE(An_0,11,1)</f>
        <v>42309</v>
      </c>
      <c r="N12" s="135" t="s">
        <v>140</v>
      </c>
      <c r="O12" s="81" t="s">
        <v>217</v>
      </c>
      <c r="P12" s="14">
        <v>10</v>
      </c>
    </row>
    <row r="13" spans="1:16" ht="15">
      <c r="A13" s="14" t="s">
        <v>59</v>
      </c>
      <c r="C13" s="55">
        <f>_xlfn.IFERROR(VLOOKUP($D13,'HYPERVISION  acquis'!$C$5:$Q$37,15,FALSE),"")</f>
        <v>601804</v>
      </c>
      <c r="D13" s="3" t="s">
        <v>5</v>
      </c>
      <c r="E13" s="4" t="s">
        <v>79</v>
      </c>
      <c r="F13" s="134">
        <f>_xlfn.IFERROR(VLOOKUP($D13,'HYPERVISION  acquis'!$C$5:$Q$37,15,FALSE),"")</f>
        <v>601804</v>
      </c>
      <c r="G13" s="75">
        <f>SUMIF('HYPERVISION  acquis'!$A:$A,param!$F13,'HYPERVISION  acquis'!$R:$R)</f>
        <v>25</v>
      </c>
      <c r="H13" s="75">
        <f>SUMIF('HYPERVISION  acquis'!$A:$A,param!$F13,'HYPERVISION  acquis'!$E:$E)</f>
        <v>3</v>
      </c>
      <c r="I13" s="75">
        <f>SUMIF('HYPERVISION  acquis'!$A:$A,param!$F13,'HYPERVISION  acquis'!$S:$S)</f>
        <v>0</v>
      </c>
      <c r="K13" s="25" t="s">
        <v>40</v>
      </c>
      <c r="L13" s="30">
        <f>DATE(An_0,11,11)</f>
        <v>42319</v>
      </c>
      <c r="N13" s="15" t="s">
        <v>146</v>
      </c>
      <c r="O13" s="81" t="s">
        <v>219</v>
      </c>
      <c r="P13" s="14">
        <v>11</v>
      </c>
    </row>
    <row r="14" spans="1:16" ht="15.75" thickBot="1">
      <c r="A14" s="14" t="s">
        <v>60</v>
      </c>
      <c r="C14" s="55">
        <f>_xlfn.IFERROR(VLOOKUP($D14,'HYPERVISION  acquis'!$C$5:$Q$37,15,FALSE),"")</f>
        <v>725173</v>
      </c>
      <c r="D14" s="3" t="s">
        <v>101</v>
      </c>
      <c r="E14" s="4" t="s">
        <v>102</v>
      </c>
      <c r="F14" s="134">
        <f>_xlfn.IFERROR(VLOOKUP($D14,'HYPERVISION  acquis'!$C$5:$Q$37,15,FALSE),"")</f>
        <v>725173</v>
      </c>
      <c r="G14" s="75">
        <f>SUMIF('HYPERVISION  acquis'!$A:$A,param!$F14,'HYPERVISION  acquis'!$R:$R)</f>
        <v>25</v>
      </c>
      <c r="H14" s="75">
        <f>SUMIF('HYPERVISION  acquis'!$A:$A,param!$F14,'HYPERVISION  acquis'!$E:$E)</f>
        <v>4</v>
      </c>
      <c r="I14" s="75">
        <f>SUMIF('HYPERVISION  acquis'!$A:$A,param!$F14,'HYPERVISION  acquis'!$S:$S)</f>
        <v>10</v>
      </c>
      <c r="K14" s="27" t="s">
        <v>41</v>
      </c>
      <c r="L14" s="31">
        <f>DATE(An_0,12,25)</f>
        <v>42363</v>
      </c>
      <c r="N14" s="15" t="s">
        <v>154</v>
      </c>
      <c r="O14" s="81" t="s">
        <v>220</v>
      </c>
      <c r="P14" s="14">
        <v>12</v>
      </c>
    </row>
    <row r="15" spans="1:16" ht="15.75" thickTop="1">
      <c r="A15" s="14" t="s">
        <v>61</v>
      </c>
      <c r="C15" s="57">
        <v>784080</v>
      </c>
      <c r="D15" s="37" t="s">
        <v>90</v>
      </c>
      <c r="E15" s="38" t="s">
        <v>88</v>
      </c>
      <c r="F15" s="77">
        <v>784080</v>
      </c>
      <c r="G15" s="75">
        <f>SUMIF('HYPERVISION  acquis'!$A:$A,param!$F15,'HYPERVISION  acquis'!$R:$R)</f>
        <v>25</v>
      </c>
      <c r="H15" s="75">
        <f>SUMIF('HYPERVISION  acquis'!$A:$A,param!$F15,'HYPERVISION  acquis'!$E:$E)</f>
        <v>5</v>
      </c>
      <c r="I15" s="75">
        <f>SUMIF('HYPERVISION  acquis'!$A:$A,param!$F15,'HYPERVISION  acquis'!$S:$S)</f>
        <v>10</v>
      </c>
      <c r="K15" s="28" t="s">
        <v>33</v>
      </c>
      <c r="L15" s="32">
        <f>_XLL.MOIS.DECALER(L4,12)</f>
        <v>42370</v>
      </c>
      <c r="N15" s="135" t="s">
        <v>120</v>
      </c>
      <c r="O15" s="81" t="s">
        <v>209</v>
      </c>
      <c r="P15" s="14">
        <v>13</v>
      </c>
    </row>
    <row r="16" spans="1:16" ht="15">
      <c r="A16" s="14" t="s">
        <v>62</v>
      </c>
      <c r="C16" s="55">
        <f>_xlfn.IFERROR(VLOOKUP($D16,'HYPERVISION  acquis'!$C$5:$Q$37,15,FALSE),"")</f>
        <v>20000891</v>
      </c>
      <c r="D16" s="5" t="s">
        <v>6</v>
      </c>
      <c r="E16" s="6" t="s">
        <v>80</v>
      </c>
      <c r="F16" s="134">
        <f>_xlfn.IFERROR(VLOOKUP($D16,'HYPERVISION  acquis'!$C$5:$Q$37,15,FALSE),"")</f>
        <v>20000891</v>
      </c>
      <c r="G16" s="75">
        <f>SUMIF('HYPERVISION  acquis'!$A:$A,param!$F16,'HYPERVISION  acquis'!$R:$R)</f>
        <v>25</v>
      </c>
      <c r="H16" s="75">
        <f>SUMIF('HYPERVISION  acquis'!$A:$A,param!$F16,'HYPERVISION  acquis'!$E:$E)</f>
        <v>1</v>
      </c>
      <c r="I16" s="75">
        <f>SUMIF('HYPERVISION  acquis'!$A:$A,param!$F16,'HYPERVISION  acquis'!$S:$S)</f>
        <v>0</v>
      </c>
      <c r="K16" s="25" t="s">
        <v>34</v>
      </c>
      <c r="L16" s="33">
        <f>ROUND(DATE(An_0+1,4,MOD(234-11*MOD(An_0+1,19),30))/7,)*7-5</f>
        <v>42457</v>
      </c>
      <c r="N16" s="135" t="s">
        <v>115</v>
      </c>
      <c r="O16" s="81" t="s">
        <v>206</v>
      </c>
      <c r="P16" s="14">
        <v>14</v>
      </c>
    </row>
    <row r="17" spans="3:16" ht="15">
      <c r="C17" s="55">
        <f>_xlfn.IFERROR(VLOOKUP($D17,'HYPERVISION  acquis'!$C$5:$Q$37,15,FALSE),"")</f>
        <v>807928</v>
      </c>
      <c r="D17" s="3" t="s">
        <v>103</v>
      </c>
      <c r="E17" s="4" t="s">
        <v>102</v>
      </c>
      <c r="F17" s="134">
        <f>_xlfn.IFERROR(VLOOKUP($D17,'HYPERVISION  acquis'!$C$5:$Q$37,15,FALSE),"")</f>
        <v>807928</v>
      </c>
      <c r="G17" s="75">
        <f>SUMIF('HYPERVISION  acquis'!$A:$A,param!$F17,'HYPERVISION  acquis'!$R:$R)</f>
        <v>25</v>
      </c>
      <c r="H17" s="75">
        <f>SUMIF('HYPERVISION  acquis'!$A:$A,param!$F17,'HYPERVISION  acquis'!$E:$E)</f>
        <v>4</v>
      </c>
      <c r="I17" s="75">
        <f>SUMIF('HYPERVISION  acquis'!$A:$A,param!$F17,'HYPERVISION  acquis'!$S:$S)</f>
        <v>10</v>
      </c>
      <c r="K17" s="25" t="s">
        <v>35</v>
      </c>
      <c r="L17" s="30">
        <f aca="true" t="shared" si="0" ref="L17:L25">_XLL.MOIS.DECALER(L6,12)</f>
        <v>42491</v>
      </c>
      <c r="N17" s="15" t="s">
        <v>123</v>
      </c>
      <c r="O17" s="81" t="s">
        <v>211</v>
      </c>
      <c r="P17" s="14">
        <v>15</v>
      </c>
    </row>
    <row r="18" spans="3:16" ht="15">
      <c r="C18" s="55">
        <f>_xlfn.IFERROR(VLOOKUP($D18,'HYPERVISION  acquis'!$C$5:$Q$37,15,FALSE),"")</f>
        <v>498336</v>
      </c>
      <c r="D18" s="3" t="s">
        <v>97</v>
      </c>
      <c r="E18" s="4" t="s">
        <v>98</v>
      </c>
      <c r="F18" s="134">
        <f>_xlfn.IFERROR(VLOOKUP($D18,'HYPERVISION  acquis'!$C$5:$Q$37,15,FALSE),"")</f>
        <v>498336</v>
      </c>
      <c r="G18" s="75">
        <f>SUMIF('HYPERVISION  acquis'!$A:$A,param!$F18,'HYPERVISION  acquis'!$R:$R)</f>
        <v>25</v>
      </c>
      <c r="H18" s="75">
        <f>SUMIF('HYPERVISION  acquis'!$A:$A,param!$F18,'HYPERVISION  acquis'!$E:$E)</f>
        <v>5</v>
      </c>
      <c r="I18" s="75">
        <f>SUMIF('HYPERVISION  acquis'!$A:$A,param!$F18,'HYPERVISION  acquis'!$S:$S)</f>
        <v>10</v>
      </c>
      <c r="K18" s="26">
        <v>16565</v>
      </c>
      <c r="L18" s="30">
        <f t="shared" si="0"/>
        <v>42498</v>
      </c>
      <c r="N18" s="135" t="s">
        <v>125</v>
      </c>
      <c r="O18" s="81" t="s">
        <v>212</v>
      </c>
      <c r="P18" s="14">
        <v>16</v>
      </c>
    </row>
    <row r="19" spans="3:16" ht="15">
      <c r="C19" s="55">
        <f>_xlfn.IFERROR(VLOOKUP($D19,'HYPERVISION  acquis'!$C$5:$Q$37,15,FALSE),"")</f>
        <v>805096</v>
      </c>
      <c r="D19" s="3" t="s">
        <v>13</v>
      </c>
      <c r="E19" s="4" t="s">
        <v>86</v>
      </c>
      <c r="F19" s="134">
        <f>_xlfn.IFERROR(VLOOKUP($D19,'HYPERVISION  acquis'!$C$5:$Q$37,15,FALSE),"")</f>
        <v>805096</v>
      </c>
      <c r="G19" s="75">
        <f>SUMIF('HYPERVISION  acquis'!$A:$A,param!$F19,'HYPERVISION  acquis'!$R:$R)</f>
        <v>25</v>
      </c>
      <c r="H19" s="75">
        <f>SUMIF('HYPERVISION  acquis'!$A:$A,param!$F19,'HYPERVISION  acquis'!$E:$E)</f>
        <v>2</v>
      </c>
      <c r="I19" s="75">
        <f>SUMIF('HYPERVISION  acquis'!$A:$A,param!$F19,'HYPERVISION  acquis'!$S:$S)</f>
        <v>0</v>
      </c>
      <c r="K19" s="25" t="s">
        <v>50</v>
      </c>
      <c r="L19" s="30">
        <f>L16+38</f>
        <v>42495</v>
      </c>
      <c r="N19" s="135" t="s">
        <v>127</v>
      </c>
      <c r="O19" s="81" t="s">
        <v>213</v>
      </c>
      <c r="P19" s="14">
        <v>17</v>
      </c>
    </row>
    <row r="20" spans="3:16" ht="15">
      <c r="C20" s="55">
        <f>_xlfn.IFERROR(VLOOKUP($D20,'HYPERVISION  acquis'!$C$5:$Q$37,15,FALSE),"")</f>
        <v>332123</v>
      </c>
      <c r="D20" s="3" t="s">
        <v>91</v>
      </c>
      <c r="E20" s="4" t="s">
        <v>92</v>
      </c>
      <c r="F20" s="134">
        <f>_xlfn.IFERROR(VLOOKUP($D20,'HYPERVISION  acquis'!$C$5:$Q$37,15,FALSE),"")</f>
        <v>332123</v>
      </c>
      <c r="G20" s="75">
        <f>SUMIF('HYPERVISION  acquis'!$A:$A,param!$F20,'HYPERVISION  acquis'!$R:$R)</f>
        <v>25</v>
      </c>
      <c r="H20" s="75">
        <f>SUMIF('HYPERVISION  acquis'!$A:$A,param!$F20,'HYPERVISION  acquis'!$E:$E)</f>
        <v>5</v>
      </c>
      <c r="I20" s="75">
        <f>SUMIF('HYPERVISION  acquis'!$A:$A,param!$F20,'HYPERVISION  acquis'!$S:$S)</f>
        <v>10</v>
      </c>
      <c r="K20" s="25" t="s">
        <v>36</v>
      </c>
      <c r="L20" s="30">
        <f>L16+49</f>
        <v>42506</v>
      </c>
      <c r="N20" s="135" t="s">
        <v>137</v>
      </c>
      <c r="O20" s="81" t="s">
        <v>215</v>
      </c>
      <c r="P20" s="14">
        <v>18</v>
      </c>
    </row>
    <row r="21" spans="3:16" ht="15">
      <c r="C21" s="55">
        <f>_xlfn.IFERROR(VLOOKUP($D21,'HYPERVISION  acquis'!$C$5:$Q$37,15,FALSE),"")</f>
        <v>20024739</v>
      </c>
      <c r="D21" s="5" t="s">
        <v>7</v>
      </c>
      <c r="E21" s="6" t="s">
        <v>81</v>
      </c>
      <c r="F21" s="134">
        <f>_xlfn.IFERROR(VLOOKUP($D21,'HYPERVISION  acquis'!$C$5:$Q$37,15,FALSE),"")</f>
        <v>20024739</v>
      </c>
      <c r="G21" s="75">
        <f>SUMIF('HYPERVISION  acquis'!$A:$A,param!$F21,'HYPERVISION  acquis'!$R:$R)</f>
        <v>25</v>
      </c>
      <c r="H21" s="75">
        <f>SUMIF('HYPERVISION  acquis'!$A:$A,param!$F21,'HYPERVISION  acquis'!$E:$E)</f>
        <v>1</v>
      </c>
      <c r="I21" s="75">
        <f>SUMIF('HYPERVISION  acquis'!$A:$A,param!$F21,'HYPERVISION  acquis'!$S:$S)</f>
        <v>0</v>
      </c>
      <c r="K21" s="25" t="s">
        <v>37</v>
      </c>
      <c r="L21" s="30">
        <f t="shared" si="0"/>
        <v>42565</v>
      </c>
      <c r="N21" s="135" t="s">
        <v>143</v>
      </c>
      <c r="O21" s="81" t="s">
        <v>218</v>
      </c>
      <c r="P21" s="14">
        <v>19</v>
      </c>
    </row>
    <row r="22" spans="3:16" ht="15">
      <c r="C22" s="55">
        <f>_xlfn.IFERROR(VLOOKUP($D22,'HYPERVISION  acquis'!$C$5:$Q$37,15,FALSE),"")</f>
        <v>33003036</v>
      </c>
      <c r="D22" s="3" t="s">
        <v>8</v>
      </c>
      <c r="E22" s="4" t="s">
        <v>82</v>
      </c>
      <c r="F22" s="134">
        <f>_xlfn.IFERROR(VLOOKUP($D22,'HYPERVISION  acquis'!$C$5:$Q$37,15,FALSE),"")</f>
        <v>33003036</v>
      </c>
      <c r="G22" s="75">
        <f>SUMIF('HYPERVISION  acquis'!$A:$A,param!$F22,'HYPERVISION  acquis'!$R:$R)</f>
        <v>25</v>
      </c>
      <c r="H22" s="75">
        <f>SUMIF('HYPERVISION  acquis'!$A:$A,param!$F22,'HYPERVISION  acquis'!$E:$E)</f>
        <v>5</v>
      </c>
      <c r="I22" s="75">
        <f>SUMIF('HYPERVISION  acquis'!$A:$A,param!$F22,'HYPERVISION  acquis'!$S:$S)</f>
        <v>0</v>
      </c>
      <c r="K22" s="25" t="s">
        <v>38</v>
      </c>
      <c r="L22" s="30">
        <f t="shared" si="0"/>
        <v>42597</v>
      </c>
      <c r="N22" s="135" t="s">
        <v>156</v>
      </c>
      <c r="O22" s="81" t="s">
        <v>221</v>
      </c>
      <c r="P22" s="14">
        <v>20</v>
      </c>
    </row>
    <row r="23" spans="3:16" ht="15">
      <c r="C23" s="55">
        <f>_xlfn.IFERROR(VLOOKUP($D23,'HYPERVISION  acquis'!$C$5:$Q$37,15,FALSE),"")</f>
        <v>33007581</v>
      </c>
      <c r="D23" s="3" t="s">
        <v>9</v>
      </c>
      <c r="E23" s="4" t="s">
        <v>83</v>
      </c>
      <c r="F23" s="134">
        <f>_xlfn.IFERROR(VLOOKUP($D23,'HYPERVISION  acquis'!$C$5:$Q$37,15,FALSE),"")</f>
        <v>33007581</v>
      </c>
      <c r="G23" s="75">
        <f>SUMIF('HYPERVISION  acquis'!$A:$A,param!$F23,'HYPERVISION  acquis'!$R:$R)</f>
        <v>25</v>
      </c>
      <c r="H23" s="75">
        <f>SUMIF('HYPERVISION  acquis'!$A:$A,param!$F23,'HYPERVISION  acquis'!$E:$E)</f>
        <v>5</v>
      </c>
      <c r="I23" s="75">
        <f>SUMIF('HYPERVISION  acquis'!$A:$A,param!$F23,'HYPERVISION  acquis'!$S:$S)</f>
        <v>0</v>
      </c>
      <c r="K23" s="25" t="s">
        <v>39</v>
      </c>
      <c r="L23" s="30">
        <f t="shared" si="0"/>
        <v>42675</v>
      </c>
      <c r="N23" s="15" t="s">
        <v>116</v>
      </c>
      <c r="O23" s="81" t="s">
        <v>207</v>
      </c>
      <c r="P23" s="14">
        <v>21</v>
      </c>
    </row>
    <row r="24" spans="3:16" ht="15">
      <c r="C24" s="57">
        <v>20033530</v>
      </c>
      <c r="D24" s="3" t="s">
        <v>150</v>
      </c>
      <c r="E24" s="4" t="s">
        <v>104</v>
      </c>
      <c r="F24" s="77">
        <v>20033530</v>
      </c>
      <c r="G24" s="75">
        <f>SUMIF('HYPERVISION  acquis'!$A:$A,param!$F24,'HYPERVISION  acquis'!$R:$R)</f>
        <v>25</v>
      </c>
      <c r="H24" s="75">
        <f>SUMIF('HYPERVISION  acquis'!$A:$A,param!$F24,'HYPERVISION  acquis'!$E:$E)</f>
        <v>1</v>
      </c>
      <c r="I24" s="75">
        <f>SUMIF('HYPERVISION  acquis'!$A:$A,param!$F24,'HYPERVISION  acquis'!$S:$S)</f>
        <v>0</v>
      </c>
      <c r="K24" s="25" t="s">
        <v>40</v>
      </c>
      <c r="L24" s="30">
        <f t="shared" si="0"/>
        <v>42685</v>
      </c>
      <c r="N24" s="15" t="s">
        <v>226</v>
      </c>
      <c r="O24" s="81" t="s">
        <v>227</v>
      </c>
      <c r="P24" s="14">
        <v>22</v>
      </c>
    </row>
    <row r="25" spans="3:16" ht="15">
      <c r="C25" s="57">
        <v>640503</v>
      </c>
      <c r="D25" s="3" t="s">
        <v>150</v>
      </c>
      <c r="E25" s="4" t="s">
        <v>113</v>
      </c>
      <c r="F25" s="77">
        <v>640503</v>
      </c>
      <c r="G25" s="75">
        <f>SUMIF('HYPERVISION  acquis'!$A:$A,param!$F25,'HYPERVISION  acquis'!$R:$R)</f>
        <v>25</v>
      </c>
      <c r="H25" s="75">
        <f>SUMIF('HYPERVISION  acquis'!$A:$A,param!$F25,'HYPERVISION  acquis'!$E:$E)</f>
        <v>5</v>
      </c>
      <c r="I25" s="75">
        <f>SUMIF('HYPERVISION  acquis'!$A:$A,param!$F25,'HYPERVISION  acquis'!$S:$S)</f>
        <v>10</v>
      </c>
      <c r="K25" s="25" t="s">
        <v>41</v>
      </c>
      <c r="L25" s="30">
        <f t="shared" si="0"/>
        <v>42729</v>
      </c>
      <c r="N25" s="15"/>
      <c r="O25" s="81"/>
      <c r="P25" s="14">
        <v>23</v>
      </c>
    </row>
    <row r="26" spans="3:16" ht="15">
      <c r="C26" s="55">
        <f>_xlfn.IFERROR(VLOOKUP($D26,'HYPERVISION  acquis'!$C$5:$Q$37,15,FALSE),"")</f>
        <v>438318</v>
      </c>
      <c r="D26" s="3" t="s">
        <v>110</v>
      </c>
      <c r="E26" s="4" t="s">
        <v>88</v>
      </c>
      <c r="F26" s="134">
        <f>_xlfn.IFERROR(VLOOKUP($D26,'HYPERVISION  acquis'!$C$5:$Q$37,15,FALSE),"")</f>
        <v>438318</v>
      </c>
      <c r="G26" s="75">
        <f>SUMIF('HYPERVISION  acquis'!$A:$A,param!$F26,'HYPERVISION  acquis'!$R:$R)</f>
        <v>25</v>
      </c>
      <c r="H26" s="75">
        <f>SUMIF('HYPERVISION  acquis'!$A:$A,param!$F26,'HYPERVISION  acquis'!$E:$E)</f>
        <v>4</v>
      </c>
      <c r="I26" s="75">
        <f>SUMIF('HYPERVISION  acquis'!$A:$A,param!$F26,'HYPERVISION  acquis'!$S:$S)</f>
        <v>10</v>
      </c>
      <c r="N26" s="15"/>
      <c r="O26" s="81"/>
      <c r="P26" s="14">
        <v>24</v>
      </c>
    </row>
    <row r="27" spans="3:9" ht="15">
      <c r="C27" s="57">
        <v>33007682</v>
      </c>
      <c r="D27" s="3" t="s">
        <v>131</v>
      </c>
      <c r="E27" s="4" t="s">
        <v>105</v>
      </c>
      <c r="F27" s="77">
        <v>33007682</v>
      </c>
      <c r="G27" s="75">
        <f>SUMIF('HYPERVISION  acquis'!$A:$A,param!$F27,'HYPERVISION  acquis'!$R:$R)</f>
        <v>25</v>
      </c>
      <c r="H27" s="75">
        <f>SUMIF('HYPERVISION  acquis'!$A:$A,param!$F27,'HYPERVISION  acquis'!$E:$E)</f>
        <v>5</v>
      </c>
      <c r="I27" s="75">
        <f>SUMIF('HYPERVISION  acquis'!$A:$A,param!$F27,'HYPERVISION  acquis'!$S:$S)</f>
        <v>0</v>
      </c>
    </row>
    <row r="28" spans="3:9" ht="15">
      <c r="C28" s="57">
        <v>782666</v>
      </c>
      <c r="D28" s="3" t="s">
        <v>131</v>
      </c>
      <c r="E28" s="4" t="s">
        <v>86</v>
      </c>
      <c r="F28" s="77">
        <v>782666</v>
      </c>
      <c r="G28" s="75">
        <f>SUMIF('HYPERVISION  acquis'!$A:$A,param!$F28,'HYPERVISION  acquis'!$R:$R)</f>
        <v>25</v>
      </c>
      <c r="H28" s="75">
        <f>SUMIF('HYPERVISION  acquis'!$A:$A,param!$F28,'HYPERVISION  acquis'!$E:$E)</f>
        <v>4</v>
      </c>
      <c r="I28" s="75">
        <f>SUMIF('HYPERVISION  acquis'!$A:$A,param!$F28,'HYPERVISION  acquis'!$S:$S)</f>
        <v>10</v>
      </c>
    </row>
    <row r="29" spans="3:13" ht="15">
      <c r="C29" s="55">
        <f>_xlfn.IFERROR(VLOOKUP($D29,'HYPERVISION  acquis'!$C$5:$Q$37,15,FALSE),"")</f>
        <v>20036156</v>
      </c>
      <c r="D29" s="3" t="s">
        <v>111</v>
      </c>
      <c r="E29" s="4" t="s">
        <v>112</v>
      </c>
      <c r="F29" s="134">
        <f>_xlfn.IFERROR(VLOOKUP($D29,'HYPERVISION  acquis'!$C$5:$Q$37,15,FALSE),"")</f>
        <v>20036156</v>
      </c>
      <c r="G29" s="75">
        <f>SUMIF('HYPERVISION  acquis'!$A:$A,param!$F29,'HYPERVISION  acquis'!$R:$R)</f>
        <v>25</v>
      </c>
      <c r="H29" s="75">
        <f>SUMIF('HYPERVISION  acquis'!$A:$A,param!$F29,'HYPERVISION  acquis'!$E:$E)</f>
        <v>0</v>
      </c>
      <c r="I29" s="75">
        <f>SUMIF('HYPERVISION  acquis'!$A:$A,param!$F29,'HYPERVISION  acquis'!$S:$S)</f>
        <v>10</v>
      </c>
      <c r="J29" s="13"/>
      <c r="K29" s="13"/>
      <c r="L29" s="13"/>
      <c r="M29" s="13"/>
    </row>
    <row r="30" spans="3:13" ht="15">
      <c r="C30" s="55">
        <f>_xlfn.IFERROR(VLOOKUP($D30,'HYPERVISION  acquis'!$C$5:$Q$37,15,FALSE),"")</f>
        <v>20012918</v>
      </c>
      <c r="D30" s="3" t="s">
        <v>106</v>
      </c>
      <c r="E30" s="4" t="s">
        <v>107</v>
      </c>
      <c r="F30" s="134">
        <f>_xlfn.IFERROR(VLOOKUP($D30,'HYPERVISION  acquis'!$C$5:$Q$37,15,FALSE),"")</f>
        <v>20012918</v>
      </c>
      <c r="G30" s="75">
        <f>SUMIF('HYPERVISION  acquis'!$A:$A,param!$F30,'HYPERVISION  acquis'!$R:$R)</f>
        <v>25</v>
      </c>
      <c r="H30" s="75">
        <f>SUMIF('HYPERVISION  acquis'!$A:$A,param!$F30,'HYPERVISION  acquis'!$E:$E)</f>
        <v>1</v>
      </c>
      <c r="I30" s="75">
        <f>SUMIF('HYPERVISION  acquis'!$A:$A,param!$F30,'HYPERVISION  acquis'!$S:$S)</f>
        <v>10</v>
      </c>
      <c r="J30" s="13"/>
      <c r="K30" s="13"/>
      <c r="L30" s="13"/>
      <c r="M30" s="13"/>
    </row>
    <row r="31" spans="3:13" ht="15">
      <c r="C31" s="55">
        <f>_xlfn.IFERROR(VLOOKUP($D31,'HYPERVISION  acquis'!$C$5:$Q$37,15,FALSE),"")</f>
        <v>331719</v>
      </c>
      <c r="D31" s="3" t="s">
        <v>14</v>
      </c>
      <c r="E31" s="4" t="s">
        <v>87</v>
      </c>
      <c r="F31" s="134">
        <f>_xlfn.IFERROR(VLOOKUP($D31,'HYPERVISION  acquis'!$C$5:$Q$37,15,FALSE),"")</f>
        <v>331719</v>
      </c>
      <c r="G31" s="75">
        <f>SUMIF('HYPERVISION  acquis'!$A:$A,param!$F31,'HYPERVISION  acquis'!$R:$R)</f>
        <v>25</v>
      </c>
      <c r="H31" s="75">
        <f>SUMIF('HYPERVISION  acquis'!$A:$A,param!$F31,'HYPERVISION  acquis'!$E:$E)</f>
        <v>5</v>
      </c>
      <c r="I31" s="75">
        <f>SUMIF('HYPERVISION  acquis'!$A:$A,param!$F31,'HYPERVISION  acquis'!$S:$S)</f>
        <v>0</v>
      </c>
      <c r="J31" s="13"/>
      <c r="K31" s="13"/>
      <c r="L31" s="13"/>
      <c r="M31" s="13"/>
    </row>
    <row r="32" spans="3:13" ht="15">
      <c r="C32" s="55">
        <f>_xlfn.IFERROR(VLOOKUP($D32,'HYPERVISION  acquis'!$C$5:$Q$37,15,FALSE),"")</f>
        <v>809645</v>
      </c>
      <c r="D32" s="3" t="s">
        <v>15</v>
      </c>
      <c r="E32" s="4" t="s">
        <v>88</v>
      </c>
      <c r="F32" s="134">
        <f>_xlfn.IFERROR(VLOOKUP($D32,'HYPERVISION  acquis'!$C$5:$Q$37,15,FALSE),"")</f>
        <v>809645</v>
      </c>
      <c r="G32" s="75">
        <f>SUMIF('HYPERVISION  acquis'!$A:$A,param!$F32,'HYPERVISION  acquis'!$R:$R)</f>
        <v>25</v>
      </c>
      <c r="H32" s="75">
        <f>SUMIF('HYPERVISION  acquis'!$A:$A,param!$F32,'HYPERVISION  acquis'!$E:$E)</f>
        <v>2</v>
      </c>
      <c r="I32" s="75">
        <f>SUMIF('HYPERVISION  acquis'!$A:$A,param!$F32,'HYPERVISION  acquis'!$S:$S)</f>
        <v>0</v>
      </c>
      <c r="J32" s="13"/>
      <c r="K32" s="13"/>
      <c r="L32" s="13"/>
      <c r="M32" s="13"/>
    </row>
    <row r="33" spans="3:13" ht="15">
      <c r="C33" s="55">
        <f>_xlfn.IFERROR(VLOOKUP($D33,'HYPERVISION  acquis'!$C$5:$Q$37,15,FALSE),"")</f>
        <v>33005561</v>
      </c>
      <c r="D33" s="3" t="s">
        <v>10</v>
      </c>
      <c r="E33" s="4" t="s">
        <v>84</v>
      </c>
      <c r="F33" s="134">
        <f>_xlfn.IFERROR(VLOOKUP($D33,'HYPERVISION  acquis'!$C$5:$Q$37,15,FALSE),"")</f>
        <v>33005561</v>
      </c>
      <c r="G33" s="75">
        <f>SUMIF('HYPERVISION  acquis'!$A:$A,param!$F33,'HYPERVISION  acquis'!$R:$R)</f>
        <v>25</v>
      </c>
      <c r="H33" s="75">
        <f>SUMIF('HYPERVISION  acquis'!$A:$A,param!$F33,'HYPERVISION  acquis'!$E:$E)</f>
        <v>5</v>
      </c>
      <c r="I33" s="75">
        <f>SUMIF('HYPERVISION  acquis'!$A:$A,param!$F33,'HYPERVISION  acquis'!$S:$S)</f>
        <v>0</v>
      </c>
      <c r="J33" s="18"/>
      <c r="K33" s="13"/>
      <c r="L33" s="13"/>
      <c r="M33" s="13"/>
    </row>
    <row r="34" spans="3:13" ht="15">
      <c r="C34" s="55">
        <f>_xlfn.IFERROR(VLOOKUP($D34,'HYPERVISION  acquis'!$C$5:$Q$37,15,FALSE),"")</f>
        <v>33003440</v>
      </c>
      <c r="D34" s="3" t="s">
        <v>99</v>
      </c>
      <c r="E34" s="4" t="s">
        <v>100</v>
      </c>
      <c r="F34" s="134">
        <f>_xlfn.IFERROR(VLOOKUP($D34,'HYPERVISION  acquis'!$C$5:$Q$37,15,FALSE),"")</f>
        <v>33003440</v>
      </c>
      <c r="G34" s="75">
        <f>SUMIF('HYPERVISION  acquis'!$A:$A,param!$F34,'HYPERVISION  acquis'!$R:$R)</f>
        <v>25</v>
      </c>
      <c r="H34" s="75">
        <f>SUMIF('HYPERVISION  acquis'!$A:$A,param!$F34,'HYPERVISION  acquis'!$E:$E)</f>
        <v>5</v>
      </c>
      <c r="I34" s="75">
        <f>SUMIF('HYPERVISION  acquis'!$A:$A,param!$F34,'HYPERVISION  acquis'!$S:$S)</f>
        <v>10</v>
      </c>
      <c r="J34" s="13"/>
      <c r="K34" s="13"/>
      <c r="L34" s="13"/>
      <c r="M34" s="13"/>
    </row>
    <row r="35" spans="3:9" ht="15">
      <c r="C35" s="55">
        <f>_xlfn.IFERROR(VLOOKUP($D35,'HYPERVISION  acquis'!$C$5:$Q$37,15,FALSE),"")</f>
        <v>304740</v>
      </c>
      <c r="D35" s="3" t="s">
        <v>11</v>
      </c>
      <c r="E35" s="4" t="s">
        <v>84</v>
      </c>
      <c r="F35" s="134">
        <f>_xlfn.IFERROR(VLOOKUP($D35,'HYPERVISION  acquis'!$C$5:$Q$37,15,FALSE),"")</f>
        <v>304740</v>
      </c>
      <c r="G35" s="75">
        <f>SUMIF('HYPERVISION  acquis'!$A:$A,param!$F35,'HYPERVISION  acquis'!$R:$R)</f>
        <v>25</v>
      </c>
      <c r="H35" s="75">
        <f>SUMIF('HYPERVISION  acquis'!$A:$A,param!$F35,'HYPERVISION  acquis'!$E:$E)</f>
        <v>5</v>
      </c>
      <c r="I35" s="75">
        <f>SUMIF('HYPERVISION  acquis'!$A:$A,param!$F35,'HYPERVISION  acquis'!$S:$S)</f>
        <v>0</v>
      </c>
    </row>
    <row r="36" spans="3:9" ht="15">
      <c r="C36" s="55"/>
      <c r="D36" s="3"/>
      <c r="E36" s="4"/>
      <c r="F36" s="134"/>
      <c r="G36" s="75">
        <f>SUMIF('HYPERVISION  acquis'!$A:$A,param!$F36,'HYPERVISION  acquis'!$R:$R)</f>
        <v>0</v>
      </c>
      <c r="H36" s="75">
        <f>SUMIF('HYPERVISION  acquis'!$A:$A,param!$F36,'HYPERVISION  acquis'!$E:$E)</f>
        <v>0</v>
      </c>
      <c r="I36" s="75">
        <f>SUMIF('HYPERVISION  acquis'!$A:$A,param!$F36,'HYPERVISION  acquis'!$S:$S)</f>
        <v>0</v>
      </c>
    </row>
    <row r="37" spans="3:9" ht="15">
      <c r="C37" s="55"/>
      <c r="D37" s="3"/>
      <c r="E37" s="4"/>
      <c r="F37" s="134"/>
      <c r="G37" s="75">
        <f>SUMIF('HYPERVISION  acquis'!$A:$A,param!$F37,'HYPERVISION  acquis'!$R:$R)</f>
        <v>0</v>
      </c>
      <c r="H37" s="75">
        <f>SUMIF('HYPERVISION  acquis'!$A:$A,param!$F37,'HYPERVISION  acquis'!$E:$E)</f>
        <v>0</v>
      </c>
      <c r="I37" s="75">
        <f>SUMIF('HYPERVISION  acquis'!$A:$A,param!$F37,'HYPERVISION  acquis'!$S:$S)</f>
        <v>0</v>
      </c>
    </row>
    <row r="38" spans="3:9" ht="15">
      <c r="C38" s="56"/>
      <c r="D38" s="7"/>
      <c r="E38" s="8"/>
      <c r="F38" s="56"/>
      <c r="G38" s="76">
        <f>SUMIF('HYPERVISION  acquis'!$A:$A,param!$F38,'HYPERVISION  acquis'!$R:$R)</f>
        <v>0</v>
      </c>
      <c r="H38" s="76">
        <f>SUMIF('HYPERVISION  acquis'!$A:$A,param!$F38,'HYPERVISION  acquis'!$E:$E)</f>
        <v>0</v>
      </c>
      <c r="I38" s="76">
        <f>SUMIF('HYPERVISION  acquis'!$A:$A,param!$F38,'HYPERVISION  acquis'!$S:$S)</f>
        <v>0</v>
      </c>
    </row>
    <row r="39" spans="4:5" ht="15">
      <c r="D39" s="9">
        <f>COUNTA(D4:D38)</f>
        <v>32</v>
      </c>
      <c r="E39" s="10"/>
    </row>
    <row r="41" ht="15">
      <c r="E41" s="11"/>
    </row>
    <row r="42" spans="2:6" ht="14.25">
      <c r="B42" s="17"/>
      <c r="C42" s="17"/>
      <c r="F42" s="17"/>
    </row>
    <row r="43" spans="2:6" ht="14.25">
      <c r="B43" s="17"/>
      <c r="C43" s="17"/>
      <c r="F43" s="17"/>
    </row>
    <row r="44" spans="2:9" ht="15">
      <c r="B44" s="17"/>
      <c r="C44" s="17"/>
      <c r="F44" s="17"/>
      <c r="G44" s="22"/>
      <c r="H44" s="22"/>
      <c r="I44" s="22"/>
    </row>
    <row r="45" spans="2:9" ht="14.25">
      <c r="B45" s="17"/>
      <c r="C45" s="17"/>
      <c r="F45" s="17"/>
      <c r="G45" s="23"/>
      <c r="H45" s="23"/>
      <c r="I45" s="23"/>
    </row>
    <row r="46" spans="2:9" ht="14.25">
      <c r="B46" s="17"/>
      <c r="C46" s="17"/>
      <c r="F46" s="17"/>
      <c r="G46" s="23"/>
      <c r="H46" s="23"/>
      <c r="I46" s="23"/>
    </row>
    <row r="47" spans="2:9" ht="14.25">
      <c r="B47" s="17"/>
      <c r="C47" s="17"/>
      <c r="F47" s="17"/>
      <c r="G47" s="23"/>
      <c r="H47" s="23"/>
      <c r="I47" s="23"/>
    </row>
    <row r="48" spans="2:9" ht="14.25">
      <c r="B48" s="17"/>
      <c r="C48" s="17"/>
      <c r="F48" s="17"/>
      <c r="G48" s="24"/>
      <c r="H48" s="24"/>
      <c r="I48" s="24"/>
    </row>
    <row r="49" spans="2:9" ht="14.25">
      <c r="B49" s="17"/>
      <c r="C49" s="17"/>
      <c r="F49" s="17"/>
      <c r="G49" s="23"/>
      <c r="H49" s="23"/>
      <c r="I49" s="23"/>
    </row>
    <row r="50" spans="2:6" ht="14.25">
      <c r="B50" s="17"/>
      <c r="C50" s="17"/>
      <c r="F50" s="17"/>
    </row>
    <row r="51" spans="2:6" ht="14.25">
      <c r="B51" s="17"/>
      <c r="C51" s="17"/>
      <c r="F51" s="17"/>
    </row>
    <row r="52" spans="2:6" ht="14.25">
      <c r="B52" s="17"/>
      <c r="C52" s="17"/>
      <c r="F52" s="17"/>
    </row>
    <row r="53" spans="2:6" ht="14.25">
      <c r="B53" s="17"/>
      <c r="C53" s="17"/>
      <c r="F53" s="17"/>
    </row>
    <row r="54" spans="2:6" ht="14.25">
      <c r="B54" s="17"/>
      <c r="C54" s="17"/>
      <c r="E54" s="19"/>
      <c r="F54" s="17"/>
    </row>
    <row r="55" spans="2:6" ht="14.25">
      <c r="B55" s="17"/>
      <c r="C55" s="17"/>
      <c r="F55" s="17"/>
    </row>
    <row r="56" spans="2:6" ht="14.25">
      <c r="B56" s="17"/>
      <c r="C56" s="17"/>
      <c r="F56" s="17"/>
    </row>
    <row r="57" spans="2:9" ht="14.25">
      <c r="B57" s="17"/>
      <c r="C57" s="17"/>
      <c r="F57" s="17"/>
      <c r="G57"/>
      <c r="H57"/>
      <c r="I57"/>
    </row>
    <row r="58" spans="2:9" ht="14.25">
      <c r="B58" s="17"/>
      <c r="C58" s="17"/>
      <c r="F58" s="17"/>
      <c r="G58"/>
      <c r="H58"/>
      <c r="I58"/>
    </row>
    <row r="59" spans="2:9" ht="14.25">
      <c r="B59" s="17"/>
      <c r="C59" s="17"/>
      <c r="F59" s="17"/>
      <c r="G59"/>
      <c r="H59"/>
      <c r="I59"/>
    </row>
    <row r="60" spans="2:9" ht="14.25">
      <c r="B60" s="17"/>
      <c r="C60" s="17"/>
      <c r="F60" s="17"/>
      <c r="G60"/>
      <c r="H60"/>
      <c r="I60"/>
    </row>
    <row r="61" spans="2:9" ht="14.25">
      <c r="B61" s="17"/>
      <c r="C61" s="17"/>
      <c r="F61" s="17"/>
      <c r="G61"/>
      <c r="H61"/>
      <c r="I61"/>
    </row>
    <row r="62" spans="2:9" ht="14.25">
      <c r="B62" s="17"/>
      <c r="C62" s="17"/>
      <c r="F62" s="17"/>
      <c r="G62"/>
      <c r="H62"/>
      <c r="I62"/>
    </row>
    <row r="63" spans="2:9" ht="14.25">
      <c r="B63" s="17"/>
      <c r="C63" s="17"/>
      <c r="F63" s="17"/>
      <c r="G63"/>
      <c r="H63"/>
      <c r="I63"/>
    </row>
    <row r="64" spans="2:9" ht="14.25">
      <c r="B64" s="17"/>
      <c r="C64" s="17"/>
      <c r="F64" s="17"/>
      <c r="G64"/>
      <c r="H64"/>
      <c r="I64"/>
    </row>
    <row r="65" spans="2:9" ht="14.25">
      <c r="B65" s="17"/>
      <c r="C65" s="17"/>
      <c r="F65" s="17"/>
      <c r="G65"/>
      <c r="H65"/>
      <c r="I65"/>
    </row>
    <row r="66" spans="2:9" ht="14.25">
      <c r="B66" s="17"/>
      <c r="C66" s="17"/>
      <c r="F66" s="17"/>
      <c r="G66"/>
      <c r="H66"/>
      <c r="I66"/>
    </row>
    <row r="67" spans="7:9" ht="14.25">
      <c r="G67"/>
      <c r="H67"/>
      <c r="I67"/>
    </row>
    <row r="68" spans="7:9" ht="14.25">
      <c r="G68"/>
      <c r="H68"/>
      <c r="I68"/>
    </row>
    <row r="69" spans="7:9" ht="14.25">
      <c r="G69"/>
      <c r="H69"/>
      <c r="I69"/>
    </row>
    <row r="70" spans="7:9" ht="14.25">
      <c r="G70"/>
      <c r="H70"/>
      <c r="I70"/>
    </row>
    <row r="71" spans="7:9" ht="14.25">
      <c r="G71"/>
      <c r="H71"/>
      <c r="I71"/>
    </row>
    <row r="72" spans="7:9" ht="14.25">
      <c r="G72"/>
      <c r="H72"/>
      <c r="I72"/>
    </row>
    <row r="73" spans="7:9" ht="14.25">
      <c r="G73"/>
      <c r="H73"/>
      <c r="I73"/>
    </row>
    <row r="74" spans="7:9" ht="14.25">
      <c r="G74"/>
      <c r="H74"/>
      <c r="I74"/>
    </row>
    <row r="75" spans="7:9" ht="14.25">
      <c r="G75"/>
      <c r="H75"/>
      <c r="I75"/>
    </row>
    <row r="76" spans="7:9" ht="14.25">
      <c r="G76"/>
      <c r="H76"/>
      <c r="I76"/>
    </row>
    <row r="77" spans="7:9" ht="14.25">
      <c r="G77"/>
      <c r="H77"/>
      <c r="I77"/>
    </row>
    <row r="78" spans="7:9" ht="14.25">
      <c r="G78"/>
      <c r="H78"/>
      <c r="I78"/>
    </row>
    <row r="79" spans="7:9" ht="14.25">
      <c r="G79"/>
      <c r="H79"/>
      <c r="I79"/>
    </row>
    <row r="80" spans="7:9" ht="14.25">
      <c r="G80"/>
      <c r="H80"/>
      <c r="I80"/>
    </row>
    <row r="81" spans="7:9" ht="14.25">
      <c r="G81"/>
      <c r="H81"/>
      <c r="I81"/>
    </row>
    <row r="82" spans="7:9" ht="14.25">
      <c r="G82"/>
      <c r="H82"/>
      <c r="I82"/>
    </row>
    <row r="83" spans="7:9" ht="14.25">
      <c r="G83"/>
      <c r="H83"/>
      <c r="I83"/>
    </row>
  </sheetData>
  <sheetProtection/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80" r:id="rId1"/>
  <headerFooter>
    <oddHeader>&amp;C&amp;F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38"/>
  <sheetViews>
    <sheetView showGridLines="0" showZeros="0" zoomScale="75" zoomScaleNormal="75" zoomScalePageLayoutView="0" workbookViewId="0" topLeftCell="A4">
      <selection activeCell="A31" sqref="A31"/>
    </sheetView>
  </sheetViews>
  <sheetFormatPr defaultColWidth="11.00390625" defaultRowHeight="14.25"/>
  <cols>
    <col min="1" max="1" width="11.00390625" style="136" customWidth="1"/>
    <col min="5" max="5" width="11.00390625" style="52" customWidth="1"/>
    <col min="13" max="13" width="11.00390625" style="64" customWidth="1"/>
    <col min="18" max="18" width="13.25390625" style="52" customWidth="1"/>
    <col min="19" max="19" width="11.00390625" style="52" customWidth="1"/>
  </cols>
  <sheetData>
    <row r="2" spans="1:2" ht="14.25">
      <c r="A2" s="151" t="s">
        <v>199</v>
      </c>
      <c r="B2" s="53">
        <v>42450</v>
      </c>
    </row>
    <row r="3" spans="3:19" ht="14.25">
      <c r="C3" s="2">
        <v>1</v>
      </c>
      <c r="D3" s="2">
        <v>2</v>
      </c>
      <c r="E3" s="5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5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52">
        <v>17</v>
      </c>
    </row>
    <row r="4" spans="1:19" s="72" customFormat="1" ht="45">
      <c r="A4" s="152" t="s">
        <v>176</v>
      </c>
      <c r="B4" s="71" t="s">
        <v>177</v>
      </c>
      <c r="C4" s="71" t="s">
        <v>0</v>
      </c>
      <c r="D4" s="71" t="s">
        <v>178</v>
      </c>
      <c r="E4" s="73" t="s">
        <v>179</v>
      </c>
      <c r="F4" s="71" t="s">
        <v>180</v>
      </c>
      <c r="G4" s="71" t="s">
        <v>181</v>
      </c>
      <c r="H4" s="71" t="s">
        <v>182</v>
      </c>
      <c r="I4" s="71" t="s">
        <v>183</v>
      </c>
      <c r="J4" s="71" t="s">
        <v>184</v>
      </c>
      <c r="K4" s="71" t="s">
        <v>185</v>
      </c>
      <c r="L4" s="71" t="s">
        <v>186</v>
      </c>
      <c r="M4" s="73" t="s">
        <v>187</v>
      </c>
      <c r="N4" s="71" t="s">
        <v>188</v>
      </c>
      <c r="O4" s="71" t="s">
        <v>189</v>
      </c>
      <c r="P4" s="71" t="s">
        <v>190</v>
      </c>
      <c r="Q4" s="74" t="str">
        <f>+A4</f>
        <v>Matricule</v>
      </c>
      <c r="R4" s="73" t="s">
        <v>200</v>
      </c>
      <c r="S4" s="78" t="s">
        <v>202</v>
      </c>
    </row>
    <row r="5" spans="1:19" ht="15">
      <c r="A5" s="153">
        <v>273721</v>
      </c>
      <c r="B5" s="51" t="s">
        <v>191</v>
      </c>
      <c r="C5" s="51" t="s">
        <v>118</v>
      </c>
      <c r="D5" s="51">
        <v>6.24</v>
      </c>
      <c r="E5" s="69">
        <v>5</v>
      </c>
      <c r="F5" s="51">
        <v>0</v>
      </c>
      <c r="G5" s="51">
        <v>11.24</v>
      </c>
      <c r="H5" s="51">
        <v>0</v>
      </c>
      <c r="I5" s="51">
        <v>0</v>
      </c>
      <c r="J5" s="51">
        <v>0</v>
      </c>
      <c r="K5" s="51">
        <v>0</v>
      </c>
      <c r="L5" s="51">
        <v>0</v>
      </c>
      <c r="M5" s="67">
        <v>0</v>
      </c>
      <c r="N5" s="51">
        <v>0</v>
      </c>
      <c r="O5" s="51">
        <v>0</v>
      </c>
      <c r="P5" s="51">
        <v>0</v>
      </c>
      <c r="Q5" s="54">
        <f>+A5</f>
        <v>273721</v>
      </c>
      <c r="R5" s="66">
        <f>2.03*7</f>
        <v>14.209999999999999</v>
      </c>
      <c r="S5" s="65"/>
    </row>
    <row r="6" spans="1:19" ht="15">
      <c r="A6" s="153">
        <v>784080</v>
      </c>
      <c r="B6" s="51" t="s">
        <v>191</v>
      </c>
      <c r="C6" s="51" t="s">
        <v>141</v>
      </c>
      <c r="D6" s="51">
        <v>18.72</v>
      </c>
      <c r="E6" s="69">
        <v>5</v>
      </c>
      <c r="F6" s="51">
        <v>0</v>
      </c>
      <c r="G6" s="51">
        <v>23.72</v>
      </c>
      <c r="H6" s="51">
        <v>25</v>
      </c>
      <c r="I6" s="51">
        <v>5</v>
      </c>
      <c r="J6" s="51">
        <v>21</v>
      </c>
      <c r="K6" s="51">
        <v>9</v>
      </c>
      <c r="L6" s="51">
        <v>0</v>
      </c>
      <c r="M6" s="67">
        <v>2</v>
      </c>
      <c r="N6" s="51">
        <v>0</v>
      </c>
      <c r="O6" s="51">
        <v>1</v>
      </c>
      <c r="P6" s="51">
        <v>0</v>
      </c>
      <c r="Q6" s="54">
        <f aca="true" t="shared" si="0" ref="Q6:Q37">+A6</f>
        <v>784080</v>
      </c>
      <c r="R6" s="65">
        <v>25</v>
      </c>
      <c r="S6" s="79">
        <v>10</v>
      </c>
    </row>
    <row r="7" spans="1:19" ht="15">
      <c r="A7" s="153">
        <v>332123</v>
      </c>
      <c r="B7" s="51" t="s">
        <v>191</v>
      </c>
      <c r="C7" s="51" t="s">
        <v>91</v>
      </c>
      <c r="D7" s="51">
        <v>18.72</v>
      </c>
      <c r="E7" s="69">
        <v>5</v>
      </c>
      <c r="F7" s="51">
        <v>0</v>
      </c>
      <c r="G7" s="51">
        <v>23.72</v>
      </c>
      <c r="H7" s="51">
        <v>25</v>
      </c>
      <c r="I7" s="51">
        <v>5</v>
      </c>
      <c r="J7" s="51">
        <v>19</v>
      </c>
      <c r="K7" s="51">
        <v>11</v>
      </c>
      <c r="L7" s="51">
        <v>12</v>
      </c>
      <c r="M7" s="67">
        <v>2</v>
      </c>
      <c r="N7" s="51">
        <v>1</v>
      </c>
      <c r="O7" s="51">
        <v>1</v>
      </c>
      <c r="P7" s="51">
        <v>0</v>
      </c>
      <c r="Q7" s="54">
        <f t="shared" si="0"/>
        <v>332123</v>
      </c>
      <c r="R7" s="65">
        <v>25</v>
      </c>
      <c r="S7" s="79">
        <v>10</v>
      </c>
    </row>
    <row r="8" spans="1:19" ht="15">
      <c r="A8" s="153">
        <v>20016150</v>
      </c>
      <c r="B8" s="51" t="s">
        <v>192</v>
      </c>
      <c r="C8" s="51" t="s">
        <v>93</v>
      </c>
      <c r="D8" s="51">
        <v>18.72</v>
      </c>
      <c r="E8" s="69">
        <v>2</v>
      </c>
      <c r="F8" s="51">
        <v>0</v>
      </c>
      <c r="G8" s="51">
        <v>20.72</v>
      </c>
      <c r="H8" s="51">
        <v>25</v>
      </c>
      <c r="I8" s="51">
        <v>2</v>
      </c>
      <c r="J8" s="51">
        <v>24</v>
      </c>
      <c r="K8" s="51">
        <v>1</v>
      </c>
      <c r="L8" s="51">
        <v>1</v>
      </c>
      <c r="M8" s="67">
        <v>2</v>
      </c>
      <c r="N8" s="51">
        <v>1</v>
      </c>
      <c r="O8" s="51">
        <v>1</v>
      </c>
      <c r="P8" s="51">
        <v>0</v>
      </c>
      <c r="Q8" s="54">
        <f t="shared" si="0"/>
        <v>20016150</v>
      </c>
      <c r="R8" s="65">
        <v>25</v>
      </c>
      <c r="S8" s="79">
        <v>10</v>
      </c>
    </row>
    <row r="9" spans="1:19" ht="15">
      <c r="A9" s="153">
        <v>802874</v>
      </c>
      <c r="B9" s="51" t="s">
        <v>192</v>
      </c>
      <c r="C9" s="51" t="s">
        <v>95</v>
      </c>
      <c r="D9" s="51">
        <v>18.72</v>
      </c>
      <c r="E9" s="69">
        <v>2</v>
      </c>
      <c r="F9" s="51">
        <v>2</v>
      </c>
      <c r="G9" s="51">
        <v>18.72</v>
      </c>
      <c r="H9" s="51">
        <v>25</v>
      </c>
      <c r="I9" s="51">
        <v>1</v>
      </c>
      <c r="J9" s="51">
        <v>26</v>
      </c>
      <c r="K9" s="51">
        <v>0</v>
      </c>
      <c r="L9" s="51">
        <v>0</v>
      </c>
      <c r="M9" s="67">
        <v>2</v>
      </c>
      <c r="N9" s="51">
        <v>0</v>
      </c>
      <c r="O9" s="51">
        <v>1</v>
      </c>
      <c r="P9" s="51">
        <v>0</v>
      </c>
      <c r="Q9" s="54">
        <f t="shared" si="0"/>
        <v>802874</v>
      </c>
      <c r="R9" s="65">
        <v>25</v>
      </c>
      <c r="S9" s="79">
        <v>10</v>
      </c>
    </row>
    <row r="10" spans="1:19" ht="15">
      <c r="A10" s="153">
        <v>725173</v>
      </c>
      <c r="B10" s="51" t="s">
        <v>192</v>
      </c>
      <c r="C10" s="51" t="s">
        <v>101</v>
      </c>
      <c r="D10" s="51">
        <v>18.72</v>
      </c>
      <c r="E10" s="69">
        <v>4</v>
      </c>
      <c r="F10" s="51">
        <v>0</v>
      </c>
      <c r="G10" s="51">
        <v>22.72</v>
      </c>
      <c r="H10" s="51">
        <v>25</v>
      </c>
      <c r="I10" s="51">
        <v>4</v>
      </c>
      <c r="J10" s="51">
        <v>25</v>
      </c>
      <c r="K10" s="51">
        <v>4</v>
      </c>
      <c r="L10" s="51">
        <v>8</v>
      </c>
      <c r="M10" s="67">
        <v>2</v>
      </c>
      <c r="N10" s="51">
        <v>0</v>
      </c>
      <c r="O10" s="51">
        <v>1</v>
      </c>
      <c r="P10" s="51">
        <v>0</v>
      </c>
      <c r="Q10" s="54">
        <f t="shared" si="0"/>
        <v>725173</v>
      </c>
      <c r="R10" s="65">
        <v>25</v>
      </c>
      <c r="S10" s="79">
        <v>10</v>
      </c>
    </row>
    <row r="11" spans="1:19" ht="15">
      <c r="A11" s="153">
        <v>807928</v>
      </c>
      <c r="B11" s="51" t="s">
        <v>192</v>
      </c>
      <c r="C11" s="51" t="s">
        <v>103</v>
      </c>
      <c r="D11" s="51">
        <v>18.72</v>
      </c>
      <c r="E11" s="69">
        <v>4</v>
      </c>
      <c r="F11" s="51">
        <v>0</v>
      </c>
      <c r="G11" s="51">
        <v>22.72</v>
      </c>
      <c r="H11" s="51">
        <v>25</v>
      </c>
      <c r="I11" s="51">
        <v>2</v>
      </c>
      <c r="J11" s="51">
        <v>21</v>
      </c>
      <c r="K11" s="51">
        <v>6</v>
      </c>
      <c r="L11" s="51">
        <v>0</v>
      </c>
      <c r="M11" s="67">
        <v>2</v>
      </c>
      <c r="N11" s="51">
        <v>1</v>
      </c>
      <c r="O11" s="51">
        <v>1</v>
      </c>
      <c r="P11" s="51">
        <v>0</v>
      </c>
      <c r="Q11" s="54">
        <f t="shared" si="0"/>
        <v>807928</v>
      </c>
      <c r="R11" s="65">
        <v>25</v>
      </c>
      <c r="S11" s="79">
        <v>10</v>
      </c>
    </row>
    <row r="12" spans="1:19" ht="15">
      <c r="A12" s="153">
        <v>498336</v>
      </c>
      <c r="B12" s="51" t="s">
        <v>192</v>
      </c>
      <c r="C12" s="51" t="s">
        <v>97</v>
      </c>
      <c r="D12" s="51">
        <v>18.72</v>
      </c>
      <c r="E12" s="69">
        <v>5</v>
      </c>
      <c r="F12" s="51">
        <v>0</v>
      </c>
      <c r="G12" s="51">
        <v>23.72</v>
      </c>
      <c r="H12" s="51">
        <v>25</v>
      </c>
      <c r="I12" s="51">
        <v>5</v>
      </c>
      <c r="J12" s="51">
        <v>26</v>
      </c>
      <c r="K12" s="51">
        <v>4</v>
      </c>
      <c r="L12" s="51">
        <v>5</v>
      </c>
      <c r="M12" s="67">
        <v>2</v>
      </c>
      <c r="N12" s="51">
        <v>0</v>
      </c>
      <c r="O12" s="51">
        <v>1</v>
      </c>
      <c r="P12" s="51">
        <v>0</v>
      </c>
      <c r="Q12" s="54">
        <f t="shared" si="0"/>
        <v>498336</v>
      </c>
      <c r="R12" s="65">
        <v>25</v>
      </c>
      <c r="S12" s="79">
        <v>10</v>
      </c>
    </row>
    <row r="13" spans="1:19" ht="15">
      <c r="A13" s="153">
        <v>809645</v>
      </c>
      <c r="B13" s="51" t="s">
        <v>192</v>
      </c>
      <c r="C13" s="51" t="s">
        <v>15</v>
      </c>
      <c r="D13" s="51">
        <v>18.72</v>
      </c>
      <c r="E13" s="69">
        <v>2</v>
      </c>
      <c r="F13" s="51">
        <v>0</v>
      </c>
      <c r="G13" s="51">
        <v>20.72</v>
      </c>
      <c r="H13" s="51">
        <v>25</v>
      </c>
      <c r="I13" s="51">
        <v>1</v>
      </c>
      <c r="J13" s="51">
        <v>20</v>
      </c>
      <c r="K13" s="51">
        <v>6</v>
      </c>
      <c r="L13" s="51">
        <v>1</v>
      </c>
      <c r="M13" s="67">
        <v>0</v>
      </c>
      <c r="N13" s="51">
        <v>0</v>
      </c>
      <c r="O13" s="51">
        <v>0</v>
      </c>
      <c r="P13" s="51">
        <v>31.27</v>
      </c>
      <c r="Q13" s="54">
        <f t="shared" si="0"/>
        <v>809645</v>
      </c>
      <c r="R13" s="65">
        <v>25</v>
      </c>
      <c r="S13" s="65"/>
    </row>
    <row r="14" spans="1:19" ht="15">
      <c r="A14" s="153">
        <v>33003440</v>
      </c>
      <c r="B14" s="51" t="s">
        <v>192</v>
      </c>
      <c r="C14" s="51" t="s">
        <v>99</v>
      </c>
      <c r="D14" s="51">
        <v>18.72</v>
      </c>
      <c r="E14" s="69">
        <v>5</v>
      </c>
      <c r="F14" s="51">
        <v>0</v>
      </c>
      <c r="G14" s="51">
        <v>23.72</v>
      </c>
      <c r="H14" s="51">
        <v>25</v>
      </c>
      <c r="I14" s="51">
        <v>5</v>
      </c>
      <c r="J14" s="51">
        <v>19</v>
      </c>
      <c r="K14" s="51">
        <v>11</v>
      </c>
      <c r="L14" s="51">
        <v>15</v>
      </c>
      <c r="M14" s="67">
        <v>2</v>
      </c>
      <c r="N14" s="51">
        <v>1</v>
      </c>
      <c r="O14" s="51">
        <v>1</v>
      </c>
      <c r="P14" s="51">
        <v>0</v>
      </c>
      <c r="Q14" s="54">
        <f t="shared" si="0"/>
        <v>33003440</v>
      </c>
      <c r="R14" s="65">
        <v>25</v>
      </c>
      <c r="S14" s="79">
        <v>10</v>
      </c>
    </row>
    <row r="15" spans="1:19" ht="15">
      <c r="A15" s="153">
        <v>808736</v>
      </c>
      <c r="B15" s="51" t="s">
        <v>193</v>
      </c>
      <c r="C15" s="51" t="s">
        <v>108</v>
      </c>
      <c r="D15" s="51">
        <v>18.72</v>
      </c>
      <c r="E15" s="69">
        <v>2</v>
      </c>
      <c r="F15" s="51">
        <v>0</v>
      </c>
      <c r="G15" s="51">
        <v>20.72</v>
      </c>
      <c r="H15" s="51">
        <v>25</v>
      </c>
      <c r="I15" s="51">
        <v>1</v>
      </c>
      <c r="J15" s="51">
        <v>21</v>
      </c>
      <c r="K15" s="51">
        <v>5</v>
      </c>
      <c r="L15" s="51">
        <v>0</v>
      </c>
      <c r="M15" s="67">
        <v>2</v>
      </c>
      <c r="N15" s="51">
        <v>1</v>
      </c>
      <c r="O15" s="51">
        <v>1</v>
      </c>
      <c r="P15" s="51">
        <v>0</v>
      </c>
      <c r="Q15" s="54">
        <f t="shared" si="0"/>
        <v>808736</v>
      </c>
      <c r="R15" s="65">
        <v>25</v>
      </c>
      <c r="S15" s="79">
        <v>10</v>
      </c>
    </row>
    <row r="16" spans="1:19" ht="15">
      <c r="A16" s="153">
        <v>20033530</v>
      </c>
      <c r="B16" s="51" t="s">
        <v>193</v>
      </c>
      <c r="C16" s="51" t="s">
        <v>150</v>
      </c>
      <c r="D16" s="51">
        <v>18.72</v>
      </c>
      <c r="E16" s="69">
        <v>1</v>
      </c>
      <c r="F16" s="51">
        <v>0</v>
      </c>
      <c r="G16" s="51">
        <v>19.72</v>
      </c>
      <c r="H16" s="51">
        <v>19</v>
      </c>
      <c r="I16" s="51">
        <v>0</v>
      </c>
      <c r="J16" s="51">
        <v>19</v>
      </c>
      <c r="K16" s="51">
        <v>0</v>
      </c>
      <c r="L16" s="51">
        <v>0</v>
      </c>
      <c r="M16" s="67">
        <v>0</v>
      </c>
      <c r="N16" s="51">
        <v>0</v>
      </c>
      <c r="O16" s="51">
        <v>0</v>
      </c>
      <c r="P16" s="51">
        <v>0</v>
      </c>
      <c r="Q16" s="54">
        <f t="shared" si="0"/>
        <v>20033530</v>
      </c>
      <c r="R16" s="65">
        <v>25</v>
      </c>
      <c r="S16" s="65"/>
    </row>
    <row r="17" spans="1:19" ht="15">
      <c r="A17" s="153">
        <v>33007682</v>
      </c>
      <c r="B17" s="51" t="s">
        <v>193</v>
      </c>
      <c r="C17" s="51" t="s">
        <v>131</v>
      </c>
      <c r="D17" s="51">
        <v>18.72</v>
      </c>
      <c r="E17" s="69">
        <v>5</v>
      </c>
      <c r="F17" s="51">
        <v>0</v>
      </c>
      <c r="G17" s="51">
        <v>23.72</v>
      </c>
      <c r="H17" s="51">
        <v>25</v>
      </c>
      <c r="I17" s="51">
        <v>5</v>
      </c>
      <c r="J17" s="51">
        <v>25</v>
      </c>
      <c r="K17" s="51">
        <v>5</v>
      </c>
      <c r="L17" s="51">
        <v>0</v>
      </c>
      <c r="M17" s="67">
        <v>0</v>
      </c>
      <c r="N17" s="51">
        <v>0</v>
      </c>
      <c r="O17" s="51">
        <v>0</v>
      </c>
      <c r="P17" s="51">
        <v>0</v>
      </c>
      <c r="Q17" s="54">
        <f t="shared" si="0"/>
        <v>33007682</v>
      </c>
      <c r="R17" s="65">
        <v>25</v>
      </c>
      <c r="S17" s="65"/>
    </row>
    <row r="18" spans="1:19" ht="15">
      <c r="A18" s="153">
        <v>782666</v>
      </c>
      <c r="B18" s="51" t="s">
        <v>193</v>
      </c>
      <c r="C18" s="51" t="s">
        <v>131</v>
      </c>
      <c r="D18" s="51">
        <v>18.72</v>
      </c>
      <c r="E18" s="69">
        <v>4</v>
      </c>
      <c r="F18" s="51">
        <v>0</v>
      </c>
      <c r="G18" s="51">
        <v>22.72</v>
      </c>
      <c r="H18" s="51">
        <v>25</v>
      </c>
      <c r="I18" s="51">
        <v>4</v>
      </c>
      <c r="J18" s="51">
        <v>22</v>
      </c>
      <c r="K18" s="51">
        <v>7</v>
      </c>
      <c r="L18" s="51">
        <v>10.5</v>
      </c>
      <c r="M18" s="67">
        <v>2</v>
      </c>
      <c r="N18" s="51">
        <v>1</v>
      </c>
      <c r="O18" s="51">
        <v>1</v>
      </c>
      <c r="P18" s="51">
        <v>0</v>
      </c>
      <c r="Q18" s="54">
        <f t="shared" si="0"/>
        <v>782666</v>
      </c>
      <c r="R18" s="65">
        <v>25</v>
      </c>
      <c r="S18" s="79">
        <v>10</v>
      </c>
    </row>
    <row r="19" spans="1:19" ht="15">
      <c r="A19" s="153">
        <v>20012918</v>
      </c>
      <c r="B19" s="51" t="s">
        <v>193</v>
      </c>
      <c r="C19" s="51" t="s">
        <v>106</v>
      </c>
      <c r="D19" s="51">
        <v>18.72</v>
      </c>
      <c r="E19" s="69">
        <v>1</v>
      </c>
      <c r="F19" s="51">
        <v>0</v>
      </c>
      <c r="G19" s="51">
        <v>19.72</v>
      </c>
      <c r="H19" s="51">
        <v>25</v>
      </c>
      <c r="I19" s="51">
        <v>1</v>
      </c>
      <c r="J19" s="51">
        <v>20</v>
      </c>
      <c r="K19" s="51">
        <v>6</v>
      </c>
      <c r="L19" s="51">
        <v>0</v>
      </c>
      <c r="M19" s="67">
        <v>2</v>
      </c>
      <c r="N19" s="51">
        <v>0</v>
      </c>
      <c r="O19" s="51">
        <v>1</v>
      </c>
      <c r="P19" s="51">
        <v>0</v>
      </c>
      <c r="Q19" s="54">
        <f t="shared" si="0"/>
        <v>20012918</v>
      </c>
      <c r="R19" s="65">
        <v>25</v>
      </c>
      <c r="S19" s="79">
        <v>10</v>
      </c>
    </row>
    <row r="20" spans="1:19" ht="15">
      <c r="A20" s="153">
        <v>438318</v>
      </c>
      <c r="B20" s="51" t="s">
        <v>194</v>
      </c>
      <c r="C20" s="51" t="s">
        <v>110</v>
      </c>
      <c r="D20" s="51">
        <v>18.72</v>
      </c>
      <c r="E20" s="69">
        <v>4</v>
      </c>
      <c r="F20" s="51">
        <v>0</v>
      </c>
      <c r="G20" s="51">
        <v>22.72</v>
      </c>
      <c r="H20" s="51">
        <v>25</v>
      </c>
      <c r="I20" s="51">
        <v>4</v>
      </c>
      <c r="J20" s="51">
        <v>20</v>
      </c>
      <c r="K20" s="51">
        <v>9</v>
      </c>
      <c r="L20" s="51">
        <v>2</v>
      </c>
      <c r="M20" s="67">
        <v>2</v>
      </c>
      <c r="N20" s="51">
        <v>1</v>
      </c>
      <c r="O20" s="51">
        <v>1</v>
      </c>
      <c r="P20" s="51">
        <v>0</v>
      </c>
      <c r="Q20" s="54">
        <f t="shared" si="0"/>
        <v>438318</v>
      </c>
      <c r="R20" s="65">
        <v>25</v>
      </c>
      <c r="S20" s="79">
        <v>10</v>
      </c>
    </row>
    <row r="21" spans="1:19" ht="15">
      <c r="A21" s="153">
        <v>20036156</v>
      </c>
      <c r="B21" s="51" t="s">
        <v>194</v>
      </c>
      <c r="C21" s="51" t="s">
        <v>111</v>
      </c>
      <c r="D21" s="51">
        <v>18.72</v>
      </c>
      <c r="E21" s="69">
        <v>0</v>
      </c>
      <c r="F21" s="51">
        <v>0</v>
      </c>
      <c r="G21" s="51">
        <v>18.72</v>
      </c>
      <c r="H21" s="51">
        <v>3</v>
      </c>
      <c r="I21" s="51">
        <v>0</v>
      </c>
      <c r="J21" s="51">
        <v>3</v>
      </c>
      <c r="K21" s="51">
        <v>0</v>
      </c>
      <c r="L21" s="51">
        <v>0</v>
      </c>
      <c r="M21" s="67">
        <v>2</v>
      </c>
      <c r="N21" s="51">
        <v>0</v>
      </c>
      <c r="O21" s="51">
        <v>1</v>
      </c>
      <c r="P21" s="51">
        <v>0</v>
      </c>
      <c r="Q21" s="54">
        <f t="shared" si="0"/>
        <v>20036156</v>
      </c>
      <c r="R21" s="65">
        <v>25</v>
      </c>
      <c r="S21" s="79">
        <v>10</v>
      </c>
    </row>
    <row r="22" spans="1:19" ht="15">
      <c r="A22" s="153">
        <v>20022921</v>
      </c>
      <c r="B22" s="51" t="s">
        <v>195</v>
      </c>
      <c r="C22" s="51" t="s">
        <v>2</v>
      </c>
      <c r="D22" s="51">
        <v>18.72</v>
      </c>
      <c r="E22" s="69">
        <v>1</v>
      </c>
      <c r="F22" s="51">
        <v>0</v>
      </c>
      <c r="G22" s="51">
        <v>19.72</v>
      </c>
      <c r="H22" s="51">
        <v>25</v>
      </c>
      <c r="I22" s="51">
        <v>1</v>
      </c>
      <c r="J22" s="51">
        <v>17</v>
      </c>
      <c r="K22" s="51">
        <v>9</v>
      </c>
      <c r="L22" s="51">
        <v>0</v>
      </c>
      <c r="M22" s="67">
        <v>0</v>
      </c>
      <c r="N22" s="51">
        <v>0</v>
      </c>
      <c r="O22" s="51">
        <v>0</v>
      </c>
      <c r="P22" s="51">
        <v>1.82</v>
      </c>
      <c r="Q22" s="54">
        <f t="shared" si="0"/>
        <v>20022921</v>
      </c>
      <c r="R22" s="65">
        <v>25</v>
      </c>
      <c r="S22" s="65"/>
    </row>
    <row r="23" spans="1:19" ht="15">
      <c r="A23" s="153">
        <v>33006773</v>
      </c>
      <c r="B23" s="51" t="s">
        <v>195</v>
      </c>
      <c r="C23" s="51" t="s">
        <v>3</v>
      </c>
      <c r="D23" s="51">
        <v>18.72</v>
      </c>
      <c r="E23" s="69">
        <v>5</v>
      </c>
      <c r="F23" s="51">
        <v>0</v>
      </c>
      <c r="G23" s="51">
        <v>23.72</v>
      </c>
      <c r="H23" s="51">
        <v>25</v>
      </c>
      <c r="I23" s="51">
        <v>5</v>
      </c>
      <c r="J23" s="51">
        <v>22</v>
      </c>
      <c r="K23" s="51">
        <v>8</v>
      </c>
      <c r="L23" s="51">
        <v>0</v>
      </c>
      <c r="M23" s="67">
        <v>0</v>
      </c>
      <c r="N23" s="51">
        <v>0</v>
      </c>
      <c r="O23" s="51">
        <v>0</v>
      </c>
      <c r="P23" s="51">
        <v>10.7</v>
      </c>
      <c r="Q23" s="54">
        <f t="shared" si="0"/>
        <v>33006773</v>
      </c>
      <c r="R23" s="65">
        <v>25</v>
      </c>
      <c r="S23" s="65"/>
    </row>
    <row r="24" spans="1:19" ht="15">
      <c r="A24" s="153">
        <v>264829</v>
      </c>
      <c r="B24" s="51" t="s">
        <v>195</v>
      </c>
      <c r="C24" s="51" t="s">
        <v>118</v>
      </c>
      <c r="D24" s="51">
        <v>18.72</v>
      </c>
      <c r="E24" s="69">
        <v>5</v>
      </c>
      <c r="F24" s="51">
        <v>0</v>
      </c>
      <c r="G24" s="51">
        <v>23.72</v>
      </c>
      <c r="H24" s="51">
        <v>25</v>
      </c>
      <c r="I24" s="51">
        <v>5</v>
      </c>
      <c r="J24" s="51">
        <v>21</v>
      </c>
      <c r="K24" s="51">
        <v>9</v>
      </c>
      <c r="L24" s="51">
        <v>0</v>
      </c>
      <c r="M24" s="67">
        <v>0</v>
      </c>
      <c r="N24" s="51">
        <v>0</v>
      </c>
      <c r="O24" s="51">
        <v>0</v>
      </c>
      <c r="P24" s="51">
        <v>-33.62</v>
      </c>
      <c r="Q24" s="54">
        <f t="shared" si="0"/>
        <v>264829</v>
      </c>
      <c r="R24" s="65">
        <v>25</v>
      </c>
      <c r="S24" s="65"/>
    </row>
    <row r="25" spans="1:19" ht="15">
      <c r="A25" s="153">
        <v>811564</v>
      </c>
      <c r="B25" s="51" t="s">
        <v>195</v>
      </c>
      <c r="C25" s="51" t="s">
        <v>12</v>
      </c>
      <c r="D25" s="51">
        <v>18.72</v>
      </c>
      <c r="E25" s="69">
        <v>1</v>
      </c>
      <c r="F25" s="51">
        <v>0</v>
      </c>
      <c r="G25" s="51">
        <v>19.72</v>
      </c>
      <c r="H25" s="51">
        <v>25</v>
      </c>
      <c r="I25" s="51">
        <v>1</v>
      </c>
      <c r="J25" s="51">
        <v>19</v>
      </c>
      <c r="K25" s="51">
        <v>7</v>
      </c>
      <c r="L25" s="51">
        <v>0</v>
      </c>
      <c r="M25" s="67">
        <v>0</v>
      </c>
      <c r="N25" s="51">
        <v>0</v>
      </c>
      <c r="O25" s="51">
        <v>0</v>
      </c>
      <c r="P25" s="51">
        <v>13.13</v>
      </c>
      <c r="Q25" s="54">
        <f t="shared" si="0"/>
        <v>811564</v>
      </c>
      <c r="R25" s="65">
        <v>25</v>
      </c>
      <c r="S25" s="65"/>
    </row>
    <row r="26" spans="1:19" ht="15">
      <c r="A26" s="153">
        <v>791659</v>
      </c>
      <c r="B26" s="51" t="s">
        <v>195</v>
      </c>
      <c r="C26" s="51" t="s">
        <v>4</v>
      </c>
      <c r="D26" s="51">
        <v>18.72</v>
      </c>
      <c r="E26" s="69">
        <v>2</v>
      </c>
      <c r="F26" s="51">
        <v>0</v>
      </c>
      <c r="G26" s="51">
        <v>20.72</v>
      </c>
      <c r="H26" s="51">
        <v>25</v>
      </c>
      <c r="I26" s="51">
        <v>2</v>
      </c>
      <c r="J26" s="51">
        <v>23</v>
      </c>
      <c r="K26" s="51">
        <v>4</v>
      </c>
      <c r="L26" s="51">
        <v>0</v>
      </c>
      <c r="M26" s="67">
        <v>0</v>
      </c>
      <c r="N26" s="51">
        <v>0</v>
      </c>
      <c r="O26" s="51">
        <v>0</v>
      </c>
      <c r="P26" s="51">
        <v>8.45</v>
      </c>
      <c r="Q26" s="54">
        <f t="shared" si="0"/>
        <v>791659</v>
      </c>
      <c r="R26" s="65">
        <v>25</v>
      </c>
      <c r="S26" s="65"/>
    </row>
    <row r="27" spans="1:19" ht="15">
      <c r="A27" s="153">
        <v>601804</v>
      </c>
      <c r="B27" s="51" t="s">
        <v>195</v>
      </c>
      <c r="C27" s="51" t="s">
        <v>5</v>
      </c>
      <c r="D27" s="51">
        <v>18.72</v>
      </c>
      <c r="E27" s="69">
        <v>3</v>
      </c>
      <c r="F27" s="51">
        <v>0</v>
      </c>
      <c r="G27" s="51">
        <v>21.72</v>
      </c>
      <c r="H27" s="51">
        <v>25</v>
      </c>
      <c r="I27" s="51">
        <v>3</v>
      </c>
      <c r="J27" s="51">
        <v>24</v>
      </c>
      <c r="K27" s="51">
        <v>4</v>
      </c>
      <c r="L27" s="51">
        <v>0</v>
      </c>
      <c r="M27" s="67">
        <v>0</v>
      </c>
      <c r="N27" s="51">
        <v>0</v>
      </c>
      <c r="O27" s="51">
        <v>0</v>
      </c>
      <c r="P27" s="51">
        <v>1.2</v>
      </c>
      <c r="Q27" s="54">
        <f t="shared" si="0"/>
        <v>601804</v>
      </c>
      <c r="R27" s="65">
        <v>25</v>
      </c>
      <c r="S27" s="65"/>
    </row>
    <row r="28" spans="1:19" ht="15">
      <c r="A28" s="153">
        <v>20000891</v>
      </c>
      <c r="B28" s="51" t="s">
        <v>195</v>
      </c>
      <c r="C28" s="51" t="s">
        <v>6</v>
      </c>
      <c r="D28" s="51">
        <v>18.72</v>
      </c>
      <c r="E28" s="69">
        <v>1</v>
      </c>
      <c r="F28" s="51">
        <v>0</v>
      </c>
      <c r="G28" s="51">
        <v>19.72</v>
      </c>
      <c r="H28" s="51">
        <v>19</v>
      </c>
      <c r="I28" s="51">
        <v>0</v>
      </c>
      <c r="J28" s="51">
        <v>15</v>
      </c>
      <c r="K28" s="51">
        <v>4</v>
      </c>
      <c r="L28" s="51">
        <v>0</v>
      </c>
      <c r="M28" s="67">
        <v>0</v>
      </c>
      <c r="N28" s="51">
        <v>0</v>
      </c>
      <c r="O28" s="51">
        <v>0</v>
      </c>
      <c r="P28" s="51">
        <v>0</v>
      </c>
      <c r="Q28" s="54">
        <f t="shared" si="0"/>
        <v>20000891</v>
      </c>
      <c r="R28" s="65">
        <v>25</v>
      </c>
      <c r="S28" s="65"/>
    </row>
    <row r="29" spans="1:19" ht="15">
      <c r="A29" s="153">
        <v>805096</v>
      </c>
      <c r="B29" s="51" t="s">
        <v>195</v>
      </c>
      <c r="C29" s="51" t="s">
        <v>13</v>
      </c>
      <c r="D29" s="51">
        <v>18.72</v>
      </c>
      <c r="E29" s="69">
        <v>2</v>
      </c>
      <c r="F29" s="51">
        <v>0</v>
      </c>
      <c r="G29" s="51">
        <v>20.72</v>
      </c>
      <c r="H29" s="51">
        <v>25</v>
      </c>
      <c r="I29" s="51">
        <v>1</v>
      </c>
      <c r="J29" s="51">
        <v>20</v>
      </c>
      <c r="K29" s="51">
        <v>6</v>
      </c>
      <c r="L29" s="51">
        <v>0</v>
      </c>
      <c r="M29" s="67">
        <v>0</v>
      </c>
      <c r="N29" s="51">
        <v>0</v>
      </c>
      <c r="O29" s="51">
        <v>0</v>
      </c>
      <c r="P29" s="51">
        <v>9.14</v>
      </c>
      <c r="Q29" s="54">
        <f t="shared" si="0"/>
        <v>805096</v>
      </c>
      <c r="R29" s="65">
        <v>25</v>
      </c>
      <c r="S29" s="65"/>
    </row>
    <row r="30" spans="1:19" ht="15">
      <c r="A30" s="153">
        <v>20024739</v>
      </c>
      <c r="B30" s="51" t="s">
        <v>195</v>
      </c>
      <c r="C30" s="51" t="s">
        <v>7</v>
      </c>
      <c r="D30" s="51">
        <v>18.72</v>
      </c>
      <c r="E30" s="69">
        <v>1</v>
      </c>
      <c r="F30" s="51">
        <v>0</v>
      </c>
      <c r="G30" s="51">
        <v>19.72</v>
      </c>
      <c r="H30" s="51">
        <v>25</v>
      </c>
      <c r="I30" s="51">
        <v>1</v>
      </c>
      <c r="J30" s="51">
        <v>19</v>
      </c>
      <c r="K30" s="51">
        <v>7</v>
      </c>
      <c r="L30" s="51">
        <v>0</v>
      </c>
      <c r="M30" s="67">
        <v>0</v>
      </c>
      <c r="N30" s="51">
        <v>0</v>
      </c>
      <c r="O30" s="51">
        <v>0</v>
      </c>
      <c r="P30" s="51">
        <v>0</v>
      </c>
      <c r="Q30" s="54">
        <f t="shared" si="0"/>
        <v>20024739</v>
      </c>
      <c r="R30" s="65">
        <v>25</v>
      </c>
      <c r="S30" s="65"/>
    </row>
    <row r="31" spans="1:19" ht="15">
      <c r="A31" s="153">
        <v>33003036</v>
      </c>
      <c r="B31" s="51" t="s">
        <v>195</v>
      </c>
      <c r="C31" s="51" t="s">
        <v>8</v>
      </c>
      <c r="D31" s="51">
        <v>18.72</v>
      </c>
      <c r="E31" s="69">
        <v>5</v>
      </c>
      <c r="F31" s="51">
        <v>0</v>
      </c>
      <c r="G31" s="51">
        <v>23.72</v>
      </c>
      <c r="H31" s="51">
        <v>25</v>
      </c>
      <c r="I31" s="51">
        <v>5</v>
      </c>
      <c r="J31" s="51">
        <v>25</v>
      </c>
      <c r="K31" s="51">
        <v>5</v>
      </c>
      <c r="L31" s="51">
        <v>0</v>
      </c>
      <c r="M31" s="67">
        <v>0</v>
      </c>
      <c r="N31" s="51">
        <v>0</v>
      </c>
      <c r="O31" s="51">
        <v>0</v>
      </c>
      <c r="P31" s="51">
        <v>0</v>
      </c>
      <c r="Q31" s="54">
        <f t="shared" si="0"/>
        <v>33003036</v>
      </c>
      <c r="R31" s="65">
        <v>25</v>
      </c>
      <c r="S31" s="65"/>
    </row>
    <row r="32" spans="1:19" ht="15">
      <c r="A32" s="153">
        <v>33007581</v>
      </c>
      <c r="B32" s="51" t="s">
        <v>195</v>
      </c>
      <c r="C32" s="51" t="s">
        <v>9</v>
      </c>
      <c r="D32" s="51">
        <v>18.72</v>
      </c>
      <c r="E32" s="69">
        <v>5</v>
      </c>
      <c r="F32" s="51">
        <v>0</v>
      </c>
      <c r="G32" s="51">
        <v>23.72</v>
      </c>
      <c r="H32" s="51">
        <v>25</v>
      </c>
      <c r="I32" s="51">
        <v>5</v>
      </c>
      <c r="J32" s="51">
        <v>22</v>
      </c>
      <c r="K32" s="51">
        <v>8</v>
      </c>
      <c r="L32" s="51">
        <v>2</v>
      </c>
      <c r="M32" s="67">
        <v>0</v>
      </c>
      <c r="N32" s="51">
        <v>0</v>
      </c>
      <c r="O32" s="51">
        <v>0</v>
      </c>
      <c r="P32" s="51">
        <v>26.46</v>
      </c>
      <c r="Q32" s="54">
        <f t="shared" si="0"/>
        <v>33007581</v>
      </c>
      <c r="R32" s="65">
        <v>25</v>
      </c>
      <c r="S32" s="65"/>
    </row>
    <row r="33" spans="1:19" ht="15">
      <c r="A33" s="153">
        <v>331719</v>
      </c>
      <c r="B33" s="51" t="s">
        <v>195</v>
      </c>
      <c r="C33" s="51" t="s">
        <v>14</v>
      </c>
      <c r="D33" s="51">
        <v>18.72</v>
      </c>
      <c r="E33" s="69">
        <v>5</v>
      </c>
      <c r="F33" s="51">
        <v>0</v>
      </c>
      <c r="G33" s="51">
        <v>23.72</v>
      </c>
      <c r="H33" s="51">
        <v>25</v>
      </c>
      <c r="I33" s="51">
        <v>5</v>
      </c>
      <c r="J33" s="51">
        <v>17</v>
      </c>
      <c r="K33" s="51">
        <v>13</v>
      </c>
      <c r="L33" s="51">
        <v>15</v>
      </c>
      <c r="M33" s="67">
        <v>0</v>
      </c>
      <c r="N33" s="51">
        <v>0</v>
      </c>
      <c r="O33" s="51">
        <v>0</v>
      </c>
      <c r="P33" s="51">
        <v>10.15</v>
      </c>
      <c r="Q33" s="54">
        <f t="shared" si="0"/>
        <v>331719</v>
      </c>
      <c r="R33" s="65">
        <v>25</v>
      </c>
      <c r="S33" s="65"/>
    </row>
    <row r="34" spans="1:19" ht="15">
      <c r="A34" s="153">
        <v>304740</v>
      </c>
      <c r="B34" s="51" t="s">
        <v>195</v>
      </c>
      <c r="C34" s="51" t="s">
        <v>11</v>
      </c>
      <c r="D34" s="51">
        <v>18.72</v>
      </c>
      <c r="E34" s="69">
        <v>5</v>
      </c>
      <c r="F34" s="51">
        <v>0</v>
      </c>
      <c r="G34" s="51">
        <v>23.72</v>
      </c>
      <c r="H34" s="51">
        <v>25</v>
      </c>
      <c r="I34" s="51">
        <v>5</v>
      </c>
      <c r="J34" s="51">
        <v>19</v>
      </c>
      <c r="K34" s="51">
        <v>11</v>
      </c>
      <c r="L34" s="51">
        <v>0</v>
      </c>
      <c r="M34" s="67">
        <v>0</v>
      </c>
      <c r="N34" s="51">
        <v>0</v>
      </c>
      <c r="O34" s="51">
        <v>0</v>
      </c>
      <c r="P34" s="51">
        <v>14.69</v>
      </c>
      <c r="Q34" s="54">
        <f t="shared" si="0"/>
        <v>304740</v>
      </c>
      <c r="R34" s="65">
        <v>25</v>
      </c>
      <c r="S34" s="65"/>
    </row>
    <row r="35" spans="1:19" ht="15">
      <c r="A35" s="153">
        <v>220773</v>
      </c>
      <c r="B35" s="51" t="s">
        <v>196</v>
      </c>
      <c r="C35" s="51" t="s">
        <v>148</v>
      </c>
      <c r="D35" s="51">
        <v>0</v>
      </c>
      <c r="E35" s="69">
        <v>5</v>
      </c>
      <c r="F35" s="51">
        <v>0</v>
      </c>
      <c r="G35" s="51">
        <v>5</v>
      </c>
      <c r="H35" s="51">
        <v>0</v>
      </c>
      <c r="I35" s="51">
        <v>0</v>
      </c>
      <c r="J35" s="51">
        <v>0</v>
      </c>
      <c r="K35" s="51">
        <v>0</v>
      </c>
      <c r="L35" s="51">
        <v>15</v>
      </c>
      <c r="M35" s="67">
        <v>1.17</v>
      </c>
      <c r="N35" s="51">
        <v>0</v>
      </c>
      <c r="O35" s="51">
        <v>1</v>
      </c>
      <c r="P35" s="51">
        <v>0</v>
      </c>
      <c r="Q35" s="54">
        <f t="shared" si="0"/>
        <v>220773</v>
      </c>
      <c r="R35" s="65">
        <v>25</v>
      </c>
      <c r="S35" s="79">
        <v>0</v>
      </c>
    </row>
    <row r="36" spans="1:19" ht="15">
      <c r="A36" s="153">
        <v>640503</v>
      </c>
      <c r="B36" s="51" t="s">
        <v>196</v>
      </c>
      <c r="C36" s="51" t="s">
        <v>150</v>
      </c>
      <c r="D36" s="51">
        <v>18.72</v>
      </c>
      <c r="E36" s="69">
        <v>5</v>
      </c>
      <c r="F36" s="51">
        <v>0</v>
      </c>
      <c r="G36" s="51">
        <v>23.72</v>
      </c>
      <c r="H36" s="51">
        <v>25</v>
      </c>
      <c r="I36" s="51">
        <v>5</v>
      </c>
      <c r="J36" s="51">
        <v>25</v>
      </c>
      <c r="K36" s="51">
        <v>5</v>
      </c>
      <c r="L36" s="51">
        <v>1</v>
      </c>
      <c r="M36" s="67">
        <v>2</v>
      </c>
      <c r="N36" s="51">
        <v>0</v>
      </c>
      <c r="O36" s="51">
        <v>1</v>
      </c>
      <c r="P36" s="51">
        <v>0</v>
      </c>
      <c r="Q36" s="54">
        <f t="shared" si="0"/>
        <v>640503</v>
      </c>
      <c r="R36" s="65">
        <v>25</v>
      </c>
      <c r="S36" s="79">
        <v>10</v>
      </c>
    </row>
    <row r="37" spans="1:19" ht="15">
      <c r="A37" s="153">
        <v>33005561</v>
      </c>
      <c r="B37" s="51" t="s">
        <v>197</v>
      </c>
      <c r="C37" s="51" t="s">
        <v>10</v>
      </c>
      <c r="D37" s="51">
        <v>18.72</v>
      </c>
      <c r="E37" s="69">
        <v>5</v>
      </c>
      <c r="F37" s="51">
        <v>0</v>
      </c>
      <c r="G37" s="51">
        <v>23.72</v>
      </c>
      <c r="H37" s="51">
        <v>25</v>
      </c>
      <c r="I37" s="51">
        <v>5</v>
      </c>
      <c r="J37" s="51">
        <v>20</v>
      </c>
      <c r="K37" s="51">
        <v>10</v>
      </c>
      <c r="L37" s="51">
        <v>6</v>
      </c>
      <c r="M37" s="67">
        <v>0</v>
      </c>
      <c r="N37" s="51">
        <v>0</v>
      </c>
      <c r="O37" s="51">
        <v>0</v>
      </c>
      <c r="P37" s="51">
        <v>8.79</v>
      </c>
      <c r="Q37" s="54">
        <f t="shared" si="0"/>
        <v>33005561</v>
      </c>
      <c r="R37" s="65">
        <v>25</v>
      </c>
      <c r="S37" s="65"/>
    </row>
    <row r="38" spans="1:16" ht="15">
      <c r="A38" s="154" t="s">
        <v>198</v>
      </c>
      <c r="B38" s="50"/>
      <c r="C38" s="50"/>
      <c r="D38" s="50"/>
      <c r="E38" s="70"/>
      <c r="F38" s="50"/>
      <c r="G38" s="50"/>
      <c r="H38" s="50"/>
      <c r="I38" s="50"/>
      <c r="J38" s="50"/>
      <c r="K38" s="50"/>
      <c r="L38" s="50"/>
      <c r="M38" s="68"/>
      <c r="N38" s="50"/>
      <c r="O38" s="50"/>
      <c r="P38" s="50"/>
    </row>
  </sheetData>
  <sheetProtection/>
  <autoFilter ref="A4:P38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9"/>
  <sheetViews>
    <sheetView zoomScalePageLayoutView="0" workbookViewId="0" topLeftCell="A2">
      <selection activeCell="A2" sqref="A2:H669"/>
    </sheetView>
  </sheetViews>
  <sheetFormatPr defaultColWidth="11.00390625" defaultRowHeight="14.25"/>
  <sheetData>
    <row r="1" spans="1:8" ht="15">
      <c r="A1" s="11" t="s">
        <v>176</v>
      </c>
      <c r="B1" s="11" t="s">
        <v>0</v>
      </c>
      <c r="C1" s="11" t="s">
        <v>42</v>
      </c>
      <c r="D1" s="11" t="s">
        <v>224</v>
      </c>
      <c r="E1" s="11" t="s">
        <v>170</v>
      </c>
      <c r="F1" s="11" t="s">
        <v>171</v>
      </c>
      <c r="G1" s="11" t="s">
        <v>172</v>
      </c>
      <c r="H1" s="11" t="s">
        <v>225</v>
      </c>
    </row>
    <row r="2" spans="1:8" ht="15">
      <c r="A2" s="11">
        <v>33006773</v>
      </c>
      <c r="B2" s="11" t="s">
        <v>3</v>
      </c>
      <c r="C2" s="11" t="s">
        <v>114</v>
      </c>
      <c r="D2" s="11" t="s">
        <v>44</v>
      </c>
      <c r="E2" s="43">
        <v>42233</v>
      </c>
      <c r="F2" s="43">
        <v>42233</v>
      </c>
      <c r="G2" s="43">
        <v>42251</v>
      </c>
      <c r="H2" s="11">
        <v>19</v>
      </c>
    </row>
    <row r="3" spans="1:8" ht="15">
      <c r="A3" s="11">
        <v>33006773</v>
      </c>
      <c r="B3" s="11" t="s">
        <v>3</v>
      </c>
      <c r="C3" s="11" t="s">
        <v>114</v>
      </c>
      <c r="D3" s="11" t="s">
        <v>44</v>
      </c>
      <c r="E3" s="43">
        <v>42361</v>
      </c>
      <c r="F3" s="43">
        <v>42361</v>
      </c>
      <c r="G3" s="43">
        <v>42362</v>
      </c>
      <c r="H3" s="11">
        <v>2</v>
      </c>
    </row>
    <row r="4" spans="1:8" ht="15">
      <c r="A4" s="11">
        <v>33006773</v>
      </c>
      <c r="B4" s="11" t="s">
        <v>3</v>
      </c>
      <c r="C4" s="11" t="s">
        <v>114</v>
      </c>
      <c r="D4" s="11" t="s">
        <v>44</v>
      </c>
      <c r="E4" s="43">
        <v>42366</v>
      </c>
      <c r="F4" s="43">
        <v>42366</v>
      </c>
      <c r="G4" s="43">
        <v>42369</v>
      </c>
      <c r="H4" s="11">
        <v>4</v>
      </c>
    </row>
    <row r="5" spans="1:8" ht="15">
      <c r="A5" s="11">
        <v>33006773</v>
      </c>
      <c r="B5" s="11" t="s">
        <v>3</v>
      </c>
      <c r="C5" s="11" t="s">
        <v>114</v>
      </c>
      <c r="D5" s="11" t="s">
        <v>44</v>
      </c>
      <c r="E5" s="43">
        <v>42394</v>
      </c>
      <c r="F5" s="43">
        <v>42394</v>
      </c>
      <c r="G5" s="43">
        <v>42394</v>
      </c>
      <c r="H5" s="11">
        <v>1</v>
      </c>
    </row>
    <row r="6" spans="1:8" ht="15">
      <c r="A6" s="11">
        <v>33006773</v>
      </c>
      <c r="B6" s="11" t="s">
        <v>3</v>
      </c>
      <c r="C6" s="11" t="s">
        <v>114</v>
      </c>
      <c r="D6" s="11" t="s">
        <v>44</v>
      </c>
      <c r="E6" s="43">
        <v>42426</v>
      </c>
      <c r="F6" s="43">
        <v>42426</v>
      </c>
      <c r="G6" s="43">
        <v>42426</v>
      </c>
      <c r="H6" s="11">
        <v>1</v>
      </c>
    </row>
    <row r="7" spans="1:8" ht="15">
      <c r="A7" s="11">
        <v>33006773</v>
      </c>
      <c r="B7" s="11" t="s">
        <v>3</v>
      </c>
      <c r="C7" s="11" t="s">
        <v>114</v>
      </c>
      <c r="D7" s="11" t="s">
        <v>44</v>
      </c>
      <c r="E7" s="43">
        <v>42429</v>
      </c>
      <c r="F7" s="43">
        <v>42429</v>
      </c>
      <c r="G7" s="43">
        <v>42429</v>
      </c>
      <c r="H7" s="11">
        <v>1</v>
      </c>
    </row>
    <row r="8" spans="1:8" ht="15">
      <c r="A8" s="11">
        <v>33006773</v>
      </c>
      <c r="B8" s="11" t="s">
        <v>3</v>
      </c>
      <c r="C8" s="11" t="s">
        <v>114</v>
      </c>
      <c r="D8" s="11" t="s">
        <v>44</v>
      </c>
      <c r="E8" s="43">
        <v>42454</v>
      </c>
      <c r="F8" s="43">
        <v>42454</v>
      </c>
      <c r="G8" s="43">
        <v>42454</v>
      </c>
      <c r="H8" s="11">
        <v>1</v>
      </c>
    </row>
    <row r="9" spans="1:8" ht="15">
      <c r="A9" s="11">
        <v>33006773</v>
      </c>
      <c r="B9" s="11" t="s">
        <v>3</v>
      </c>
      <c r="C9" s="11" t="s">
        <v>114</v>
      </c>
      <c r="D9" s="11" t="s">
        <v>44</v>
      </c>
      <c r="E9" s="43">
        <v>42464</v>
      </c>
      <c r="F9" s="43">
        <v>42464</v>
      </c>
      <c r="G9" s="43">
        <v>42468</v>
      </c>
      <c r="H9" s="11">
        <v>5</v>
      </c>
    </row>
    <row r="10" spans="1:8" ht="15">
      <c r="A10" s="11">
        <v>33006773</v>
      </c>
      <c r="B10" s="11" t="s">
        <v>3</v>
      </c>
      <c r="C10" s="11" t="s">
        <v>114</v>
      </c>
      <c r="D10" s="11" t="s">
        <v>115</v>
      </c>
      <c r="E10" s="43">
        <v>42328</v>
      </c>
      <c r="F10" s="43">
        <v>42328</v>
      </c>
      <c r="G10" s="43">
        <v>42328</v>
      </c>
      <c r="H10" s="11">
        <v>1</v>
      </c>
    </row>
    <row r="11" spans="1:8" ht="15">
      <c r="A11" s="11">
        <v>33006773</v>
      </c>
      <c r="B11" s="11" t="s">
        <v>3</v>
      </c>
      <c r="C11" s="11" t="s">
        <v>114</v>
      </c>
      <c r="D11" s="11" t="s">
        <v>115</v>
      </c>
      <c r="E11" s="43">
        <v>42373</v>
      </c>
      <c r="F11" s="43">
        <v>42373</v>
      </c>
      <c r="G11" s="43">
        <v>42376</v>
      </c>
      <c r="H11" s="11">
        <v>4</v>
      </c>
    </row>
    <row r="12" spans="1:8" ht="15">
      <c r="A12" s="11">
        <v>33006773</v>
      </c>
      <c r="B12" s="11" t="s">
        <v>3</v>
      </c>
      <c r="C12" s="11" t="s">
        <v>114</v>
      </c>
      <c r="D12" s="11" t="s">
        <v>116</v>
      </c>
      <c r="E12" s="43">
        <v>42282</v>
      </c>
      <c r="F12" s="43">
        <v>42282</v>
      </c>
      <c r="G12" s="43">
        <v>42282</v>
      </c>
      <c r="H12" s="11">
        <v>1</v>
      </c>
    </row>
    <row r="13" spans="1:8" ht="15">
      <c r="A13" s="11">
        <v>33006773</v>
      </c>
      <c r="B13" s="11" t="s">
        <v>3</v>
      </c>
      <c r="C13" s="11" t="s">
        <v>114</v>
      </c>
      <c r="D13" s="11" t="s">
        <v>116</v>
      </c>
      <c r="E13" s="43">
        <v>42283</v>
      </c>
      <c r="F13" s="43">
        <v>42283</v>
      </c>
      <c r="G13" s="43">
        <v>42283</v>
      </c>
      <c r="H13" s="11">
        <v>1</v>
      </c>
    </row>
    <row r="14" spans="1:8" ht="15">
      <c r="A14" s="11">
        <v>33006773</v>
      </c>
      <c r="B14" s="11" t="s">
        <v>3</v>
      </c>
      <c r="C14" s="11" t="s">
        <v>114</v>
      </c>
      <c r="D14" s="11" t="s">
        <v>116</v>
      </c>
      <c r="E14" s="43">
        <v>42286</v>
      </c>
      <c r="F14" s="43">
        <v>42286</v>
      </c>
      <c r="G14" s="43">
        <v>42286</v>
      </c>
      <c r="H14" s="11">
        <v>1</v>
      </c>
    </row>
    <row r="15" spans="1:8" ht="15">
      <c r="A15" s="11">
        <v>33006773</v>
      </c>
      <c r="B15" s="11" t="s">
        <v>3</v>
      </c>
      <c r="C15" s="11" t="s">
        <v>114</v>
      </c>
      <c r="D15" s="11" t="s">
        <v>116</v>
      </c>
      <c r="E15" s="43">
        <v>42291</v>
      </c>
      <c r="F15" s="43">
        <v>42291</v>
      </c>
      <c r="G15" s="43">
        <v>42291</v>
      </c>
      <c r="H15" s="11">
        <v>1</v>
      </c>
    </row>
    <row r="16" spans="1:8" ht="15">
      <c r="A16" s="11">
        <v>33006773</v>
      </c>
      <c r="B16" s="11" t="s">
        <v>3</v>
      </c>
      <c r="C16" s="11" t="s">
        <v>114</v>
      </c>
      <c r="D16" s="11" t="s">
        <v>116</v>
      </c>
      <c r="E16" s="43">
        <v>42296</v>
      </c>
      <c r="F16" s="43">
        <v>42296</v>
      </c>
      <c r="G16" s="43">
        <v>42296</v>
      </c>
      <c r="H16" s="11">
        <v>1</v>
      </c>
    </row>
    <row r="17" spans="1:8" ht="15">
      <c r="A17" s="11">
        <v>33006773</v>
      </c>
      <c r="B17" s="11" t="s">
        <v>3</v>
      </c>
      <c r="C17" s="11" t="s">
        <v>114</v>
      </c>
      <c r="D17" s="11" t="s">
        <v>116</v>
      </c>
      <c r="E17" s="43">
        <v>42297</v>
      </c>
      <c r="F17" s="43">
        <v>42297</v>
      </c>
      <c r="G17" s="43">
        <v>42297</v>
      </c>
      <c r="H17" s="11">
        <v>1</v>
      </c>
    </row>
    <row r="18" spans="1:8" ht="15">
      <c r="A18" s="11">
        <v>33006773</v>
      </c>
      <c r="B18" s="11" t="s">
        <v>3</v>
      </c>
      <c r="C18" s="11" t="s">
        <v>114</v>
      </c>
      <c r="D18" s="11" t="s">
        <v>116</v>
      </c>
      <c r="E18" s="43">
        <v>42298</v>
      </c>
      <c r="F18" s="43">
        <v>42298</v>
      </c>
      <c r="G18" s="43">
        <v>42298</v>
      </c>
      <c r="H18" s="11">
        <v>1</v>
      </c>
    </row>
    <row r="19" spans="1:8" ht="15">
      <c r="A19" s="11">
        <v>33006773</v>
      </c>
      <c r="B19" s="11" t="s">
        <v>3</v>
      </c>
      <c r="C19" s="11" t="s">
        <v>114</v>
      </c>
      <c r="D19" s="11" t="s">
        <v>116</v>
      </c>
      <c r="E19" s="43">
        <v>42305</v>
      </c>
      <c r="F19" s="43">
        <v>42305</v>
      </c>
      <c r="G19" s="43">
        <v>42305</v>
      </c>
      <c r="H19" s="11">
        <v>1</v>
      </c>
    </row>
    <row r="20" spans="1:8" ht="15">
      <c r="A20" s="11">
        <v>33006773</v>
      </c>
      <c r="B20" s="11" t="s">
        <v>3</v>
      </c>
      <c r="C20" s="11" t="s">
        <v>114</v>
      </c>
      <c r="D20" s="11" t="s">
        <v>116</v>
      </c>
      <c r="E20" s="43">
        <v>42327</v>
      </c>
      <c r="F20" s="43">
        <v>42327</v>
      </c>
      <c r="G20" s="43">
        <v>42327</v>
      </c>
      <c r="H20" s="11">
        <v>1</v>
      </c>
    </row>
    <row r="21" spans="1:8" ht="15">
      <c r="A21" s="11">
        <v>33006773</v>
      </c>
      <c r="B21" s="11" t="s">
        <v>3</v>
      </c>
      <c r="C21" s="11" t="s">
        <v>114</v>
      </c>
      <c r="D21" s="11" t="s">
        <v>116</v>
      </c>
      <c r="E21" s="43">
        <v>42383</v>
      </c>
      <c r="F21" s="43">
        <v>42383</v>
      </c>
      <c r="G21" s="43">
        <v>42383</v>
      </c>
      <c r="H21" s="11">
        <v>1</v>
      </c>
    </row>
    <row r="22" spans="1:8" ht="15">
      <c r="A22" s="11">
        <v>33006773</v>
      </c>
      <c r="B22" s="11" t="s">
        <v>3</v>
      </c>
      <c r="C22" s="11" t="s">
        <v>114</v>
      </c>
      <c r="D22" s="11" t="s">
        <v>116</v>
      </c>
      <c r="E22" s="43">
        <v>42387</v>
      </c>
      <c r="F22" s="43">
        <v>42387</v>
      </c>
      <c r="G22" s="43">
        <v>42387</v>
      </c>
      <c r="H22" s="11">
        <v>1</v>
      </c>
    </row>
    <row r="23" spans="1:8" ht="15">
      <c r="A23" s="11">
        <v>33006773</v>
      </c>
      <c r="B23" s="11" t="s">
        <v>3</v>
      </c>
      <c r="C23" s="11" t="s">
        <v>114</v>
      </c>
      <c r="D23" s="11" t="s">
        <v>116</v>
      </c>
      <c r="E23" s="43">
        <v>42395</v>
      </c>
      <c r="F23" s="43">
        <v>42395</v>
      </c>
      <c r="G23" s="43">
        <v>42395</v>
      </c>
      <c r="H23" s="11">
        <v>1</v>
      </c>
    </row>
    <row r="24" spans="1:8" ht="15">
      <c r="A24" s="11">
        <v>33006773</v>
      </c>
      <c r="B24" s="11" t="s">
        <v>3</v>
      </c>
      <c r="C24" s="11" t="s">
        <v>114</v>
      </c>
      <c r="D24" s="11" t="s">
        <v>116</v>
      </c>
      <c r="E24" s="43">
        <v>42396</v>
      </c>
      <c r="F24" s="43">
        <v>42396</v>
      </c>
      <c r="G24" s="43">
        <v>42396</v>
      </c>
      <c r="H24" s="11">
        <v>1</v>
      </c>
    </row>
    <row r="25" spans="1:8" ht="15">
      <c r="A25" s="11">
        <v>33006773</v>
      </c>
      <c r="B25" s="11" t="s">
        <v>3</v>
      </c>
      <c r="C25" s="11" t="s">
        <v>114</v>
      </c>
      <c r="D25" s="11" t="s">
        <v>116</v>
      </c>
      <c r="E25" s="43">
        <v>42397</v>
      </c>
      <c r="F25" s="43">
        <v>42397</v>
      </c>
      <c r="G25" s="43">
        <v>42397</v>
      </c>
      <c r="H25" s="11">
        <v>1</v>
      </c>
    </row>
    <row r="26" spans="1:8" ht="15">
      <c r="A26" s="11">
        <v>33006773</v>
      </c>
      <c r="B26" s="11" t="s">
        <v>3</v>
      </c>
      <c r="C26" s="11" t="s">
        <v>114</v>
      </c>
      <c r="D26" s="11" t="s">
        <v>116</v>
      </c>
      <c r="E26" s="43">
        <v>42398</v>
      </c>
      <c r="F26" s="43">
        <v>42398</v>
      </c>
      <c r="G26" s="43">
        <v>42398</v>
      </c>
      <c r="H26" s="11">
        <v>1</v>
      </c>
    </row>
    <row r="27" spans="1:8" ht="15">
      <c r="A27" s="11">
        <v>33006773</v>
      </c>
      <c r="B27" s="11" t="s">
        <v>3</v>
      </c>
      <c r="C27" s="11" t="s">
        <v>114</v>
      </c>
      <c r="D27" s="11" t="s">
        <v>116</v>
      </c>
      <c r="E27" s="43">
        <v>42403</v>
      </c>
      <c r="F27" s="43">
        <v>42403</v>
      </c>
      <c r="G27" s="43">
        <v>42403</v>
      </c>
      <c r="H27" s="11">
        <v>1</v>
      </c>
    </row>
    <row r="28" spans="1:8" ht="15">
      <c r="A28" s="11">
        <v>33006773</v>
      </c>
      <c r="B28" s="11" t="s">
        <v>3</v>
      </c>
      <c r="C28" s="11" t="s">
        <v>114</v>
      </c>
      <c r="D28" s="11" t="s">
        <v>116</v>
      </c>
      <c r="E28" s="43">
        <v>42405</v>
      </c>
      <c r="F28" s="43">
        <v>42405</v>
      </c>
      <c r="G28" s="43">
        <v>42405</v>
      </c>
      <c r="H28" s="11">
        <v>1</v>
      </c>
    </row>
    <row r="29" spans="1:8" ht="15">
      <c r="A29" s="11">
        <v>33006773</v>
      </c>
      <c r="B29" s="11" t="s">
        <v>3</v>
      </c>
      <c r="C29" s="11" t="s">
        <v>114</v>
      </c>
      <c r="D29" s="11" t="s">
        <v>117</v>
      </c>
      <c r="E29" s="43">
        <v>42359</v>
      </c>
      <c r="F29" s="43">
        <v>42359</v>
      </c>
      <c r="G29" s="43">
        <v>42360</v>
      </c>
      <c r="H29" s="11">
        <v>2</v>
      </c>
    </row>
    <row r="30" spans="1:8" ht="15">
      <c r="A30" s="11">
        <v>33006773</v>
      </c>
      <c r="B30" s="11" t="s">
        <v>3</v>
      </c>
      <c r="C30" s="11" t="s">
        <v>114</v>
      </c>
      <c r="D30" s="11" t="s">
        <v>117</v>
      </c>
      <c r="E30" s="43">
        <v>42436</v>
      </c>
      <c r="F30" s="43">
        <v>42436</v>
      </c>
      <c r="G30" s="43">
        <v>42436</v>
      </c>
      <c r="H30" s="11">
        <v>1</v>
      </c>
    </row>
    <row r="31" spans="1:8" ht="15">
      <c r="A31" s="11">
        <v>264829</v>
      </c>
      <c r="B31" s="11" t="s">
        <v>118</v>
      </c>
      <c r="C31" s="11" t="s">
        <v>119</v>
      </c>
      <c r="D31" s="11" t="s">
        <v>120</v>
      </c>
      <c r="E31" s="43">
        <v>42289</v>
      </c>
      <c r="F31" s="43">
        <v>42289</v>
      </c>
      <c r="G31" s="43">
        <v>42293</v>
      </c>
      <c r="H31" s="11">
        <v>5</v>
      </c>
    </row>
    <row r="32" spans="1:8" ht="15">
      <c r="A32" s="11">
        <v>264829</v>
      </c>
      <c r="B32" s="11" t="s">
        <v>118</v>
      </c>
      <c r="C32" s="11" t="s">
        <v>119</v>
      </c>
      <c r="D32" s="11" t="s">
        <v>43</v>
      </c>
      <c r="E32" s="43">
        <v>42382</v>
      </c>
      <c r="F32" s="43">
        <v>42382</v>
      </c>
      <c r="G32" s="43">
        <v>42382</v>
      </c>
      <c r="H32" s="11">
        <v>1</v>
      </c>
    </row>
    <row r="33" spans="1:8" ht="15">
      <c r="A33" s="11">
        <v>264829</v>
      </c>
      <c r="B33" s="11" t="s">
        <v>118</v>
      </c>
      <c r="C33" s="11" t="s">
        <v>119</v>
      </c>
      <c r="D33" s="11" t="s">
        <v>43</v>
      </c>
      <c r="E33" s="43">
        <v>42474</v>
      </c>
      <c r="F33" s="43">
        <v>42474</v>
      </c>
      <c r="G33" s="43">
        <v>42475</v>
      </c>
      <c r="H33" s="11">
        <v>2</v>
      </c>
    </row>
    <row r="34" spans="1:8" ht="15">
      <c r="A34" s="11">
        <v>264829</v>
      </c>
      <c r="B34" s="11" t="s">
        <v>118</v>
      </c>
      <c r="C34" s="11" t="s">
        <v>119</v>
      </c>
      <c r="D34" s="11" t="s">
        <v>43</v>
      </c>
      <c r="E34" s="43">
        <v>42481</v>
      </c>
      <c r="F34" s="43">
        <v>42481</v>
      </c>
      <c r="G34" s="43">
        <v>42482</v>
      </c>
      <c r="H34" s="11">
        <v>2</v>
      </c>
    </row>
    <row r="35" spans="1:8" ht="15">
      <c r="A35" s="11">
        <v>264829</v>
      </c>
      <c r="B35" s="11" t="s">
        <v>118</v>
      </c>
      <c r="C35" s="11" t="s">
        <v>119</v>
      </c>
      <c r="D35" s="11" t="s">
        <v>44</v>
      </c>
      <c r="E35" s="43">
        <v>42202</v>
      </c>
      <c r="F35" s="43">
        <v>42202</v>
      </c>
      <c r="G35" s="43">
        <v>42202</v>
      </c>
      <c r="H35" s="11">
        <v>1</v>
      </c>
    </row>
    <row r="36" spans="1:8" ht="15">
      <c r="A36" s="11">
        <v>264829</v>
      </c>
      <c r="B36" s="11" t="s">
        <v>118</v>
      </c>
      <c r="C36" s="11" t="s">
        <v>119</v>
      </c>
      <c r="D36" s="11" t="s">
        <v>44</v>
      </c>
      <c r="E36" s="43">
        <v>42226</v>
      </c>
      <c r="F36" s="43">
        <v>42226</v>
      </c>
      <c r="G36" s="43">
        <v>42244</v>
      </c>
      <c r="H36" s="11">
        <v>19</v>
      </c>
    </row>
    <row r="37" spans="1:8" ht="15">
      <c r="A37" s="11">
        <v>264829</v>
      </c>
      <c r="B37" s="11" t="s">
        <v>118</v>
      </c>
      <c r="C37" s="11" t="s">
        <v>119</v>
      </c>
      <c r="D37" s="11" t="s">
        <v>44</v>
      </c>
      <c r="E37" s="43">
        <v>42366</v>
      </c>
      <c r="F37" s="43">
        <v>42366</v>
      </c>
      <c r="G37" s="43">
        <v>42369</v>
      </c>
      <c r="H37" s="11">
        <v>4</v>
      </c>
    </row>
    <row r="38" spans="1:8" ht="15">
      <c r="A38" s="11">
        <v>264829</v>
      </c>
      <c r="B38" s="11" t="s">
        <v>118</v>
      </c>
      <c r="C38" s="11" t="s">
        <v>119</v>
      </c>
      <c r="D38" s="11" t="s">
        <v>44</v>
      </c>
      <c r="E38" s="43">
        <v>42418</v>
      </c>
      <c r="F38" s="43">
        <v>42418</v>
      </c>
      <c r="G38" s="43">
        <v>42419</v>
      </c>
      <c r="H38" s="11">
        <v>2</v>
      </c>
    </row>
    <row r="39" spans="1:8" ht="15">
      <c r="A39" s="11">
        <v>264829</v>
      </c>
      <c r="B39" s="11" t="s">
        <v>118</v>
      </c>
      <c r="C39" s="11" t="s">
        <v>119</v>
      </c>
      <c r="D39" s="11" t="s">
        <v>44</v>
      </c>
      <c r="E39" s="43">
        <v>42425</v>
      </c>
      <c r="F39" s="43">
        <v>42425</v>
      </c>
      <c r="G39" s="43">
        <v>42426</v>
      </c>
      <c r="H39" s="11">
        <v>2</v>
      </c>
    </row>
    <row r="40" spans="1:8" ht="15">
      <c r="A40" s="11">
        <v>264829</v>
      </c>
      <c r="B40" s="11" t="s">
        <v>118</v>
      </c>
      <c r="C40" s="11" t="s">
        <v>119</v>
      </c>
      <c r="D40" s="11" t="s">
        <v>44</v>
      </c>
      <c r="E40" s="43">
        <v>42496</v>
      </c>
      <c r="F40" s="43">
        <v>42496</v>
      </c>
      <c r="G40" s="43">
        <v>42496</v>
      </c>
      <c r="H40" s="11">
        <v>1</v>
      </c>
    </row>
    <row r="41" spans="1:8" ht="15">
      <c r="A41" s="11">
        <v>264829</v>
      </c>
      <c r="B41" s="11" t="s">
        <v>118</v>
      </c>
      <c r="C41" s="11" t="s">
        <v>119</v>
      </c>
      <c r="D41" s="11" t="s">
        <v>115</v>
      </c>
      <c r="E41" s="43">
        <v>42310</v>
      </c>
      <c r="F41" s="43">
        <v>42310</v>
      </c>
      <c r="G41" s="43">
        <v>42313</v>
      </c>
      <c r="H41" s="11">
        <v>4</v>
      </c>
    </row>
    <row r="42" spans="1:8" ht="15">
      <c r="A42" s="11">
        <v>264829</v>
      </c>
      <c r="B42" s="11" t="s">
        <v>118</v>
      </c>
      <c r="C42" s="11" t="s">
        <v>119</v>
      </c>
      <c r="D42" s="11" t="s">
        <v>115</v>
      </c>
      <c r="E42" s="43">
        <v>42335</v>
      </c>
      <c r="F42" s="43">
        <v>42335</v>
      </c>
      <c r="G42" s="43">
        <v>42335</v>
      </c>
      <c r="H42" s="11">
        <v>1</v>
      </c>
    </row>
    <row r="43" spans="1:8" ht="15">
      <c r="A43" s="11">
        <v>264829</v>
      </c>
      <c r="B43" s="11" t="s">
        <v>118</v>
      </c>
      <c r="C43" s="11" t="s">
        <v>119</v>
      </c>
      <c r="D43" s="11" t="s">
        <v>116</v>
      </c>
      <c r="E43" s="43">
        <v>42282</v>
      </c>
      <c r="F43" s="43">
        <v>42282</v>
      </c>
      <c r="G43" s="43">
        <v>42282</v>
      </c>
      <c r="H43" s="11">
        <v>1</v>
      </c>
    </row>
    <row r="44" spans="1:8" ht="15">
      <c r="A44" s="11">
        <v>264829</v>
      </c>
      <c r="B44" s="11" t="s">
        <v>118</v>
      </c>
      <c r="C44" s="11" t="s">
        <v>119</v>
      </c>
      <c r="D44" s="11" t="s">
        <v>116</v>
      </c>
      <c r="E44" s="43">
        <v>42394</v>
      </c>
      <c r="F44" s="43">
        <v>42394</v>
      </c>
      <c r="G44" s="43">
        <v>42394</v>
      </c>
      <c r="H44" s="11">
        <v>1</v>
      </c>
    </row>
    <row r="45" spans="1:8" ht="15">
      <c r="A45" s="11">
        <v>264829</v>
      </c>
      <c r="B45" s="11" t="s">
        <v>118</v>
      </c>
      <c r="C45" s="11" t="s">
        <v>119</v>
      </c>
      <c r="D45" s="11" t="s">
        <v>116</v>
      </c>
      <c r="E45" s="43">
        <v>42396</v>
      </c>
      <c r="F45" s="43">
        <v>42396</v>
      </c>
      <c r="G45" s="43">
        <v>42396</v>
      </c>
      <c r="H45" s="11">
        <v>1</v>
      </c>
    </row>
    <row r="46" spans="1:8" ht="15">
      <c r="A46" s="11">
        <v>264829</v>
      </c>
      <c r="B46" s="11" t="s">
        <v>118</v>
      </c>
      <c r="C46" s="11" t="s">
        <v>119</v>
      </c>
      <c r="D46" s="11" t="s">
        <v>116</v>
      </c>
      <c r="E46" s="43">
        <v>42398</v>
      </c>
      <c r="F46" s="43">
        <v>42398</v>
      </c>
      <c r="G46" s="43">
        <v>42398</v>
      </c>
      <c r="H46" s="11">
        <v>1</v>
      </c>
    </row>
    <row r="47" spans="1:8" ht="15">
      <c r="A47" s="11">
        <v>264829</v>
      </c>
      <c r="B47" s="11" t="s">
        <v>118</v>
      </c>
      <c r="C47" s="11" t="s">
        <v>119</v>
      </c>
      <c r="D47" s="11" t="s">
        <v>116</v>
      </c>
      <c r="E47" s="43">
        <v>42412</v>
      </c>
      <c r="F47" s="43">
        <v>42412</v>
      </c>
      <c r="G47" s="43">
        <v>42412</v>
      </c>
      <c r="H47" s="11">
        <v>1</v>
      </c>
    </row>
    <row r="48" spans="1:8" ht="15">
      <c r="A48" s="11">
        <v>264829</v>
      </c>
      <c r="B48" s="11" t="s">
        <v>118</v>
      </c>
      <c r="C48" s="11" t="s">
        <v>119</v>
      </c>
      <c r="D48" s="11" t="s">
        <v>121</v>
      </c>
      <c r="E48" s="43">
        <v>42389</v>
      </c>
      <c r="F48" s="43">
        <v>42389</v>
      </c>
      <c r="G48" s="43">
        <v>42391</v>
      </c>
      <c r="H48" s="11">
        <v>3</v>
      </c>
    </row>
    <row r="49" spans="1:8" ht="15">
      <c r="A49" s="11">
        <v>264829</v>
      </c>
      <c r="B49" s="11" t="s">
        <v>118</v>
      </c>
      <c r="C49" s="11" t="s">
        <v>119</v>
      </c>
      <c r="D49" s="11" t="s">
        <v>122</v>
      </c>
      <c r="E49" s="43">
        <v>42326</v>
      </c>
      <c r="F49" s="43">
        <v>42326</v>
      </c>
      <c r="G49" s="43">
        <v>42326</v>
      </c>
      <c r="H49" s="11">
        <v>1</v>
      </c>
    </row>
    <row r="50" spans="1:8" ht="15">
      <c r="A50" s="11">
        <v>264829</v>
      </c>
      <c r="B50" s="11" t="s">
        <v>118</v>
      </c>
      <c r="C50" s="11" t="s">
        <v>119</v>
      </c>
      <c r="D50" s="11" t="s">
        <v>117</v>
      </c>
      <c r="E50" s="43">
        <v>42296</v>
      </c>
      <c r="F50" s="43">
        <v>42296</v>
      </c>
      <c r="G50" s="43">
        <v>42300</v>
      </c>
      <c r="H50" s="11">
        <v>5</v>
      </c>
    </row>
    <row r="51" spans="1:8" ht="15">
      <c r="A51" s="11">
        <v>264829</v>
      </c>
      <c r="B51" s="11" t="s">
        <v>118</v>
      </c>
      <c r="C51" s="11" t="s">
        <v>119</v>
      </c>
      <c r="D51" s="11" t="s">
        <v>117</v>
      </c>
      <c r="E51" s="43">
        <v>42387</v>
      </c>
      <c r="F51" s="43">
        <v>42387</v>
      </c>
      <c r="G51" s="43">
        <v>42387</v>
      </c>
      <c r="H51" s="11">
        <v>1</v>
      </c>
    </row>
    <row r="52" spans="1:8" ht="15">
      <c r="A52" s="11">
        <v>264829</v>
      </c>
      <c r="B52" s="11" t="s">
        <v>118</v>
      </c>
      <c r="C52" s="11" t="s">
        <v>119</v>
      </c>
      <c r="D52" s="11" t="s">
        <v>123</v>
      </c>
      <c r="E52" s="43">
        <v>42248</v>
      </c>
      <c r="F52" s="43">
        <v>42248</v>
      </c>
      <c r="G52" s="43">
        <v>42248</v>
      </c>
      <c r="H52" s="11">
        <v>1</v>
      </c>
    </row>
    <row r="53" spans="1:8" ht="15">
      <c r="A53" s="11">
        <v>601804</v>
      </c>
      <c r="B53" s="11" t="s">
        <v>5</v>
      </c>
      <c r="C53" s="11" t="s">
        <v>124</v>
      </c>
      <c r="D53" s="11" t="s">
        <v>125</v>
      </c>
      <c r="E53" s="43">
        <v>42255</v>
      </c>
      <c r="F53" s="43">
        <v>42255</v>
      </c>
      <c r="G53" s="43">
        <v>42257</v>
      </c>
      <c r="H53" s="11">
        <v>3</v>
      </c>
    </row>
    <row r="54" spans="1:8" ht="15">
      <c r="A54" s="11">
        <v>601804</v>
      </c>
      <c r="B54" s="11" t="s">
        <v>5</v>
      </c>
      <c r="C54" s="11" t="s">
        <v>124</v>
      </c>
      <c r="D54" s="11" t="s">
        <v>43</v>
      </c>
      <c r="E54" s="43">
        <v>42458</v>
      </c>
      <c r="F54" s="43">
        <v>42458</v>
      </c>
      <c r="G54" s="43">
        <v>42460</v>
      </c>
      <c r="H54" s="11">
        <v>3</v>
      </c>
    </row>
    <row r="55" spans="1:8" ht="15">
      <c r="A55" s="11">
        <v>601804</v>
      </c>
      <c r="B55" s="11" t="s">
        <v>5</v>
      </c>
      <c r="C55" s="11" t="s">
        <v>124</v>
      </c>
      <c r="D55" s="11" t="s">
        <v>44</v>
      </c>
      <c r="E55" s="43">
        <v>42212</v>
      </c>
      <c r="F55" s="43">
        <v>42212</v>
      </c>
      <c r="G55" s="43">
        <v>42216</v>
      </c>
      <c r="H55" s="11">
        <v>5</v>
      </c>
    </row>
    <row r="56" spans="1:8" ht="15">
      <c r="A56" s="11">
        <v>601804</v>
      </c>
      <c r="B56" s="11" t="s">
        <v>5</v>
      </c>
      <c r="C56" s="11" t="s">
        <v>124</v>
      </c>
      <c r="D56" s="11" t="s">
        <v>44</v>
      </c>
      <c r="E56" s="43">
        <v>42219</v>
      </c>
      <c r="F56" s="43">
        <v>42219</v>
      </c>
      <c r="G56" s="43">
        <v>42230</v>
      </c>
      <c r="H56" s="11">
        <v>12</v>
      </c>
    </row>
    <row r="57" spans="1:8" ht="15">
      <c r="A57" s="11">
        <v>601804</v>
      </c>
      <c r="B57" s="11" t="s">
        <v>5</v>
      </c>
      <c r="C57" s="11" t="s">
        <v>124</v>
      </c>
      <c r="D57" s="11" t="s">
        <v>44</v>
      </c>
      <c r="E57" s="43">
        <v>42261</v>
      </c>
      <c r="F57" s="43">
        <v>42261</v>
      </c>
      <c r="G57" s="43">
        <v>42261</v>
      </c>
      <c r="H57" s="11">
        <v>1</v>
      </c>
    </row>
    <row r="58" spans="1:8" ht="15">
      <c r="A58" s="11">
        <v>601804</v>
      </c>
      <c r="B58" s="11" t="s">
        <v>5</v>
      </c>
      <c r="C58" s="11" t="s">
        <v>124</v>
      </c>
      <c r="D58" s="11" t="s">
        <v>44</v>
      </c>
      <c r="E58" s="43">
        <v>42366</v>
      </c>
      <c r="F58" s="43">
        <v>42366</v>
      </c>
      <c r="G58" s="43">
        <v>42369</v>
      </c>
      <c r="H58" s="11">
        <v>4</v>
      </c>
    </row>
    <row r="59" spans="1:8" ht="15">
      <c r="A59" s="11">
        <v>601804</v>
      </c>
      <c r="B59" s="11" t="s">
        <v>5</v>
      </c>
      <c r="C59" s="11" t="s">
        <v>124</v>
      </c>
      <c r="D59" s="11" t="s">
        <v>44</v>
      </c>
      <c r="E59" s="43">
        <v>42373</v>
      </c>
      <c r="F59" s="43">
        <v>42373</v>
      </c>
      <c r="G59" s="43">
        <v>42373</v>
      </c>
      <c r="H59" s="11">
        <v>1</v>
      </c>
    </row>
    <row r="60" spans="1:8" ht="15">
      <c r="A60" s="11">
        <v>601804</v>
      </c>
      <c r="B60" s="11" t="s">
        <v>5</v>
      </c>
      <c r="C60" s="11" t="s">
        <v>124</v>
      </c>
      <c r="D60" s="11" t="s">
        <v>44</v>
      </c>
      <c r="E60" s="43">
        <v>42394</v>
      </c>
      <c r="F60" s="43">
        <v>42394</v>
      </c>
      <c r="G60" s="43">
        <v>42394</v>
      </c>
      <c r="H60" s="11">
        <v>1</v>
      </c>
    </row>
    <row r="61" spans="1:8" ht="15">
      <c r="A61" s="11">
        <v>601804</v>
      </c>
      <c r="B61" s="11" t="s">
        <v>5</v>
      </c>
      <c r="C61" s="11" t="s">
        <v>124</v>
      </c>
      <c r="D61" s="11" t="s">
        <v>44</v>
      </c>
      <c r="E61" s="43">
        <v>42461</v>
      </c>
      <c r="F61" s="43">
        <v>42461</v>
      </c>
      <c r="G61" s="43">
        <v>42461</v>
      </c>
      <c r="H61" s="11">
        <v>1</v>
      </c>
    </row>
    <row r="62" spans="1:8" ht="15">
      <c r="A62" s="11">
        <v>601804</v>
      </c>
      <c r="B62" s="11" t="s">
        <v>5</v>
      </c>
      <c r="C62" s="11" t="s">
        <v>124</v>
      </c>
      <c r="D62" s="11" t="s">
        <v>115</v>
      </c>
      <c r="E62" s="43">
        <v>42335</v>
      </c>
      <c r="F62" s="43">
        <v>42335</v>
      </c>
      <c r="G62" s="43">
        <v>42335</v>
      </c>
      <c r="H62" s="11">
        <v>1</v>
      </c>
    </row>
    <row r="63" spans="1:8" ht="15">
      <c r="A63" s="11">
        <v>601804</v>
      </c>
      <c r="B63" s="11" t="s">
        <v>5</v>
      </c>
      <c r="C63" s="11" t="s">
        <v>124</v>
      </c>
      <c r="D63" s="11" t="s">
        <v>115</v>
      </c>
      <c r="E63" s="43">
        <v>42352</v>
      </c>
      <c r="F63" s="43">
        <v>42352</v>
      </c>
      <c r="G63" s="43">
        <v>42355</v>
      </c>
      <c r="H63" s="11">
        <v>4</v>
      </c>
    </row>
    <row r="64" spans="1:8" ht="15">
      <c r="A64" s="11">
        <v>601804</v>
      </c>
      <c r="B64" s="11" t="s">
        <v>5</v>
      </c>
      <c r="C64" s="11" t="s">
        <v>124</v>
      </c>
      <c r="D64" s="11" t="s">
        <v>115</v>
      </c>
      <c r="E64" s="43">
        <v>42408</v>
      </c>
      <c r="F64" s="43">
        <v>42408</v>
      </c>
      <c r="G64" s="43">
        <v>42411</v>
      </c>
      <c r="H64" s="11">
        <v>4</v>
      </c>
    </row>
    <row r="65" spans="1:8" ht="15">
      <c r="A65" s="11">
        <v>601804</v>
      </c>
      <c r="B65" s="11" t="s">
        <v>5</v>
      </c>
      <c r="C65" s="11" t="s">
        <v>124</v>
      </c>
      <c r="D65" s="11" t="s">
        <v>116</v>
      </c>
      <c r="E65" s="43">
        <v>42283</v>
      </c>
      <c r="F65" s="43">
        <v>42283</v>
      </c>
      <c r="G65" s="43">
        <v>42283</v>
      </c>
      <c r="H65" s="11">
        <v>1</v>
      </c>
    </row>
    <row r="66" spans="1:8" ht="15">
      <c r="A66" s="11">
        <v>601804</v>
      </c>
      <c r="B66" s="11" t="s">
        <v>5</v>
      </c>
      <c r="C66" s="11" t="s">
        <v>124</v>
      </c>
      <c r="D66" s="11" t="s">
        <v>116</v>
      </c>
      <c r="E66" s="43">
        <v>42286</v>
      </c>
      <c r="F66" s="43">
        <v>42286</v>
      </c>
      <c r="G66" s="43">
        <v>42286</v>
      </c>
      <c r="H66" s="11">
        <v>1</v>
      </c>
    </row>
    <row r="67" spans="1:8" ht="15">
      <c r="A67" s="11">
        <v>601804</v>
      </c>
      <c r="B67" s="11" t="s">
        <v>5</v>
      </c>
      <c r="C67" s="11" t="s">
        <v>124</v>
      </c>
      <c r="D67" s="11" t="s">
        <v>116</v>
      </c>
      <c r="E67" s="43">
        <v>42296</v>
      </c>
      <c r="F67" s="43">
        <v>42296</v>
      </c>
      <c r="G67" s="43">
        <v>42296</v>
      </c>
      <c r="H67" s="11">
        <v>1</v>
      </c>
    </row>
    <row r="68" spans="1:8" ht="15">
      <c r="A68" s="11">
        <v>601804</v>
      </c>
      <c r="B68" s="11" t="s">
        <v>5</v>
      </c>
      <c r="C68" s="11" t="s">
        <v>124</v>
      </c>
      <c r="D68" s="11" t="s">
        <v>116</v>
      </c>
      <c r="E68" s="43">
        <v>42297</v>
      </c>
      <c r="F68" s="43">
        <v>42297</v>
      </c>
      <c r="G68" s="43">
        <v>42297</v>
      </c>
      <c r="H68" s="11">
        <v>1</v>
      </c>
    </row>
    <row r="69" spans="1:8" ht="15">
      <c r="A69" s="11">
        <v>601804</v>
      </c>
      <c r="B69" s="11" t="s">
        <v>5</v>
      </c>
      <c r="C69" s="11" t="s">
        <v>124</v>
      </c>
      <c r="D69" s="11" t="s">
        <v>116</v>
      </c>
      <c r="E69" s="43">
        <v>42299</v>
      </c>
      <c r="F69" s="43">
        <v>42299</v>
      </c>
      <c r="G69" s="43">
        <v>42299</v>
      </c>
      <c r="H69" s="11">
        <v>1</v>
      </c>
    </row>
    <row r="70" spans="1:8" ht="15">
      <c r="A70" s="11">
        <v>601804</v>
      </c>
      <c r="B70" s="11" t="s">
        <v>5</v>
      </c>
      <c r="C70" s="11" t="s">
        <v>124</v>
      </c>
      <c r="D70" s="11" t="s">
        <v>116</v>
      </c>
      <c r="E70" s="43">
        <v>42305</v>
      </c>
      <c r="F70" s="43">
        <v>42305</v>
      </c>
      <c r="G70" s="43">
        <v>42305</v>
      </c>
      <c r="H70" s="11">
        <v>1</v>
      </c>
    </row>
    <row r="71" spans="1:8" ht="15">
      <c r="A71" s="11">
        <v>601804</v>
      </c>
      <c r="B71" s="11" t="s">
        <v>5</v>
      </c>
      <c r="C71" s="11" t="s">
        <v>124</v>
      </c>
      <c r="D71" s="11" t="s">
        <v>116</v>
      </c>
      <c r="E71" s="43">
        <v>42313</v>
      </c>
      <c r="F71" s="43">
        <v>42313</v>
      </c>
      <c r="G71" s="43">
        <v>42313</v>
      </c>
      <c r="H71" s="11">
        <v>1</v>
      </c>
    </row>
    <row r="72" spans="1:8" ht="15">
      <c r="A72" s="11">
        <v>601804</v>
      </c>
      <c r="B72" s="11" t="s">
        <v>5</v>
      </c>
      <c r="C72" s="11" t="s">
        <v>124</v>
      </c>
      <c r="D72" s="11" t="s">
        <v>116</v>
      </c>
      <c r="E72" s="43">
        <v>42314</v>
      </c>
      <c r="F72" s="43">
        <v>42314</v>
      </c>
      <c r="G72" s="43">
        <v>42314</v>
      </c>
      <c r="H72" s="11">
        <v>1</v>
      </c>
    </row>
    <row r="73" spans="1:8" ht="15">
      <c r="A73" s="11">
        <v>601804</v>
      </c>
      <c r="B73" s="11" t="s">
        <v>5</v>
      </c>
      <c r="C73" s="11" t="s">
        <v>124</v>
      </c>
      <c r="D73" s="11" t="s">
        <v>116</v>
      </c>
      <c r="E73" s="43">
        <v>42321</v>
      </c>
      <c r="F73" s="43">
        <v>42321</v>
      </c>
      <c r="G73" s="43">
        <v>42321</v>
      </c>
      <c r="H73" s="11">
        <v>1</v>
      </c>
    </row>
    <row r="74" spans="1:8" ht="15">
      <c r="A74" s="11">
        <v>601804</v>
      </c>
      <c r="B74" s="11" t="s">
        <v>5</v>
      </c>
      <c r="C74" s="11" t="s">
        <v>124</v>
      </c>
      <c r="D74" s="11" t="s">
        <v>116</v>
      </c>
      <c r="E74" s="43">
        <v>42328</v>
      </c>
      <c r="F74" s="43">
        <v>42328</v>
      </c>
      <c r="G74" s="43">
        <v>42328</v>
      </c>
      <c r="H74" s="11">
        <v>1</v>
      </c>
    </row>
    <row r="75" spans="1:8" ht="15">
      <c r="A75" s="11">
        <v>601804</v>
      </c>
      <c r="B75" s="11" t="s">
        <v>5</v>
      </c>
      <c r="C75" s="11" t="s">
        <v>124</v>
      </c>
      <c r="D75" s="11" t="s">
        <v>116</v>
      </c>
      <c r="E75" s="43">
        <v>42359</v>
      </c>
      <c r="F75" s="43">
        <v>42359</v>
      </c>
      <c r="G75" s="43">
        <v>42359</v>
      </c>
      <c r="H75" s="11">
        <v>1</v>
      </c>
    </row>
    <row r="76" spans="1:8" ht="15">
      <c r="A76" s="11">
        <v>601804</v>
      </c>
      <c r="B76" s="11" t="s">
        <v>5</v>
      </c>
      <c r="C76" s="11" t="s">
        <v>124</v>
      </c>
      <c r="D76" s="11" t="s">
        <v>116</v>
      </c>
      <c r="E76" s="43">
        <v>42361</v>
      </c>
      <c r="F76" s="43">
        <v>42361</v>
      </c>
      <c r="G76" s="43">
        <v>42361</v>
      </c>
      <c r="H76" s="11">
        <v>1</v>
      </c>
    </row>
    <row r="77" spans="1:8" ht="15">
      <c r="A77" s="11">
        <v>601804</v>
      </c>
      <c r="B77" s="11" t="s">
        <v>5</v>
      </c>
      <c r="C77" s="11" t="s">
        <v>124</v>
      </c>
      <c r="D77" s="11" t="s">
        <v>116</v>
      </c>
      <c r="E77" s="43">
        <v>42380</v>
      </c>
      <c r="F77" s="43">
        <v>42380</v>
      </c>
      <c r="G77" s="43">
        <v>42380</v>
      </c>
      <c r="H77" s="11">
        <v>1</v>
      </c>
    </row>
    <row r="78" spans="1:8" ht="15">
      <c r="A78" s="11">
        <v>601804</v>
      </c>
      <c r="B78" s="11" t="s">
        <v>5</v>
      </c>
      <c r="C78" s="11" t="s">
        <v>124</v>
      </c>
      <c r="D78" s="11" t="s">
        <v>116</v>
      </c>
      <c r="E78" s="43">
        <v>42418</v>
      </c>
      <c r="F78" s="43">
        <v>42418</v>
      </c>
      <c r="G78" s="43">
        <v>42418</v>
      </c>
      <c r="H78" s="11">
        <v>1</v>
      </c>
    </row>
    <row r="79" spans="1:8" ht="15">
      <c r="A79" s="11">
        <v>601804</v>
      </c>
      <c r="B79" s="11" t="s">
        <v>5</v>
      </c>
      <c r="C79" s="11" t="s">
        <v>124</v>
      </c>
      <c r="D79" s="11" t="s">
        <v>122</v>
      </c>
      <c r="E79" s="43">
        <v>42289</v>
      </c>
      <c r="F79" s="43">
        <v>42289</v>
      </c>
      <c r="G79" s="43">
        <v>42289</v>
      </c>
      <c r="H79" s="11">
        <v>1</v>
      </c>
    </row>
    <row r="80" spans="1:8" ht="15">
      <c r="A80" s="11">
        <v>601804</v>
      </c>
      <c r="B80" s="11" t="s">
        <v>5</v>
      </c>
      <c r="C80" s="11" t="s">
        <v>124</v>
      </c>
      <c r="D80" s="11" t="s">
        <v>117</v>
      </c>
      <c r="E80" s="43">
        <v>42340</v>
      </c>
      <c r="F80" s="43">
        <v>42340</v>
      </c>
      <c r="G80" s="43">
        <v>42340</v>
      </c>
      <c r="H80" s="11">
        <v>1</v>
      </c>
    </row>
    <row r="81" spans="1:8" ht="15">
      <c r="A81" s="11">
        <v>601804</v>
      </c>
      <c r="B81" s="11" t="s">
        <v>5</v>
      </c>
      <c r="C81" s="11" t="s">
        <v>124</v>
      </c>
      <c r="D81" s="11" t="s">
        <v>117</v>
      </c>
      <c r="E81" s="43">
        <v>42395</v>
      </c>
      <c r="F81" s="43">
        <v>42395</v>
      </c>
      <c r="G81" s="43">
        <v>42396</v>
      </c>
      <c r="H81" s="11">
        <v>2</v>
      </c>
    </row>
    <row r="82" spans="1:8" ht="15">
      <c r="A82" s="11">
        <v>601804</v>
      </c>
      <c r="B82" s="11" t="s">
        <v>5</v>
      </c>
      <c r="C82" s="11" t="s">
        <v>124</v>
      </c>
      <c r="D82" s="11" t="s">
        <v>117</v>
      </c>
      <c r="E82" s="43">
        <v>42440</v>
      </c>
      <c r="F82" s="43">
        <v>42440</v>
      </c>
      <c r="G82" s="43">
        <v>42440</v>
      </c>
      <c r="H82" s="11">
        <v>1</v>
      </c>
    </row>
    <row r="83" spans="1:8" ht="15">
      <c r="A83" s="11">
        <v>601804</v>
      </c>
      <c r="B83" s="11" t="s">
        <v>5</v>
      </c>
      <c r="C83" s="11" t="s">
        <v>124</v>
      </c>
      <c r="D83" s="11" t="s">
        <v>123</v>
      </c>
      <c r="E83" s="43">
        <v>42233</v>
      </c>
      <c r="F83" s="43">
        <v>42233</v>
      </c>
      <c r="G83" s="43">
        <v>42233</v>
      </c>
      <c r="H83" s="11">
        <v>1</v>
      </c>
    </row>
    <row r="84" spans="1:8" ht="15">
      <c r="A84" s="11">
        <v>33003036</v>
      </c>
      <c r="B84" s="11" t="s">
        <v>8</v>
      </c>
      <c r="C84" s="11" t="s">
        <v>126</v>
      </c>
      <c r="D84" s="11" t="s">
        <v>125</v>
      </c>
      <c r="E84" s="43">
        <v>42410</v>
      </c>
      <c r="F84" s="43">
        <v>42410</v>
      </c>
      <c r="G84" s="43">
        <v>42412</v>
      </c>
      <c r="H84" s="11">
        <v>3</v>
      </c>
    </row>
    <row r="85" spans="1:8" ht="15">
      <c r="A85" s="11">
        <v>33003036</v>
      </c>
      <c r="B85" s="11" t="s">
        <v>8</v>
      </c>
      <c r="C85" s="11" t="s">
        <v>126</v>
      </c>
      <c r="D85" s="11" t="s">
        <v>127</v>
      </c>
      <c r="E85" s="43">
        <v>42320</v>
      </c>
      <c r="F85" s="43">
        <v>42320</v>
      </c>
      <c r="G85" s="43">
        <v>42321</v>
      </c>
      <c r="H85" s="11">
        <v>2</v>
      </c>
    </row>
    <row r="86" spans="1:8" ht="15">
      <c r="A86" s="11">
        <v>33003036</v>
      </c>
      <c r="B86" s="11" t="s">
        <v>8</v>
      </c>
      <c r="C86" s="11" t="s">
        <v>126</v>
      </c>
      <c r="D86" s="11" t="s">
        <v>127</v>
      </c>
      <c r="E86" s="43">
        <v>42445</v>
      </c>
      <c r="F86" s="43">
        <v>42445</v>
      </c>
      <c r="G86" s="43">
        <v>42447</v>
      </c>
      <c r="H86" s="11">
        <v>3</v>
      </c>
    </row>
    <row r="87" spans="1:8" ht="15">
      <c r="A87" s="11">
        <v>33003036</v>
      </c>
      <c r="B87" s="11" t="s">
        <v>8</v>
      </c>
      <c r="C87" s="11" t="s">
        <v>126</v>
      </c>
      <c r="D87" s="11" t="s">
        <v>43</v>
      </c>
      <c r="E87" s="43">
        <v>42458</v>
      </c>
      <c r="F87" s="43">
        <v>42458</v>
      </c>
      <c r="G87" s="43">
        <v>42464</v>
      </c>
      <c r="H87" s="11">
        <v>7</v>
      </c>
    </row>
    <row r="88" spans="1:8" ht="15">
      <c r="A88" s="11">
        <v>33003036</v>
      </c>
      <c r="B88" s="11" t="s">
        <v>8</v>
      </c>
      <c r="C88" s="11" t="s">
        <v>126</v>
      </c>
      <c r="D88" s="11" t="s">
        <v>44</v>
      </c>
      <c r="E88" s="43">
        <v>42170</v>
      </c>
      <c r="F88" s="43">
        <v>42170</v>
      </c>
      <c r="G88" s="43">
        <v>42171</v>
      </c>
      <c r="H88" s="11">
        <v>2</v>
      </c>
    </row>
    <row r="89" spans="1:8" ht="15">
      <c r="A89" s="11">
        <v>33003036</v>
      </c>
      <c r="B89" s="11" t="s">
        <v>8</v>
      </c>
      <c r="C89" s="11" t="s">
        <v>126</v>
      </c>
      <c r="D89" s="11" t="s">
        <v>44</v>
      </c>
      <c r="E89" s="43">
        <v>42247</v>
      </c>
      <c r="F89" s="43">
        <v>42247</v>
      </c>
      <c r="G89" s="43">
        <v>42265</v>
      </c>
      <c r="H89" s="11">
        <v>19</v>
      </c>
    </row>
    <row r="90" spans="1:8" ht="15">
      <c r="A90" s="11">
        <v>33003036</v>
      </c>
      <c r="B90" s="11" t="s">
        <v>8</v>
      </c>
      <c r="C90" s="11" t="s">
        <v>126</v>
      </c>
      <c r="D90" s="11" t="s">
        <v>44</v>
      </c>
      <c r="E90" s="43">
        <v>42366</v>
      </c>
      <c r="F90" s="43">
        <v>42366</v>
      </c>
      <c r="G90" s="43">
        <v>42369</v>
      </c>
      <c r="H90" s="11">
        <v>4</v>
      </c>
    </row>
    <row r="91" spans="1:8" ht="15">
      <c r="A91" s="11">
        <v>33003036</v>
      </c>
      <c r="B91" s="11" t="s">
        <v>8</v>
      </c>
      <c r="C91" s="11" t="s">
        <v>126</v>
      </c>
      <c r="D91" s="11" t="s">
        <v>115</v>
      </c>
      <c r="E91" s="43">
        <v>42335</v>
      </c>
      <c r="F91" s="43">
        <v>42335</v>
      </c>
      <c r="G91" s="43">
        <v>42335</v>
      </c>
      <c r="H91" s="11">
        <v>1</v>
      </c>
    </row>
    <row r="92" spans="1:8" ht="15">
      <c r="A92" s="11">
        <v>33003036</v>
      </c>
      <c r="B92" s="11" t="s">
        <v>8</v>
      </c>
      <c r="C92" s="11" t="s">
        <v>126</v>
      </c>
      <c r="D92" s="11" t="s">
        <v>121</v>
      </c>
      <c r="E92" s="43">
        <v>42164</v>
      </c>
      <c r="F92" s="43">
        <v>42164</v>
      </c>
      <c r="G92" s="43">
        <v>42169</v>
      </c>
      <c r="H92" s="11">
        <v>6</v>
      </c>
    </row>
    <row r="93" spans="1:8" ht="15">
      <c r="A93" s="11">
        <v>33007581</v>
      </c>
      <c r="B93" s="11" t="s">
        <v>9</v>
      </c>
      <c r="C93" s="11" t="s">
        <v>128</v>
      </c>
      <c r="D93" s="11" t="s">
        <v>43</v>
      </c>
      <c r="E93" s="43">
        <v>42422</v>
      </c>
      <c r="F93" s="43">
        <v>42422</v>
      </c>
      <c r="G93" s="43">
        <v>42426</v>
      </c>
      <c r="H93" s="11">
        <v>5</v>
      </c>
    </row>
    <row r="94" spans="1:8" ht="15">
      <c r="A94" s="11">
        <v>33007581</v>
      </c>
      <c r="B94" s="11" t="s">
        <v>9</v>
      </c>
      <c r="C94" s="11" t="s">
        <v>128</v>
      </c>
      <c r="D94" s="11" t="s">
        <v>44</v>
      </c>
      <c r="E94" s="43">
        <v>42205</v>
      </c>
      <c r="F94" s="43">
        <v>42205</v>
      </c>
      <c r="G94" s="43">
        <v>42223</v>
      </c>
      <c r="H94" s="11">
        <v>19</v>
      </c>
    </row>
    <row r="95" spans="1:8" ht="15">
      <c r="A95" s="11">
        <v>33007581</v>
      </c>
      <c r="B95" s="11" t="s">
        <v>9</v>
      </c>
      <c r="C95" s="11" t="s">
        <v>128</v>
      </c>
      <c r="D95" s="11" t="s">
        <v>44</v>
      </c>
      <c r="E95" s="43">
        <v>42284</v>
      </c>
      <c r="F95" s="43">
        <v>42284</v>
      </c>
      <c r="G95" s="43">
        <v>42284</v>
      </c>
      <c r="H95" s="11">
        <v>1</v>
      </c>
    </row>
    <row r="96" spans="1:8" ht="15">
      <c r="A96" s="11">
        <v>33007581</v>
      </c>
      <c r="B96" s="11" t="s">
        <v>9</v>
      </c>
      <c r="C96" s="11" t="s">
        <v>128</v>
      </c>
      <c r="D96" s="11" t="s">
        <v>44</v>
      </c>
      <c r="E96" s="43">
        <v>42299</v>
      </c>
      <c r="F96" s="43">
        <v>42299</v>
      </c>
      <c r="G96" s="43">
        <v>42300</v>
      </c>
      <c r="H96" s="11">
        <v>2</v>
      </c>
    </row>
    <row r="97" spans="1:8" ht="15">
      <c r="A97" s="11">
        <v>33007581</v>
      </c>
      <c r="B97" s="11" t="s">
        <v>9</v>
      </c>
      <c r="C97" s="11" t="s">
        <v>128</v>
      </c>
      <c r="D97" s="11" t="s">
        <v>44</v>
      </c>
      <c r="E97" s="43">
        <v>42359</v>
      </c>
      <c r="F97" s="43">
        <v>42359</v>
      </c>
      <c r="G97" s="43">
        <v>42362</v>
      </c>
      <c r="H97" s="11">
        <v>4</v>
      </c>
    </row>
    <row r="98" spans="1:8" ht="15">
      <c r="A98" s="11">
        <v>33007581</v>
      </c>
      <c r="B98" s="11" t="s">
        <v>9</v>
      </c>
      <c r="C98" s="11" t="s">
        <v>128</v>
      </c>
      <c r="D98" s="11" t="s">
        <v>44</v>
      </c>
      <c r="E98" s="43">
        <v>42458</v>
      </c>
      <c r="F98" s="43">
        <v>42458</v>
      </c>
      <c r="G98" s="43">
        <v>42460</v>
      </c>
      <c r="H98" s="11">
        <v>3</v>
      </c>
    </row>
    <row r="99" spans="1:8" ht="15">
      <c r="A99" s="11">
        <v>33007581</v>
      </c>
      <c r="B99" s="11" t="s">
        <v>9</v>
      </c>
      <c r="C99" s="11" t="s">
        <v>128</v>
      </c>
      <c r="D99" s="11" t="s">
        <v>115</v>
      </c>
      <c r="E99" s="43">
        <v>42335</v>
      </c>
      <c r="F99" s="43">
        <v>42335</v>
      </c>
      <c r="G99" s="43">
        <v>42335</v>
      </c>
      <c r="H99" s="11">
        <v>1</v>
      </c>
    </row>
    <row r="100" spans="1:8" ht="15">
      <c r="A100" s="11">
        <v>33007581</v>
      </c>
      <c r="B100" s="11" t="s">
        <v>9</v>
      </c>
      <c r="C100" s="11" t="s">
        <v>128</v>
      </c>
      <c r="D100" s="11" t="s">
        <v>116</v>
      </c>
      <c r="E100" s="43">
        <v>42282</v>
      </c>
      <c r="F100" s="43">
        <v>42282</v>
      </c>
      <c r="G100" s="43">
        <v>42282</v>
      </c>
      <c r="H100" s="11">
        <v>1</v>
      </c>
    </row>
    <row r="101" spans="1:8" ht="15">
      <c r="A101" s="11">
        <v>33007581</v>
      </c>
      <c r="B101" s="11" t="s">
        <v>9</v>
      </c>
      <c r="C101" s="11" t="s">
        <v>128</v>
      </c>
      <c r="D101" s="11" t="s">
        <v>116</v>
      </c>
      <c r="E101" s="43">
        <v>42286</v>
      </c>
      <c r="F101" s="43">
        <v>42286</v>
      </c>
      <c r="G101" s="43">
        <v>42286</v>
      </c>
      <c r="H101" s="11">
        <v>1</v>
      </c>
    </row>
    <row r="102" spans="1:8" ht="15">
      <c r="A102" s="11">
        <v>33007581</v>
      </c>
      <c r="B102" s="11" t="s">
        <v>9</v>
      </c>
      <c r="C102" s="11" t="s">
        <v>128</v>
      </c>
      <c r="D102" s="11" t="s">
        <v>116</v>
      </c>
      <c r="E102" s="43">
        <v>42292</v>
      </c>
      <c r="F102" s="43">
        <v>42292</v>
      </c>
      <c r="G102" s="43">
        <v>42292</v>
      </c>
      <c r="H102" s="11">
        <v>1</v>
      </c>
    </row>
    <row r="103" spans="1:8" ht="15">
      <c r="A103" s="11">
        <v>33007581</v>
      </c>
      <c r="B103" s="11" t="s">
        <v>9</v>
      </c>
      <c r="C103" s="11" t="s">
        <v>128</v>
      </c>
      <c r="D103" s="11" t="s">
        <v>116</v>
      </c>
      <c r="E103" s="43">
        <v>42293</v>
      </c>
      <c r="F103" s="43">
        <v>42293</v>
      </c>
      <c r="G103" s="43">
        <v>42293</v>
      </c>
      <c r="H103" s="11">
        <v>1</v>
      </c>
    </row>
    <row r="104" spans="1:8" ht="15">
      <c r="A104" s="11">
        <v>33007581</v>
      </c>
      <c r="B104" s="11" t="s">
        <v>9</v>
      </c>
      <c r="C104" s="11" t="s">
        <v>128</v>
      </c>
      <c r="D104" s="11" t="s">
        <v>116</v>
      </c>
      <c r="E104" s="43">
        <v>42296</v>
      </c>
      <c r="F104" s="43">
        <v>42296</v>
      </c>
      <c r="G104" s="43">
        <v>42296</v>
      </c>
      <c r="H104" s="11">
        <v>1</v>
      </c>
    </row>
    <row r="105" spans="1:8" ht="15">
      <c r="A105" s="11">
        <v>33007581</v>
      </c>
      <c r="B105" s="11" t="s">
        <v>9</v>
      </c>
      <c r="C105" s="11" t="s">
        <v>128</v>
      </c>
      <c r="D105" s="11" t="s">
        <v>116</v>
      </c>
      <c r="E105" s="43">
        <v>42298</v>
      </c>
      <c r="F105" s="43">
        <v>42298</v>
      </c>
      <c r="G105" s="43">
        <v>42298</v>
      </c>
      <c r="H105" s="11">
        <v>1</v>
      </c>
    </row>
    <row r="106" spans="1:8" ht="15">
      <c r="A106" s="11">
        <v>33007581</v>
      </c>
      <c r="B106" s="11" t="s">
        <v>9</v>
      </c>
      <c r="C106" s="11" t="s">
        <v>128</v>
      </c>
      <c r="D106" s="11" t="s">
        <v>116</v>
      </c>
      <c r="E106" s="43">
        <v>42305</v>
      </c>
      <c r="F106" s="43">
        <v>42305</v>
      </c>
      <c r="G106" s="43">
        <v>42305</v>
      </c>
      <c r="H106" s="11">
        <v>1</v>
      </c>
    </row>
    <row r="107" spans="1:8" ht="15">
      <c r="A107" s="11">
        <v>33007581</v>
      </c>
      <c r="B107" s="11" t="s">
        <v>9</v>
      </c>
      <c r="C107" s="11" t="s">
        <v>128</v>
      </c>
      <c r="D107" s="11" t="s">
        <v>116</v>
      </c>
      <c r="E107" s="43">
        <v>42332</v>
      </c>
      <c r="F107" s="43">
        <v>42332</v>
      </c>
      <c r="G107" s="43">
        <v>42332</v>
      </c>
      <c r="H107" s="11">
        <v>1</v>
      </c>
    </row>
    <row r="108" spans="1:8" ht="15">
      <c r="A108" s="11">
        <v>33007581</v>
      </c>
      <c r="B108" s="11" t="s">
        <v>9</v>
      </c>
      <c r="C108" s="11" t="s">
        <v>128</v>
      </c>
      <c r="D108" s="11" t="s">
        <v>116</v>
      </c>
      <c r="E108" s="43">
        <v>42340</v>
      </c>
      <c r="F108" s="43">
        <v>42340</v>
      </c>
      <c r="G108" s="43">
        <v>42340</v>
      </c>
      <c r="H108" s="11">
        <v>1</v>
      </c>
    </row>
    <row r="109" spans="1:8" ht="15">
      <c r="A109" s="11">
        <v>33007581</v>
      </c>
      <c r="B109" s="11" t="s">
        <v>9</v>
      </c>
      <c r="C109" s="11" t="s">
        <v>128</v>
      </c>
      <c r="D109" s="11" t="s">
        <v>116</v>
      </c>
      <c r="E109" s="43">
        <v>42341</v>
      </c>
      <c r="F109" s="43">
        <v>42341</v>
      </c>
      <c r="G109" s="43">
        <v>42341</v>
      </c>
      <c r="H109" s="11">
        <v>1</v>
      </c>
    </row>
    <row r="110" spans="1:8" ht="15">
      <c r="A110" s="11">
        <v>33007581</v>
      </c>
      <c r="B110" s="11" t="s">
        <v>9</v>
      </c>
      <c r="C110" s="11" t="s">
        <v>128</v>
      </c>
      <c r="D110" s="11" t="s">
        <v>116</v>
      </c>
      <c r="E110" s="43">
        <v>42342</v>
      </c>
      <c r="F110" s="43">
        <v>42342</v>
      </c>
      <c r="G110" s="43">
        <v>42342</v>
      </c>
      <c r="H110" s="11">
        <v>1</v>
      </c>
    </row>
    <row r="111" spans="1:8" ht="15">
      <c r="A111" s="11">
        <v>33007581</v>
      </c>
      <c r="B111" s="11" t="s">
        <v>9</v>
      </c>
      <c r="C111" s="11" t="s">
        <v>128</v>
      </c>
      <c r="D111" s="11" t="s">
        <v>116</v>
      </c>
      <c r="E111" s="43">
        <v>42345</v>
      </c>
      <c r="F111" s="43">
        <v>42345</v>
      </c>
      <c r="G111" s="43">
        <v>42345</v>
      </c>
      <c r="H111" s="11">
        <v>1</v>
      </c>
    </row>
    <row r="112" spans="1:8" ht="15">
      <c r="A112" s="11">
        <v>33007581</v>
      </c>
      <c r="B112" s="11" t="s">
        <v>9</v>
      </c>
      <c r="C112" s="11" t="s">
        <v>128</v>
      </c>
      <c r="D112" s="11" t="s">
        <v>116</v>
      </c>
      <c r="E112" s="43">
        <v>42348</v>
      </c>
      <c r="F112" s="43">
        <v>42348</v>
      </c>
      <c r="G112" s="43">
        <v>42348</v>
      </c>
      <c r="H112" s="11">
        <v>1</v>
      </c>
    </row>
    <row r="113" spans="1:8" ht="15">
      <c r="A113" s="11">
        <v>33007581</v>
      </c>
      <c r="B113" s="11" t="s">
        <v>9</v>
      </c>
      <c r="C113" s="11" t="s">
        <v>128</v>
      </c>
      <c r="D113" s="11" t="s">
        <v>116</v>
      </c>
      <c r="E113" s="43">
        <v>42352</v>
      </c>
      <c r="F113" s="43">
        <v>42352</v>
      </c>
      <c r="G113" s="43">
        <v>42353</v>
      </c>
      <c r="H113" s="11">
        <v>2</v>
      </c>
    </row>
    <row r="114" spans="1:8" ht="15">
      <c r="A114" s="11">
        <v>33007581</v>
      </c>
      <c r="B114" s="11" t="s">
        <v>9</v>
      </c>
      <c r="C114" s="11" t="s">
        <v>128</v>
      </c>
      <c r="D114" s="11" t="s">
        <v>116</v>
      </c>
      <c r="E114" s="43">
        <v>42354</v>
      </c>
      <c r="F114" s="43">
        <v>42354</v>
      </c>
      <c r="G114" s="43">
        <v>42354</v>
      </c>
      <c r="H114" s="11">
        <v>1</v>
      </c>
    </row>
    <row r="115" spans="1:8" ht="15">
      <c r="A115" s="11">
        <v>33007581</v>
      </c>
      <c r="B115" s="11" t="s">
        <v>9</v>
      </c>
      <c r="C115" s="11" t="s">
        <v>128</v>
      </c>
      <c r="D115" s="11" t="s">
        <v>116</v>
      </c>
      <c r="E115" s="43">
        <v>42373</v>
      </c>
      <c r="F115" s="43">
        <v>42373</v>
      </c>
      <c r="G115" s="43">
        <v>42373</v>
      </c>
      <c r="H115" s="11">
        <v>1</v>
      </c>
    </row>
    <row r="116" spans="1:8" ht="15">
      <c r="A116" s="11">
        <v>33007581</v>
      </c>
      <c r="B116" s="11" t="s">
        <v>9</v>
      </c>
      <c r="C116" s="11" t="s">
        <v>128</v>
      </c>
      <c r="D116" s="11" t="s">
        <v>116</v>
      </c>
      <c r="E116" s="43">
        <v>42374</v>
      </c>
      <c r="F116" s="43">
        <v>42374</v>
      </c>
      <c r="G116" s="43">
        <v>42374</v>
      </c>
      <c r="H116" s="11">
        <v>1</v>
      </c>
    </row>
    <row r="117" spans="1:8" ht="15">
      <c r="A117" s="11">
        <v>33007581</v>
      </c>
      <c r="B117" s="11" t="s">
        <v>9</v>
      </c>
      <c r="C117" s="11" t="s">
        <v>128</v>
      </c>
      <c r="D117" s="11" t="s">
        <v>116</v>
      </c>
      <c r="E117" s="43">
        <v>42377</v>
      </c>
      <c r="F117" s="43">
        <v>42377</v>
      </c>
      <c r="G117" s="43">
        <v>42377</v>
      </c>
      <c r="H117" s="11">
        <v>1</v>
      </c>
    </row>
    <row r="118" spans="1:8" ht="15">
      <c r="A118" s="11">
        <v>33007581</v>
      </c>
      <c r="B118" s="11" t="s">
        <v>9</v>
      </c>
      <c r="C118" s="11" t="s">
        <v>128</v>
      </c>
      <c r="D118" s="11" t="s">
        <v>116</v>
      </c>
      <c r="E118" s="43">
        <v>42380</v>
      </c>
      <c r="F118" s="43">
        <v>42380</v>
      </c>
      <c r="G118" s="43">
        <v>42380</v>
      </c>
      <c r="H118" s="11">
        <v>1</v>
      </c>
    </row>
    <row r="119" spans="1:8" ht="15">
      <c r="A119" s="11">
        <v>33007581</v>
      </c>
      <c r="B119" s="11" t="s">
        <v>9</v>
      </c>
      <c r="C119" s="11" t="s">
        <v>128</v>
      </c>
      <c r="D119" s="11" t="s">
        <v>116</v>
      </c>
      <c r="E119" s="43">
        <v>42381</v>
      </c>
      <c r="F119" s="43">
        <v>42381</v>
      </c>
      <c r="G119" s="43">
        <v>42381</v>
      </c>
      <c r="H119" s="11">
        <v>1</v>
      </c>
    </row>
    <row r="120" spans="1:8" ht="15">
      <c r="A120" s="11">
        <v>33007581</v>
      </c>
      <c r="B120" s="11" t="s">
        <v>9</v>
      </c>
      <c r="C120" s="11" t="s">
        <v>128</v>
      </c>
      <c r="D120" s="11" t="s">
        <v>116</v>
      </c>
      <c r="E120" s="43">
        <v>42382</v>
      </c>
      <c r="F120" s="43">
        <v>42382</v>
      </c>
      <c r="G120" s="43">
        <v>42382</v>
      </c>
      <c r="H120" s="11">
        <v>1</v>
      </c>
    </row>
    <row r="121" spans="1:8" ht="15">
      <c r="A121" s="11">
        <v>33007581</v>
      </c>
      <c r="B121" s="11" t="s">
        <v>9</v>
      </c>
      <c r="C121" s="11" t="s">
        <v>128</v>
      </c>
      <c r="D121" s="11" t="s">
        <v>116</v>
      </c>
      <c r="E121" s="43">
        <v>42383</v>
      </c>
      <c r="F121" s="43">
        <v>42383</v>
      </c>
      <c r="G121" s="43">
        <v>42383</v>
      </c>
      <c r="H121" s="11">
        <v>1</v>
      </c>
    </row>
    <row r="122" spans="1:8" ht="15">
      <c r="A122" s="11">
        <v>33007581</v>
      </c>
      <c r="B122" s="11" t="s">
        <v>9</v>
      </c>
      <c r="C122" s="11" t="s">
        <v>128</v>
      </c>
      <c r="D122" s="11" t="s">
        <v>116</v>
      </c>
      <c r="E122" s="43">
        <v>42387</v>
      </c>
      <c r="F122" s="43">
        <v>42387</v>
      </c>
      <c r="G122" s="43">
        <v>42387</v>
      </c>
      <c r="H122" s="11">
        <v>1</v>
      </c>
    </row>
    <row r="123" spans="1:8" ht="15">
      <c r="A123" s="11">
        <v>33007581</v>
      </c>
      <c r="B123" s="11" t="s">
        <v>9</v>
      </c>
      <c r="C123" s="11" t="s">
        <v>128</v>
      </c>
      <c r="D123" s="11" t="s">
        <v>116</v>
      </c>
      <c r="E123" s="43">
        <v>42390</v>
      </c>
      <c r="F123" s="43">
        <v>42390</v>
      </c>
      <c r="G123" s="43">
        <v>42390</v>
      </c>
      <c r="H123" s="11">
        <v>1</v>
      </c>
    </row>
    <row r="124" spans="1:8" ht="15">
      <c r="A124" s="11">
        <v>33007581</v>
      </c>
      <c r="B124" s="11" t="s">
        <v>9</v>
      </c>
      <c r="C124" s="11" t="s">
        <v>128</v>
      </c>
      <c r="D124" s="11" t="s">
        <v>116</v>
      </c>
      <c r="E124" s="43">
        <v>42391</v>
      </c>
      <c r="F124" s="43">
        <v>42391</v>
      </c>
      <c r="G124" s="43">
        <v>42391</v>
      </c>
      <c r="H124" s="11">
        <v>1</v>
      </c>
    </row>
    <row r="125" spans="1:8" ht="15">
      <c r="A125" s="11">
        <v>33007581</v>
      </c>
      <c r="B125" s="11" t="s">
        <v>9</v>
      </c>
      <c r="C125" s="11" t="s">
        <v>128</v>
      </c>
      <c r="D125" s="11" t="s">
        <v>116</v>
      </c>
      <c r="E125" s="43">
        <v>42395</v>
      </c>
      <c r="F125" s="43">
        <v>42395</v>
      </c>
      <c r="G125" s="43">
        <v>42395</v>
      </c>
      <c r="H125" s="11">
        <v>1</v>
      </c>
    </row>
    <row r="126" spans="1:8" ht="15">
      <c r="A126" s="11">
        <v>33007581</v>
      </c>
      <c r="B126" s="11" t="s">
        <v>9</v>
      </c>
      <c r="C126" s="11" t="s">
        <v>128</v>
      </c>
      <c r="D126" s="11" t="s">
        <v>116</v>
      </c>
      <c r="E126" s="43">
        <v>42396</v>
      </c>
      <c r="F126" s="43">
        <v>42396</v>
      </c>
      <c r="G126" s="43">
        <v>42396</v>
      </c>
      <c r="H126" s="11">
        <v>1</v>
      </c>
    </row>
    <row r="127" spans="1:8" ht="15">
      <c r="A127" s="11">
        <v>33007581</v>
      </c>
      <c r="B127" s="11" t="s">
        <v>9</v>
      </c>
      <c r="C127" s="11" t="s">
        <v>128</v>
      </c>
      <c r="D127" s="11" t="s">
        <v>116</v>
      </c>
      <c r="E127" s="43">
        <v>42402</v>
      </c>
      <c r="F127" s="43">
        <v>42402</v>
      </c>
      <c r="G127" s="43">
        <v>42402</v>
      </c>
      <c r="H127" s="11">
        <v>1</v>
      </c>
    </row>
    <row r="128" spans="1:8" ht="15">
      <c r="A128" s="11">
        <v>33007581</v>
      </c>
      <c r="B128" s="11" t="s">
        <v>9</v>
      </c>
      <c r="C128" s="11" t="s">
        <v>128</v>
      </c>
      <c r="D128" s="11" t="s">
        <v>116</v>
      </c>
      <c r="E128" s="43">
        <v>42403</v>
      </c>
      <c r="F128" s="43">
        <v>42403</v>
      </c>
      <c r="G128" s="43">
        <v>42403</v>
      </c>
      <c r="H128" s="11">
        <v>1</v>
      </c>
    </row>
    <row r="129" spans="1:8" ht="15">
      <c r="A129" s="11">
        <v>33007581</v>
      </c>
      <c r="B129" s="11" t="s">
        <v>9</v>
      </c>
      <c r="C129" s="11" t="s">
        <v>128</v>
      </c>
      <c r="D129" s="11" t="s">
        <v>116</v>
      </c>
      <c r="E129" s="43">
        <v>42408</v>
      </c>
      <c r="F129" s="43">
        <v>42408</v>
      </c>
      <c r="G129" s="43">
        <v>42408</v>
      </c>
      <c r="H129" s="11">
        <v>1</v>
      </c>
    </row>
    <row r="130" spans="1:8" ht="15">
      <c r="A130" s="11">
        <v>33007581</v>
      </c>
      <c r="B130" s="11" t="s">
        <v>9</v>
      </c>
      <c r="C130" s="11" t="s">
        <v>128</v>
      </c>
      <c r="D130" s="11" t="s">
        <v>116</v>
      </c>
      <c r="E130" s="43">
        <v>42410</v>
      </c>
      <c r="F130" s="43">
        <v>42410</v>
      </c>
      <c r="G130" s="43">
        <v>42410</v>
      </c>
      <c r="H130" s="11">
        <v>1</v>
      </c>
    </row>
    <row r="131" spans="1:8" ht="15">
      <c r="A131" s="11">
        <v>33007581</v>
      </c>
      <c r="B131" s="11" t="s">
        <v>9</v>
      </c>
      <c r="C131" s="11" t="s">
        <v>128</v>
      </c>
      <c r="D131" s="11" t="s">
        <v>116</v>
      </c>
      <c r="E131" s="43">
        <v>42417</v>
      </c>
      <c r="F131" s="43">
        <v>42417</v>
      </c>
      <c r="G131" s="43">
        <v>42417</v>
      </c>
      <c r="H131" s="11">
        <v>1</v>
      </c>
    </row>
    <row r="132" spans="1:8" ht="15">
      <c r="A132" s="11">
        <v>33007581</v>
      </c>
      <c r="B132" s="11" t="s">
        <v>9</v>
      </c>
      <c r="C132" s="11" t="s">
        <v>128</v>
      </c>
      <c r="D132" s="11" t="s">
        <v>116</v>
      </c>
      <c r="E132" s="43">
        <v>42418</v>
      </c>
      <c r="F132" s="43">
        <v>42418</v>
      </c>
      <c r="G132" s="43">
        <v>42418</v>
      </c>
      <c r="H132" s="11">
        <v>1</v>
      </c>
    </row>
    <row r="133" spans="1:8" ht="15">
      <c r="A133" s="11">
        <v>33007581</v>
      </c>
      <c r="B133" s="11" t="s">
        <v>9</v>
      </c>
      <c r="C133" s="11" t="s">
        <v>128</v>
      </c>
      <c r="D133" s="11" t="s">
        <v>116</v>
      </c>
      <c r="E133" s="43">
        <v>42429</v>
      </c>
      <c r="F133" s="43">
        <v>42429</v>
      </c>
      <c r="G133" s="43">
        <v>42429</v>
      </c>
      <c r="H133" s="11">
        <v>1</v>
      </c>
    </row>
    <row r="134" spans="1:8" ht="15">
      <c r="A134" s="11">
        <v>33007581</v>
      </c>
      <c r="B134" s="11" t="s">
        <v>9</v>
      </c>
      <c r="C134" s="11" t="s">
        <v>128</v>
      </c>
      <c r="D134" s="11" t="s">
        <v>121</v>
      </c>
      <c r="E134" s="43">
        <v>42312</v>
      </c>
      <c r="F134" s="43">
        <v>42312</v>
      </c>
      <c r="G134" s="43">
        <v>42323</v>
      </c>
      <c r="H134" s="11">
        <v>12</v>
      </c>
    </row>
    <row r="135" spans="1:8" ht="15">
      <c r="A135" s="11">
        <v>33007581</v>
      </c>
      <c r="B135" s="11" t="s">
        <v>9</v>
      </c>
      <c r="C135" s="11" t="s">
        <v>128</v>
      </c>
      <c r="D135" s="11" t="s">
        <v>121</v>
      </c>
      <c r="E135" s="43">
        <v>42324</v>
      </c>
      <c r="F135" s="43">
        <v>42324</v>
      </c>
      <c r="G135" s="43">
        <v>42328</v>
      </c>
      <c r="H135" s="11">
        <v>5</v>
      </c>
    </row>
    <row r="136" spans="1:8" ht="15">
      <c r="A136" s="11">
        <v>33007581</v>
      </c>
      <c r="B136" s="11" t="s">
        <v>9</v>
      </c>
      <c r="C136" s="11" t="s">
        <v>128</v>
      </c>
      <c r="D136" s="11" t="s">
        <v>117</v>
      </c>
      <c r="E136" s="43">
        <v>42349</v>
      </c>
      <c r="F136" s="43">
        <v>42349</v>
      </c>
      <c r="G136" s="43">
        <v>42349</v>
      </c>
      <c r="H136" s="11">
        <v>1</v>
      </c>
    </row>
    <row r="137" spans="1:8" ht="15">
      <c r="A137" s="11">
        <v>33007581</v>
      </c>
      <c r="B137" s="11" t="s">
        <v>9</v>
      </c>
      <c r="C137" s="11" t="s">
        <v>128</v>
      </c>
      <c r="D137" s="11" t="s">
        <v>117</v>
      </c>
      <c r="E137" s="43">
        <v>42409</v>
      </c>
      <c r="F137" s="43">
        <v>42409</v>
      </c>
      <c r="G137" s="43">
        <v>42409</v>
      </c>
      <c r="H137" s="11">
        <v>1</v>
      </c>
    </row>
    <row r="138" spans="1:8" ht="15">
      <c r="A138" s="11">
        <v>33007581</v>
      </c>
      <c r="B138" s="11" t="s">
        <v>9</v>
      </c>
      <c r="C138" s="11" t="s">
        <v>128</v>
      </c>
      <c r="D138" s="11" t="s">
        <v>117</v>
      </c>
      <c r="E138" s="43">
        <v>42440</v>
      </c>
      <c r="F138" s="43">
        <v>42440</v>
      </c>
      <c r="G138" s="43">
        <v>42443</v>
      </c>
      <c r="H138" s="11">
        <v>4</v>
      </c>
    </row>
    <row r="139" spans="1:8" ht="15">
      <c r="A139" s="11">
        <v>438318</v>
      </c>
      <c r="B139" s="11" t="s">
        <v>110</v>
      </c>
      <c r="C139" s="11" t="s">
        <v>129</v>
      </c>
      <c r="D139" s="11" t="s">
        <v>43</v>
      </c>
      <c r="E139" s="43">
        <v>42383</v>
      </c>
      <c r="F139" s="43">
        <v>42383</v>
      </c>
      <c r="G139" s="43">
        <v>42383</v>
      </c>
      <c r="H139" s="11">
        <v>1</v>
      </c>
    </row>
    <row r="140" spans="1:8" ht="15">
      <c r="A140" s="11">
        <v>438318</v>
      </c>
      <c r="B140" s="11" t="s">
        <v>110</v>
      </c>
      <c r="C140" s="11" t="s">
        <v>129</v>
      </c>
      <c r="D140" s="11" t="s">
        <v>43</v>
      </c>
      <c r="E140" s="43">
        <v>42418</v>
      </c>
      <c r="F140" s="43">
        <v>42418</v>
      </c>
      <c r="G140" s="43">
        <v>42419</v>
      </c>
      <c r="H140" s="11">
        <v>2</v>
      </c>
    </row>
    <row r="141" spans="1:8" ht="15">
      <c r="A141" s="11">
        <v>438318</v>
      </c>
      <c r="B141" s="11" t="s">
        <v>110</v>
      </c>
      <c r="C141" s="11" t="s">
        <v>129</v>
      </c>
      <c r="D141" s="11" t="s">
        <v>44</v>
      </c>
      <c r="E141" s="43">
        <v>42198</v>
      </c>
      <c r="F141" s="43">
        <v>42198</v>
      </c>
      <c r="G141" s="43">
        <v>42198</v>
      </c>
      <c r="H141" s="11">
        <v>1</v>
      </c>
    </row>
    <row r="142" spans="1:8" ht="15">
      <c r="A142" s="11">
        <v>438318</v>
      </c>
      <c r="B142" s="11" t="s">
        <v>110</v>
      </c>
      <c r="C142" s="11" t="s">
        <v>129</v>
      </c>
      <c r="D142" s="11" t="s">
        <v>44</v>
      </c>
      <c r="E142" s="43">
        <v>42219</v>
      </c>
      <c r="F142" s="43">
        <v>42219</v>
      </c>
      <c r="G142" s="43">
        <v>42237</v>
      </c>
      <c r="H142" s="11">
        <v>19</v>
      </c>
    </row>
    <row r="143" spans="1:8" ht="15">
      <c r="A143" s="11">
        <v>438318</v>
      </c>
      <c r="B143" s="11" t="s">
        <v>110</v>
      </c>
      <c r="C143" s="11" t="s">
        <v>129</v>
      </c>
      <c r="D143" s="11" t="s">
        <v>44</v>
      </c>
      <c r="E143" s="43">
        <v>42359</v>
      </c>
      <c r="F143" s="43">
        <v>42359</v>
      </c>
      <c r="G143" s="43">
        <v>42362</v>
      </c>
      <c r="H143" s="11">
        <v>4</v>
      </c>
    </row>
    <row r="144" spans="1:8" ht="15">
      <c r="A144" s="11">
        <v>438318</v>
      </c>
      <c r="B144" s="11" t="s">
        <v>110</v>
      </c>
      <c r="C144" s="11" t="s">
        <v>129</v>
      </c>
      <c r="D144" s="11" t="s">
        <v>44</v>
      </c>
      <c r="E144" s="43">
        <v>42485</v>
      </c>
      <c r="F144" s="43">
        <v>42485</v>
      </c>
      <c r="G144" s="43">
        <v>42489</v>
      </c>
      <c r="H144" s="11">
        <v>5</v>
      </c>
    </row>
    <row r="145" spans="1:8" ht="15">
      <c r="A145" s="11">
        <v>438318</v>
      </c>
      <c r="B145" s="11" t="s">
        <v>110</v>
      </c>
      <c r="C145" s="11" t="s">
        <v>129</v>
      </c>
      <c r="D145" s="11" t="s">
        <v>115</v>
      </c>
      <c r="E145" s="43">
        <v>42429</v>
      </c>
      <c r="F145" s="43">
        <v>42429</v>
      </c>
      <c r="G145" s="43">
        <v>42432</v>
      </c>
      <c r="H145" s="11">
        <v>4</v>
      </c>
    </row>
    <row r="146" spans="1:8" ht="15">
      <c r="A146" s="11">
        <v>438318</v>
      </c>
      <c r="B146" s="11" t="s">
        <v>110</v>
      </c>
      <c r="C146" s="11" t="s">
        <v>129</v>
      </c>
      <c r="D146" s="11" t="s">
        <v>122</v>
      </c>
      <c r="E146" s="43">
        <v>42417</v>
      </c>
      <c r="F146" s="43">
        <v>42417</v>
      </c>
      <c r="G146" s="43">
        <v>42417</v>
      </c>
      <c r="H146" s="11">
        <v>1</v>
      </c>
    </row>
    <row r="147" spans="1:8" ht="15">
      <c r="A147" s="11">
        <v>438318</v>
      </c>
      <c r="B147" s="11" t="s">
        <v>110</v>
      </c>
      <c r="C147" s="11" t="s">
        <v>129</v>
      </c>
      <c r="D147" s="11" t="s">
        <v>45</v>
      </c>
      <c r="E147" s="43">
        <v>42186</v>
      </c>
      <c r="F147" s="43">
        <v>42186</v>
      </c>
      <c r="G147" s="43">
        <v>42186</v>
      </c>
      <c r="H147" s="11">
        <v>1</v>
      </c>
    </row>
    <row r="148" spans="1:8" ht="15">
      <c r="A148" s="11">
        <v>438318</v>
      </c>
      <c r="B148" s="11" t="s">
        <v>110</v>
      </c>
      <c r="C148" s="11" t="s">
        <v>129</v>
      </c>
      <c r="D148" s="11" t="s">
        <v>45</v>
      </c>
      <c r="E148" s="43">
        <v>42296</v>
      </c>
      <c r="F148" s="43">
        <v>42296</v>
      </c>
      <c r="G148" s="43">
        <v>42300</v>
      </c>
      <c r="H148" s="11">
        <v>5</v>
      </c>
    </row>
    <row r="149" spans="1:8" ht="15">
      <c r="A149" s="11">
        <v>438318</v>
      </c>
      <c r="B149" s="11" t="s">
        <v>110</v>
      </c>
      <c r="C149" s="11" t="s">
        <v>129</v>
      </c>
      <c r="D149" s="11" t="s">
        <v>45</v>
      </c>
      <c r="E149" s="43">
        <v>42317</v>
      </c>
      <c r="F149" s="43">
        <v>42317</v>
      </c>
      <c r="G149" s="43">
        <v>42318</v>
      </c>
      <c r="H149" s="11">
        <v>2</v>
      </c>
    </row>
    <row r="150" spans="1:8" ht="15">
      <c r="A150" s="11">
        <v>438318</v>
      </c>
      <c r="B150" s="11" t="s">
        <v>110</v>
      </c>
      <c r="C150" s="11" t="s">
        <v>129</v>
      </c>
      <c r="D150" s="11" t="s">
        <v>45</v>
      </c>
      <c r="E150" s="43">
        <v>42345</v>
      </c>
      <c r="F150" s="43">
        <v>42345</v>
      </c>
      <c r="G150" s="43">
        <v>42345</v>
      </c>
      <c r="H150" s="11">
        <v>1</v>
      </c>
    </row>
    <row r="151" spans="1:8" ht="15">
      <c r="A151" s="11">
        <v>438318</v>
      </c>
      <c r="B151" s="11" t="s">
        <v>110</v>
      </c>
      <c r="C151" s="11" t="s">
        <v>129</v>
      </c>
      <c r="D151" s="11" t="s">
        <v>45</v>
      </c>
      <c r="E151" s="43">
        <v>42384</v>
      </c>
      <c r="F151" s="43">
        <v>42384</v>
      </c>
      <c r="G151" s="43">
        <v>42384</v>
      </c>
      <c r="H151" s="11">
        <v>1</v>
      </c>
    </row>
    <row r="152" spans="1:8" ht="15">
      <c r="A152" s="11">
        <v>438318</v>
      </c>
      <c r="B152" s="11" t="s">
        <v>110</v>
      </c>
      <c r="C152" s="11" t="s">
        <v>129</v>
      </c>
      <c r="D152" s="11" t="s">
        <v>45</v>
      </c>
      <c r="E152" s="43">
        <v>42422</v>
      </c>
      <c r="F152" s="43">
        <v>42422</v>
      </c>
      <c r="G152" s="43">
        <v>42422</v>
      </c>
      <c r="H152" s="11">
        <v>1</v>
      </c>
    </row>
    <row r="153" spans="1:8" ht="15">
      <c r="A153" s="11">
        <v>438318</v>
      </c>
      <c r="B153" s="11" t="s">
        <v>110</v>
      </c>
      <c r="C153" s="11" t="s">
        <v>129</v>
      </c>
      <c r="D153" s="11" t="s">
        <v>45</v>
      </c>
      <c r="E153" s="43">
        <v>42446</v>
      </c>
      <c r="F153" s="43">
        <v>42446</v>
      </c>
      <c r="G153" s="43">
        <v>42446</v>
      </c>
      <c r="H153" s="11">
        <v>1</v>
      </c>
    </row>
    <row r="154" spans="1:8" ht="15">
      <c r="A154" s="11">
        <v>438318</v>
      </c>
      <c r="B154" s="11" t="s">
        <v>110</v>
      </c>
      <c r="C154" s="11" t="s">
        <v>129</v>
      </c>
      <c r="D154" s="11" t="s">
        <v>123</v>
      </c>
      <c r="E154" s="43">
        <v>42240</v>
      </c>
      <c r="F154" s="43">
        <v>42240</v>
      </c>
      <c r="G154" s="43">
        <v>42240</v>
      </c>
      <c r="H154" s="11">
        <v>1</v>
      </c>
    </row>
    <row r="155" spans="1:8" ht="15">
      <c r="A155" s="11">
        <v>332123</v>
      </c>
      <c r="B155" s="11" t="s">
        <v>91</v>
      </c>
      <c r="C155" s="11" t="s">
        <v>130</v>
      </c>
      <c r="D155" s="11" t="s">
        <v>43</v>
      </c>
      <c r="E155" s="43">
        <v>42478</v>
      </c>
      <c r="F155" s="43">
        <v>42478</v>
      </c>
      <c r="G155" s="43">
        <v>42482</v>
      </c>
      <c r="H155" s="11">
        <v>5</v>
      </c>
    </row>
    <row r="156" spans="1:8" ht="15">
      <c r="A156" s="11">
        <v>332123</v>
      </c>
      <c r="B156" s="11" t="s">
        <v>91</v>
      </c>
      <c r="C156" s="11" t="s">
        <v>130</v>
      </c>
      <c r="D156" s="11" t="s">
        <v>44</v>
      </c>
      <c r="E156" s="43">
        <v>42198</v>
      </c>
      <c r="F156" s="43">
        <v>42198</v>
      </c>
      <c r="G156" s="43">
        <v>42209</v>
      </c>
      <c r="H156" s="11">
        <v>12</v>
      </c>
    </row>
    <row r="157" spans="1:8" ht="15">
      <c r="A157" s="11">
        <v>332123</v>
      </c>
      <c r="B157" s="11" t="s">
        <v>91</v>
      </c>
      <c r="C157" s="11" t="s">
        <v>130</v>
      </c>
      <c r="D157" s="11" t="s">
        <v>44</v>
      </c>
      <c r="E157" s="43">
        <v>42226</v>
      </c>
      <c r="F157" s="43">
        <v>42226</v>
      </c>
      <c r="G157" s="43">
        <v>42237</v>
      </c>
      <c r="H157" s="11">
        <v>12</v>
      </c>
    </row>
    <row r="158" spans="1:8" ht="15">
      <c r="A158" s="11">
        <v>332123</v>
      </c>
      <c r="B158" s="11" t="s">
        <v>91</v>
      </c>
      <c r="C158" s="11" t="s">
        <v>130</v>
      </c>
      <c r="D158" s="11" t="s">
        <v>44</v>
      </c>
      <c r="E158" s="43">
        <v>42424</v>
      </c>
      <c r="F158" s="43">
        <v>42424</v>
      </c>
      <c r="G158" s="43">
        <v>42424</v>
      </c>
      <c r="H158" s="11">
        <v>1</v>
      </c>
    </row>
    <row r="159" spans="1:8" ht="15">
      <c r="A159" s="11">
        <v>332123</v>
      </c>
      <c r="B159" s="11" t="s">
        <v>91</v>
      </c>
      <c r="C159" s="11" t="s">
        <v>130</v>
      </c>
      <c r="D159" s="11" t="s">
        <v>44</v>
      </c>
      <c r="E159" s="43">
        <v>42501</v>
      </c>
      <c r="F159" s="43">
        <v>42501</v>
      </c>
      <c r="G159" s="43">
        <v>42501</v>
      </c>
      <c r="H159" s="11">
        <v>1</v>
      </c>
    </row>
    <row r="160" spans="1:8" ht="15">
      <c r="A160" s="11">
        <v>332123</v>
      </c>
      <c r="B160" s="11" t="s">
        <v>91</v>
      </c>
      <c r="C160" s="11" t="s">
        <v>130</v>
      </c>
      <c r="D160" s="11" t="s">
        <v>44</v>
      </c>
      <c r="E160" s="43">
        <v>42506</v>
      </c>
      <c r="F160" s="43">
        <v>42506</v>
      </c>
      <c r="G160" s="43">
        <v>42506</v>
      </c>
      <c r="H160" s="11">
        <v>1</v>
      </c>
    </row>
    <row r="161" spans="1:8" ht="15">
      <c r="A161" s="11">
        <v>332123</v>
      </c>
      <c r="B161" s="11" t="s">
        <v>91</v>
      </c>
      <c r="C161" s="11" t="s">
        <v>130</v>
      </c>
      <c r="D161" s="11" t="s">
        <v>44</v>
      </c>
      <c r="E161" s="43">
        <v>42515</v>
      </c>
      <c r="F161" s="43">
        <v>42515</v>
      </c>
      <c r="G161" s="43">
        <v>42515</v>
      </c>
      <c r="H161" s="11">
        <v>1</v>
      </c>
    </row>
    <row r="162" spans="1:8" ht="15">
      <c r="A162" s="11">
        <v>332123</v>
      </c>
      <c r="B162" s="11" t="s">
        <v>91</v>
      </c>
      <c r="C162" s="11" t="s">
        <v>130</v>
      </c>
      <c r="D162" s="11" t="s">
        <v>122</v>
      </c>
      <c r="E162" s="43">
        <v>42439</v>
      </c>
      <c r="F162" s="43">
        <v>42439</v>
      </c>
      <c r="G162" s="43">
        <v>42439</v>
      </c>
      <c r="H162" s="11">
        <v>1</v>
      </c>
    </row>
    <row r="163" spans="1:8" ht="15">
      <c r="A163" s="11">
        <v>332123</v>
      </c>
      <c r="B163" s="11" t="s">
        <v>91</v>
      </c>
      <c r="C163" s="11" t="s">
        <v>130</v>
      </c>
      <c r="D163" s="11" t="s">
        <v>45</v>
      </c>
      <c r="E163" s="43">
        <v>42299</v>
      </c>
      <c r="F163" s="43">
        <v>42299</v>
      </c>
      <c r="G163" s="43">
        <v>42305</v>
      </c>
      <c r="H163" s="11">
        <v>7</v>
      </c>
    </row>
    <row r="164" spans="1:8" ht="15">
      <c r="A164" s="11">
        <v>332123</v>
      </c>
      <c r="B164" s="11" t="s">
        <v>91</v>
      </c>
      <c r="C164" s="11" t="s">
        <v>130</v>
      </c>
      <c r="D164" s="11" t="s">
        <v>45</v>
      </c>
      <c r="E164" s="43">
        <v>42359</v>
      </c>
      <c r="F164" s="43">
        <v>42359</v>
      </c>
      <c r="G164" s="43">
        <v>42362</v>
      </c>
      <c r="H164" s="11">
        <v>4</v>
      </c>
    </row>
    <row r="165" spans="1:8" ht="15">
      <c r="A165" s="11">
        <v>332123</v>
      </c>
      <c r="B165" s="11" t="s">
        <v>91</v>
      </c>
      <c r="C165" s="11" t="s">
        <v>130</v>
      </c>
      <c r="D165" s="11" t="s">
        <v>45</v>
      </c>
      <c r="E165" s="43">
        <v>42382</v>
      </c>
      <c r="F165" s="43">
        <v>42382</v>
      </c>
      <c r="G165" s="43">
        <v>42382</v>
      </c>
      <c r="H165" s="11">
        <v>1</v>
      </c>
    </row>
    <row r="166" spans="1:8" ht="15">
      <c r="A166" s="11">
        <v>332123</v>
      </c>
      <c r="B166" s="11" t="s">
        <v>91</v>
      </c>
      <c r="C166" s="11" t="s">
        <v>130</v>
      </c>
      <c r="D166" s="11" t="s">
        <v>45</v>
      </c>
      <c r="E166" s="43">
        <v>42410</v>
      </c>
      <c r="F166" s="43">
        <v>42410</v>
      </c>
      <c r="G166" s="43">
        <v>42410</v>
      </c>
      <c r="H166" s="11">
        <v>1</v>
      </c>
    </row>
    <row r="167" spans="1:8" ht="15">
      <c r="A167" s="11">
        <v>332123</v>
      </c>
      <c r="B167" s="11" t="s">
        <v>91</v>
      </c>
      <c r="C167" s="11" t="s">
        <v>130</v>
      </c>
      <c r="D167" s="11" t="s">
        <v>45</v>
      </c>
      <c r="E167" s="43">
        <v>42445</v>
      </c>
      <c r="F167" s="43">
        <v>42445</v>
      </c>
      <c r="G167" s="43">
        <v>42445</v>
      </c>
      <c r="H167" s="11">
        <v>1</v>
      </c>
    </row>
    <row r="168" spans="1:8" ht="15">
      <c r="A168" s="11">
        <v>332123</v>
      </c>
      <c r="B168" s="11" t="s">
        <v>91</v>
      </c>
      <c r="C168" s="11" t="s">
        <v>130</v>
      </c>
      <c r="D168" s="11" t="s">
        <v>45</v>
      </c>
      <c r="E168" s="43">
        <v>42487</v>
      </c>
      <c r="F168" s="43">
        <v>42487</v>
      </c>
      <c r="G168" s="43">
        <v>42487</v>
      </c>
      <c r="H168" s="11">
        <v>1</v>
      </c>
    </row>
    <row r="169" spans="1:8" ht="15">
      <c r="A169" s="11">
        <v>332123</v>
      </c>
      <c r="B169" s="11" t="s">
        <v>91</v>
      </c>
      <c r="C169" s="11" t="s">
        <v>130</v>
      </c>
      <c r="D169" s="11" t="s">
        <v>45</v>
      </c>
      <c r="E169" s="43">
        <v>42496</v>
      </c>
      <c r="F169" s="43">
        <v>42496</v>
      </c>
      <c r="G169" s="43">
        <v>42496</v>
      </c>
      <c r="H169" s="11">
        <v>1</v>
      </c>
    </row>
    <row r="170" spans="1:8" ht="15">
      <c r="A170" s="11">
        <v>33007682</v>
      </c>
      <c r="B170" s="11" t="s">
        <v>131</v>
      </c>
      <c r="C170" s="11" t="s">
        <v>132</v>
      </c>
      <c r="D170" s="11" t="s">
        <v>127</v>
      </c>
      <c r="E170" s="43">
        <v>42167</v>
      </c>
      <c r="F170" s="43">
        <v>42167</v>
      </c>
      <c r="G170" s="43">
        <v>42167</v>
      </c>
      <c r="H170" s="11">
        <v>1</v>
      </c>
    </row>
    <row r="171" spans="1:8" ht="15">
      <c r="A171" s="11">
        <v>33007682</v>
      </c>
      <c r="B171" s="11" t="s">
        <v>131</v>
      </c>
      <c r="C171" s="11" t="s">
        <v>132</v>
      </c>
      <c r="D171" s="11" t="s">
        <v>127</v>
      </c>
      <c r="E171" s="43">
        <v>42307</v>
      </c>
      <c r="F171" s="43">
        <v>42307</v>
      </c>
      <c r="G171" s="43">
        <v>42307</v>
      </c>
      <c r="H171" s="11">
        <v>1</v>
      </c>
    </row>
    <row r="172" spans="1:8" ht="15">
      <c r="A172" s="11">
        <v>33007682</v>
      </c>
      <c r="B172" s="11" t="s">
        <v>131</v>
      </c>
      <c r="C172" s="11" t="s">
        <v>132</v>
      </c>
      <c r="D172" s="11" t="s">
        <v>127</v>
      </c>
      <c r="E172" s="43">
        <v>42355</v>
      </c>
      <c r="F172" s="43">
        <v>42355</v>
      </c>
      <c r="G172" s="43">
        <v>42355</v>
      </c>
      <c r="H172" s="11">
        <v>1</v>
      </c>
    </row>
    <row r="173" spans="1:8" ht="15">
      <c r="A173" s="11">
        <v>33007682</v>
      </c>
      <c r="B173" s="11" t="s">
        <v>131</v>
      </c>
      <c r="C173" s="11" t="s">
        <v>132</v>
      </c>
      <c r="D173" s="11" t="s">
        <v>127</v>
      </c>
      <c r="E173" s="43">
        <v>42377</v>
      </c>
      <c r="F173" s="43">
        <v>42377</v>
      </c>
      <c r="G173" s="43">
        <v>42377</v>
      </c>
      <c r="H173" s="11">
        <v>1</v>
      </c>
    </row>
    <row r="174" spans="1:8" ht="15">
      <c r="A174" s="11">
        <v>33007682</v>
      </c>
      <c r="B174" s="11" t="s">
        <v>131</v>
      </c>
      <c r="C174" s="11" t="s">
        <v>132</v>
      </c>
      <c r="D174" s="11" t="s">
        <v>127</v>
      </c>
      <c r="E174" s="43">
        <v>42450</v>
      </c>
      <c r="F174" s="43">
        <v>42450</v>
      </c>
      <c r="G174" s="43">
        <v>42450</v>
      </c>
      <c r="H174" s="11">
        <v>1</v>
      </c>
    </row>
    <row r="175" spans="1:8" ht="15">
      <c r="A175" s="11">
        <v>33007682</v>
      </c>
      <c r="B175" s="11" t="s">
        <v>131</v>
      </c>
      <c r="C175" s="11" t="s">
        <v>132</v>
      </c>
      <c r="D175" s="11" t="s">
        <v>43</v>
      </c>
      <c r="E175" s="43">
        <v>42485</v>
      </c>
      <c r="F175" s="43">
        <v>42485</v>
      </c>
      <c r="G175" s="43">
        <v>42489</v>
      </c>
      <c r="H175" s="11">
        <v>5</v>
      </c>
    </row>
    <row r="176" spans="1:8" ht="15">
      <c r="A176" s="11">
        <v>33007682</v>
      </c>
      <c r="B176" s="11" t="s">
        <v>131</v>
      </c>
      <c r="C176" s="11" t="s">
        <v>132</v>
      </c>
      <c r="D176" s="11" t="s">
        <v>44</v>
      </c>
      <c r="E176" s="43">
        <v>42181</v>
      </c>
      <c r="F176" s="43">
        <v>42181</v>
      </c>
      <c r="G176" s="43">
        <v>42188</v>
      </c>
      <c r="H176" s="11">
        <v>8</v>
      </c>
    </row>
    <row r="177" spans="1:8" ht="15">
      <c r="A177" s="11">
        <v>33007682</v>
      </c>
      <c r="B177" s="11" t="s">
        <v>131</v>
      </c>
      <c r="C177" s="11" t="s">
        <v>132</v>
      </c>
      <c r="D177" s="11" t="s">
        <v>44</v>
      </c>
      <c r="E177" s="43">
        <v>42240</v>
      </c>
      <c r="F177" s="43">
        <v>42240</v>
      </c>
      <c r="G177" s="43">
        <v>42258</v>
      </c>
      <c r="H177" s="11">
        <v>19</v>
      </c>
    </row>
    <row r="178" spans="1:8" ht="15">
      <c r="A178" s="11">
        <v>33007682</v>
      </c>
      <c r="B178" s="11" t="s">
        <v>131</v>
      </c>
      <c r="C178" s="11" t="s">
        <v>132</v>
      </c>
      <c r="D178" s="11" t="s">
        <v>44</v>
      </c>
      <c r="E178" s="43">
        <v>42366</v>
      </c>
      <c r="F178" s="43">
        <v>42366</v>
      </c>
      <c r="G178" s="43">
        <v>42369</v>
      </c>
      <c r="H178" s="11">
        <v>4</v>
      </c>
    </row>
    <row r="179" spans="1:8" ht="15">
      <c r="A179" s="11">
        <v>33007682</v>
      </c>
      <c r="B179" s="11" t="s">
        <v>131</v>
      </c>
      <c r="C179" s="11" t="s">
        <v>132</v>
      </c>
      <c r="D179" s="11" t="s">
        <v>115</v>
      </c>
      <c r="E179" s="43">
        <v>42327</v>
      </c>
      <c r="F179" s="43">
        <v>42327</v>
      </c>
      <c r="G179" s="43">
        <v>42328</v>
      </c>
      <c r="H179" s="11">
        <v>2</v>
      </c>
    </row>
    <row r="180" spans="1:8" ht="15">
      <c r="A180" s="11">
        <v>33007682</v>
      </c>
      <c r="B180" s="11" t="s">
        <v>131</v>
      </c>
      <c r="C180" s="11" t="s">
        <v>132</v>
      </c>
      <c r="D180" s="11" t="s">
        <v>123</v>
      </c>
      <c r="E180" s="43">
        <v>42261</v>
      </c>
      <c r="F180" s="43">
        <v>42261</v>
      </c>
      <c r="G180" s="43">
        <v>42261</v>
      </c>
      <c r="H180" s="11">
        <v>1</v>
      </c>
    </row>
    <row r="181" spans="1:8" ht="15">
      <c r="A181" s="11">
        <v>304740</v>
      </c>
      <c r="B181" s="11" t="s">
        <v>11</v>
      </c>
      <c r="C181" s="11" t="s">
        <v>133</v>
      </c>
      <c r="D181" s="11" t="s">
        <v>43</v>
      </c>
      <c r="E181" s="43">
        <v>42397</v>
      </c>
      <c r="F181" s="43">
        <v>42397</v>
      </c>
      <c r="G181" s="43">
        <v>42397</v>
      </c>
      <c r="H181" s="11">
        <v>1</v>
      </c>
    </row>
    <row r="182" spans="1:8" ht="15">
      <c r="A182" s="11">
        <v>304740</v>
      </c>
      <c r="B182" s="11" t="s">
        <v>11</v>
      </c>
      <c r="C182" s="11" t="s">
        <v>133</v>
      </c>
      <c r="D182" s="11" t="s">
        <v>43</v>
      </c>
      <c r="E182" s="43">
        <v>42416</v>
      </c>
      <c r="F182" s="43">
        <v>42416</v>
      </c>
      <c r="G182" s="43">
        <v>42419</v>
      </c>
      <c r="H182" s="11">
        <v>4</v>
      </c>
    </row>
    <row r="183" spans="1:8" ht="15">
      <c r="A183" s="11">
        <v>304740</v>
      </c>
      <c r="B183" s="11" t="s">
        <v>11</v>
      </c>
      <c r="C183" s="11" t="s">
        <v>133</v>
      </c>
      <c r="D183" s="11" t="s">
        <v>44</v>
      </c>
      <c r="E183" s="43">
        <v>42219</v>
      </c>
      <c r="F183" s="43">
        <v>42219</v>
      </c>
      <c r="G183" s="43">
        <v>42237</v>
      </c>
      <c r="H183" s="11">
        <v>19</v>
      </c>
    </row>
    <row r="184" spans="1:8" ht="15">
      <c r="A184" s="11">
        <v>304740</v>
      </c>
      <c r="B184" s="11" t="s">
        <v>11</v>
      </c>
      <c r="C184" s="11" t="s">
        <v>133</v>
      </c>
      <c r="D184" s="11" t="s">
        <v>44</v>
      </c>
      <c r="E184" s="43">
        <v>42366</v>
      </c>
      <c r="F184" s="43">
        <v>42366</v>
      </c>
      <c r="G184" s="43">
        <v>42369</v>
      </c>
      <c r="H184" s="11">
        <v>4</v>
      </c>
    </row>
    <row r="185" spans="1:8" ht="15">
      <c r="A185" s="11">
        <v>304740</v>
      </c>
      <c r="B185" s="11" t="s">
        <v>11</v>
      </c>
      <c r="C185" s="11" t="s">
        <v>133</v>
      </c>
      <c r="D185" s="11" t="s">
        <v>44</v>
      </c>
      <c r="E185" s="43">
        <v>42471</v>
      </c>
      <c r="F185" s="43">
        <v>42471</v>
      </c>
      <c r="G185" s="43">
        <v>42475</v>
      </c>
      <c r="H185" s="11">
        <v>5</v>
      </c>
    </row>
    <row r="186" spans="1:8" ht="15">
      <c r="A186" s="11">
        <v>304740</v>
      </c>
      <c r="B186" s="11" t="s">
        <v>11</v>
      </c>
      <c r="C186" s="11" t="s">
        <v>133</v>
      </c>
      <c r="D186" s="11" t="s">
        <v>115</v>
      </c>
      <c r="E186" s="43">
        <v>42289</v>
      </c>
      <c r="F186" s="43">
        <v>42289</v>
      </c>
      <c r="G186" s="43">
        <v>42292</v>
      </c>
      <c r="H186" s="11">
        <v>4</v>
      </c>
    </row>
    <row r="187" spans="1:8" ht="15">
      <c r="A187" s="11">
        <v>304740</v>
      </c>
      <c r="B187" s="11" t="s">
        <v>11</v>
      </c>
      <c r="C187" s="11" t="s">
        <v>133</v>
      </c>
      <c r="D187" s="11" t="s">
        <v>115</v>
      </c>
      <c r="E187" s="43">
        <v>42335</v>
      </c>
      <c r="F187" s="43">
        <v>42335</v>
      </c>
      <c r="G187" s="43">
        <v>42335</v>
      </c>
      <c r="H187" s="11">
        <v>1</v>
      </c>
    </row>
    <row r="188" spans="1:8" ht="15">
      <c r="A188" s="11">
        <v>304740</v>
      </c>
      <c r="B188" s="11" t="s">
        <v>11</v>
      </c>
      <c r="C188" s="11" t="s">
        <v>133</v>
      </c>
      <c r="D188" s="11" t="s">
        <v>115</v>
      </c>
      <c r="E188" s="43">
        <v>42345</v>
      </c>
      <c r="F188" s="43">
        <v>42345</v>
      </c>
      <c r="G188" s="43">
        <v>42348</v>
      </c>
      <c r="H188" s="11">
        <v>4</v>
      </c>
    </row>
    <row r="189" spans="1:8" ht="15">
      <c r="A189" s="11">
        <v>304740</v>
      </c>
      <c r="B189" s="11" t="s">
        <v>11</v>
      </c>
      <c r="C189" s="11" t="s">
        <v>133</v>
      </c>
      <c r="D189" s="11" t="s">
        <v>116</v>
      </c>
      <c r="E189" s="43">
        <v>42283</v>
      </c>
      <c r="F189" s="43">
        <v>42283</v>
      </c>
      <c r="G189" s="43">
        <v>42283</v>
      </c>
      <c r="H189" s="11">
        <v>1</v>
      </c>
    </row>
    <row r="190" spans="1:8" ht="15">
      <c r="A190" s="11">
        <v>304740</v>
      </c>
      <c r="B190" s="11" t="s">
        <v>11</v>
      </c>
      <c r="C190" s="11" t="s">
        <v>133</v>
      </c>
      <c r="D190" s="11" t="s">
        <v>116</v>
      </c>
      <c r="E190" s="43">
        <v>42284</v>
      </c>
      <c r="F190" s="43">
        <v>42284</v>
      </c>
      <c r="G190" s="43">
        <v>42284</v>
      </c>
      <c r="H190" s="11">
        <v>1</v>
      </c>
    </row>
    <row r="191" spans="1:8" ht="15">
      <c r="A191" s="11">
        <v>304740</v>
      </c>
      <c r="B191" s="11" t="s">
        <v>11</v>
      </c>
      <c r="C191" s="11" t="s">
        <v>133</v>
      </c>
      <c r="D191" s="11" t="s">
        <v>116</v>
      </c>
      <c r="E191" s="43">
        <v>42286</v>
      </c>
      <c r="F191" s="43">
        <v>42286</v>
      </c>
      <c r="G191" s="43">
        <v>42286</v>
      </c>
      <c r="H191" s="11">
        <v>1</v>
      </c>
    </row>
    <row r="192" spans="1:8" ht="15">
      <c r="A192" s="11">
        <v>304740</v>
      </c>
      <c r="B192" s="11" t="s">
        <v>11</v>
      </c>
      <c r="C192" s="11" t="s">
        <v>133</v>
      </c>
      <c r="D192" s="11" t="s">
        <v>116</v>
      </c>
      <c r="E192" s="43">
        <v>42296</v>
      </c>
      <c r="F192" s="43">
        <v>42296</v>
      </c>
      <c r="G192" s="43">
        <v>42296</v>
      </c>
      <c r="H192" s="11">
        <v>1</v>
      </c>
    </row>
    <row r="193" spans="1:8" ht="15">
      <c r="A193" s="11">
        <v>304740</v>
      </c>
      <c r="B193" s="11" t="s">
        <v>11</v>
      </c>
      <c r="C193" s="11" t="s">
        <v>133</v>
      </c>
      <c r="D193" s="11" t="s">
        <v>116</v>
      </c>
      <c r="E193" s="43">
        <v>42313</v>
      </c>
      <c r="F193" s="43">
        <v>42313</v>
      </c>
      <c r="G193" s="43">
        <v>42313</v>
      </c>
      <c r="H193" s="11">
        <v>1</v>
      </c>
    </row>
    <row r="194" spans="1:8" ht="15">
      <c r="A194" s="11">
        <v>304740</v>
      </c>
      <c r="B194" s="11" t="s">
        <v>11</v>
      </c>
      <c r="C194" s="11" t="s">
        <v>133</v>
      </c>
      <c r="D194" s="11" t="s">
        <v>116</v>
      </c>
      <c r="E194" s="43">
        <v>42314</v>
      </c>
      <c r="F194" s="43">
        <v>42314</v>
      </c>
      <c r="G194" s="43">
        <v>42314</v>
      </c>
      <c r="H194" s="11">
        <v>1</v>
      </c>
    </row>
    <row r="195" spans="1:8" ht="15">
      <c r="A195" s="11">
        <v>304740</v>
      </c>
      <c r="B195" s="11" t="s">
        <v>11</v>
      </c>
      <c r="C195" s="11" t="s">
        <v>133</v>
      </c>
      <c r="D195" s="11" t="s">
        <v>116</v>
      </c>
      <c r="E195" s="43">
        <v>42317</v>
      </c>
      <c r="F195" s="43">
        <v>42317</v>
      </c>
      <c r="G195" s="43">
        <v>42317</v>
      </c>
      <c r="H195" s="11">
        <v>1</v>
      </c>
    </row>
    <row r="196" spans="1:8" ht="15">
      <c r="A196" s="11">
        <v>304740</v>
      </c>
      <c r="B196" s="11" t="s">
        <v>11</v>
      </c>
      <c r="C196" s="11" t="s">
        <v>133</v>
      </c>
      <c r="D196" s="11" t="s">
        <v>116</v>
      </c>
      <c r="E196" s="43">
        <v>42331</v>
      </c>
      <c r="F196" s="43">
        <v>42331</v>
      </c>
      <c r="G196" s="43">
        <v>42331</v>
      </c>
      <c r="H196" s="11">
        <v>1</v>
      </c>
    </row>
    <row r="197" spans="1:8" ht="15">
      <c r="A197" s="11">
        <v>304740</v>
      </c>
      <c r="B197" s="11" t="s">
        <v>11</v>
      </c>
      <c r="C197" s="11" t="s">
        <v>133</v>
      </c>
      <c r="D197" s="11" t="s">
        <v>116</v>
      </c>
      <c r="E197" s="43">
        <v>42334</v>
      </c>
      <c r="F197" s="43">
        <v>42334</v>
      </c>
      <c r="G197" s="43">
        <v>42334</v>
      </c>
      <c r="H197" s="11">
        <v>1</v>
      </c>
    </row>
    <row r="198" spans="1:8" ht="15">
      <c r="A198" s="11">
        <v>304740</v>
      </c>
      <c r="B198" s="11" t="s">
        <v>11</v>
      </c>
      <c r="C198" s="11" t="s">
        <v>133</v>
      </c>
      <c r="D198" s="11" t="s">
        <v>116</v>
      </c>
      <c r="E198" s="43">
        <v>42341</v>
      </c>
      <c r="F198" s="43">
        <v>42341</v>
      </c>
      <c r="G198" s="43">
        <v>42341</v>
      </c>
      <c r="H198" s="11">
        <v>1</v>
      </c>
    </row>
    <row r="199" spans="1:8" ht="15">
      <c r="A199" s="11">
        <v>304740</v>
      </c>
      <c r="B199" s="11" t="s">
        <v>11</v>
      </c>
      <c r="C199" s="11" t="s">
        <v>133</v>
      </c>
      <c r="D199" s="11" t="s">
        <v>116</v>
      </c>
      <c r="E199" s="43">
        <v>42361</v>
      </c>
      <c r="F199" s="43">
        <v>42361</v>
      </c>
      <c r="G199" s="43">
        <v>42361</v>
      </c>
      <c r="H199" s="11">
        <v>1</v>
      </c>
    </row>
    <row r="200" spans="1:8" ht="15">
      <c r="A200" s="11">
        <v>304740</v>
      </c>
      <c r="B200" s="11" t="s">
        <v>11</v>
      </c>
      <c r="C200" s="11" t="s">
        <v>133</v>
      </c>
      <c r="D200" s="11" t="s">
        <v>116</v>
      </c>
      <c r="E200" s="43">
        <v>42374</v>
      </c>
      <c r="F200" s="43">
        <v>42374</v>
      </c>
      <c r="G200" s="43">
        <v>42374</v>
      </c>
      <c r="H200" s="11">
        <v>1</v>
      </c>
    </row>
    <row r="201" spans="1:8" ht="15">
      <c r="A201" s="11">
        <v>304740</v>
      </c>
      <c r="B201" s="11" t="s">
        <v>11</v>
      </c>
      <c r="C201" s="11" t="s">
        <v>133</v>
      </c>
      <c r="D201" s="11" t="s">
        <v>116</v>
      </c>
      <c r="E201" s="43">
        <v>42387</v>
      </c>
      <c r="F201" s="43">
        <v>42387</v>
      </c>
      <c r="G201" s="43">
        <v>42387</v>
      </c>
      <c r="H201" s="11">
        <v>1</v>
      </c>
    </row>
    <row r="202" spans="1:8" ht="15">
      <c r="A202" s="11">
        <v>304740</v>
      </c>
      <c r="B202" s="11" t="s">
        <v>11</v>
      </c>
      <c r="C202" s="11" t="s">
        <v>133</v>
      </c>
      <c r="D202" s="11" t="s">
        <v>116</v>
      </c>
      <c r="E202" s="43">
        <v>42389</v>
      </c>
      <c r="F202" s="43">
        <v>42389</v>
      </c>
      <c r="G202" s="43">
        <v>42389</v>
      </c>
      <c r="H202" s="11">
        <v>1</v>
      </c>
    </row>
    <row r="203" spans="1:8" ht="15">
      <c r="A203" s="11">
        <v>304740</v>
      </c>
      <c r="B203" s="11" t="s">
        <v>11</v>
      </c>
      <c r="C203" s="11" t="s">
        <v>133</v>
      </c>
      <c r="D203" s="11" t="s">
        <v>116</v>
      </c>
      <c r="E203" s="43">
        <v>42395</v>
      </c>
      <c r="F203" s="43">
        <v>42395</v>
      </c>
      <c r="G203" s="43">
        <v>42395</v>
      </c>
      <c r="H203" s="11">
        <v>1</v>
      </c>
    </row>
    <row r="204" spans="1:8" ht="15">
      <c r="A204" s="11">
        <v>304740</v>
      </c>
      <c r="B204" s="11" t="s">
        <v>11</v>
      </c>
      <c r="C204" s="11" t="s">
        <v>133</v>
      </c>
      <c r="D204" s="11" t="s">
        <v>116</v>
      </c>
      <c r="E204" s="43">
        <v>42398</v>
      </c>
      <c r="F204" s="43">
        <v>42398</v>
      </c>
      <c r="G204" s="43">
        <v>42398</v>
      </c>
      <c r="H204" s="11">
        <v>1</v>
      </c>
    </row>
    <row r="205" spans="1:8" ht="15">
      <c r="A205" s="11">
        <v>304740</v>
      </c>
      <c r="B205" s="11" t="s">
        <v>11</v>
      </c>
      <c r="C205" s="11" t="s">
        <v>133</v>
      </c>
      <c r="D205" s="11" t="s">
        <v>116</v>
      </c>
      <c r="E205" s="43">
        <v>42401</v>
      </c>
      <c r="F205" s="43">
        <v>42401</v>
      </c>
      <c r="G205" s="43">
        <v>42401</v>
      </c>
      <c r="H205" s="11">
        <v>1</v>
      </c>
    </row>
    <row r="206" spans="1:8" ht="15">
      <c r="A206" s="11">
        <v>304740</v>
      </c>
      <c r="B206" s="11" t="s">
        <v>11</v>
      </c>
      <c r="C206" s="11" t="s">
        <v>133</v>
      </c>
      <c r="D206" s="11" t="s">
        <v>116</v>
      </c>
      <c r="E206" s="43">
        <v>42404</v>
      </c>
      <c r="F206" s="43">
        <v>42404</v>
      </c>
      <c r="G206" s="43">
        <v>42404</v>
      </c>
      <c r="H206" s="11">
        <v>1</v>
      </c>
    </row>
    <row r="207" spans="1:8" ht="15">
      <c r="A207" s="11">
        <v>304740</v>
      </c>
      <c r="B207" s="11" t="s">
        <v>11</v>
      </c>
      <c r="C207" s="11" t="s">
        <v>133</v>
      </c>
      <c r="D207" s="11" t="s">
        <v>116</v>
      </c>
      <c r="E207" s="43">
        <v>42409</v>
      </c>
      <c r="F207" s="43">
        <v>42409</v>
      </c>
      <c r="G207" s="43">
        <v>42409</v>
      </c>
      <c r="H207" s="11">
        <v>1</v>
      </c>
    </row>
    <row r="208" spans="1:8" ht="15">
      <c r="A208" s="11">
        <v>304740</v>
      </c>
      <c r="B208" s="11" t="s">
        <v>11</v>
      </c>
      <c r="C208" s="11" t="s">
        <v>133</v>
      </c>
      <c r="D208" s="11" t="s">
        <v>116</v>
      </c>
      <c r="E208" s="43">
        <v>42422</v>
      </c>
      <c r="F208" s="43">
        <v>42422</v>
      </c>
      <c r="G208" s="43">
        <v>42422</v>
      </c>
      <c r="H208" s="11">
        <v>1</v>
      </c>
    </row>
    <row r="209" spans="1:8" ht="15">
      <c r="A209" s="11">
        <v>304740</v>
      </c>
      <c r="B209" s="11" t="s">
        <v>11</v>
      </c>
      <c r="C209" s="11" t="s">
        <v>133</v>
      </c>
      <c r="D209" s="11" t="s">
        <v>116</v>
      </c>
      <c r="E209" s="43">
        <v>42423</v>
      </c>
      <c r="F209" s="43">
        <v>42423</v>
      </c>
      <c r="G209" s="43">
        <v>42423</v>
      </c>
      <c r="H209" s="11">
        <v>1</v>
      </c>
    </row>
    <row r="210" spans="1:8" ht="15">
      <c r="A210" s="11">
        <v>304740</v>
      </c>
      <c r="B210" s="11" t="s">
        <v>11</v>
      </c>
      <c r="C210" s="11" t="s">
        <v>133</v>
      </c>
      <c r="D210" s="11" t="s">
        <v>122</v>
      </c>
      <c r="E210" s="43">
        <v>42415</v>
      </c>
      <c r="F210" s="43">
        <v>42415</v>
      </c>
      <c r="G210" s="43">
        <v>42415</v>
      </c>
      <c r="H210" s="11">
        <v>1</v>
      </c>
    </row>
    <row r="211" spans="1:8" ht="15">
      <c r="A211" s="11">
        <v>304740</v>
      </c>
      <c r="B211" s="11" t="s">
        <v>11</v>
      </c>
      <c r="C211" s="11" t="s">
        <v>133</v>
      </c>
      <c r="D211" s="11" t="s">
        <v>117</v>
      </c>
      <c r="E211" s="43">
        <v>42339</v>
      </c>
      <c r="F211" s="43">
        <v>42339</v>
      </c>
      <c r="G211" s="43">
        <v>42339</v>
      </c>
      <c r="H211" s="11">
        <v>1</v>
      </c>
    </row>
    <row r="212" spans="1:8" ht="15">
      <c r="A212" s="11">
        <v>304740</v>
      </c>
      <c r="B212" s="11" t="s">
        <v>11</v>
      </c>
      <c r="C212" s="11" t="s">
        <v>133</v>
      </c>
      <c r="D212" s="11" t="s">
        <v>117</v>
      </c>
      <c r="E212" s="43">
        <v>42424</v>
      </c>
      <c r="F212" s="43">
        <v>42424</v>
      </c>
      <c r="G212" s="43">
        <v>42424</v>
      </c>
      <c r="H212" s="11">
        <v>1</v>
      </c>
    </row>
    <row r="213" spans="1:8" ht="15">
      <c r="A213" s="11">
        <v>304740</v>
      </c>
      <c r="B213" s="11" t="s">
        <v>11</v>
      </c>
      <c r="C213" s="11" t="s">
        <v>133</v>
      </c>
      <c r="D213" s="11" t="s">
        <v>123</v>
      </c>
      <c r="E213" s="43">
        <v>42216</v>
      </c>
      <c r="F213" s="43">
        <v>42216</v>
      </c>
      <c r="G213" s="43">
        <v>42216</v>
      </c>
      <c r="H213" s="11">
        <v>1</v>
      </c>
    </row>
    <row r="214" spans="1:8" ht="15">
      <c r="A214" s="11">
        <v>33003440</v>
      </c>
      <c r="B214" s="11" t="s">
        <v>99</v>
      </c>
      <c r="C214" s="11" t="s">
        <v>134</v>
      </c>
      <c r="D214" s="11" t="s">
        <v>43</v>
      </c>
      <c r="E214" s="43">
        <v>42373</v>
      </c>
      <c r="F214" s="43">
        <v>42373</v>
      </c>
      <c r="G214" s="43">
        <v>42376</v>
      </c>
      <c r="H214" s="11">
        <v>4</v>
      </c>
    </row>
    <row r="215" spans="1:8" ht="15">
      <c r="A215" s="11">
        <v>33003440</v>
      </c>
      <c r="B215" s="11" t="s">
        <v>99</v>
      </c>
      <c r="C215" s="11" t="s">
        <v>134</v>
      </c>
      <c r="D215" s="11" t="s">
        <v>135</v>
      </c>
      <c r="E215" s="43">
        <v>42222</v>
      </c>
      <c r="F215" s="43">
        <v>42222</v>
      </c>
      <c r="G215" s="43">
        <v>42223</v>
      </c>
      <c r="H215" s="11">
        <v>2</v>
      </c>
    </row>
    <row r="216" spans="1:8" ht="15">
      <c r="A216" s="11">
        <v>33003440</v>
      </c>
      <c r="B216" s="11" t="s">
        <v>99</v>
      </c>
      <c r="C216" s="11" t="s">
        <v>134</v>
      </c>
      <c r="D216" s="11" t="s">
        <v>135</v>
      </c>
      <c r="E216" s="43">
        <v>42270</v>
      </c>
      <c r="F216" s="43">
        <v>42270</v>
      </c>
      <c r="G216" s="43">
        <v>42271</v>
      </c>
      <c r="H216" s="11">
        <v>2</v>
      </c>
    </row>
    <row r="217" spans="1:8" ht="15">
      <c r="A217" s="11">
        <v>33003440</v>
      </c>
      <c r="B217" s="11" t="s">
        <v>99</v>
      </c>
      <c r="C217" s="11" t="s">
        <v>134</v>
      </c>
      <c r="D217" s="11" t="s">
        <v>44</v>
      </c>
      <c r="E217" s="43">
        <v>42213</v>
      </c>
      <c r="F217" s="43">
        <v>42213</v>
      </c>
      <c r="G217" s="43">
        <v>42216</v>
      </c>
      <c r="H217" s="11">
        <v>4</v>
      </c>
    </row>
    <row r="218" spans="1:8" ht="15">
      <c r="A218" s="11">
        <v>33003440</v>
      </c>
      <c r="B218" s="11" t="s">
        <v>99</v>
      </c>
      <c r="C218" s="11" t="s">
        <v>134</v>
      </c>
      <c r="D218" s="11" t="s">
        <v>44</v>
      </c>
      <c r="E218" s="43">
        <v>42226</v>
      </c>
      <c r="F218" s="43">
        <v>42226</v>
      </c>
      <c r="G218" s="43">
        <v>42237</v>
      </c>
      <c r="H218" s="11">
        <v>12</v>
      </c>
    </row>
    <row r="219" spans="1:8" ht="15">
      <c r="A219" s="11">
        <v>33003440</v>
      </c>
      <c r="B219" s="11" t="s">
        <v>99</v>
      </c>
      <c r="C219" s="11" t="s">
        <v>134</v>
      </c>
      <c r="D219" s="11" t="s">
        <v>44</v>
      </c>
      <c r="E219" s="43">
        <v>42272</v>
      </c>
      <c r="F219" s="43">
        <v>42272</v>
      </c>
      <c r="G219" s="43">
        <v>42272</v>
      </c>
      <c r="H219" s="11">
        <v>1</v>
      </c>
    </row>
    <row r="220" spans="1:8" ht="15">
      <c r="A220" s="11">
        <v>33003440</v>
      </c>
      <c r="B220" s="11" t="s">
        <v>99</v>
      </c>
      <c r="C220" s="11" t="s">
        <v>134</v>
      </c>
      <c r="D220" s="11" t="s">
        <v>45</v>
      </c>
      <c r="E220" s="43">
        <v>42198</v>
      </c>
      <c r="F220" s="43">
        <v>42198</v>
      </c>
      <c r="G220" s="43">
        <v>42212</v>
      </c>
      <c r="H220" s="11">
        <v>15</v>
      </c>
    </row>
    <row r="221" spans="1:8" ht="15">
      <c r="A221" s="11">
        <v>33003440</v>
      </c>
      <c r="B221" s="11" t="s">
        <v>99</v>
      </c>
      <c r="C221" s="11" t="s">
        <v>134</v>
      </c>
      <c r="D221" s="11" t="s">
        <v>45</v>
      </c>
      <c r="E221" s="43">
        <v>42377</v>
      </c>
      <c r="F221" s="43">
        <v>42377</v>
      </c>
      <c r="G221" s="43">
        <v>42377</v>
      </c>
      <c r="H221" s="11">
        <v>1</v>
      </c>
    </row>
    <row r="222" spans="1:8" ht="15">
      <c r="A222" s="11">
        <v>33003440</v>
      </c>
      <c r="B222" s="11" t="s">
        <v>99</v>
      </c>
      <c r="C222" s="11" t="s">
        <v>134</v>
      </c>
      <c r="D222" s="11" t="s">
        <v>45</v>
      </c>
      <c r="E222" s="43">
        <v>42426</v>
      </c>
      <c r="F222" s="43">
        <v>42426</v>
      </c>
      <c r="G222" s="43">
        <v>42426</v>
      </c>
      <c r="H222" s="11">
        <v>1</v>
      </c>
    </row>
    <row r="223" spans="1:8" ht="15">
      <c r="A223" s="11">
        <v>498336</v>
      </c>
      <c r="B223" s="11" t="s">
        <v>97</v>
      </c>
      <c r="C223" s="11" t="s">
        <v>136</v>
      </c>
      <c r="D223" s="11" t="s">
        <v>120</v>
      </c>
      <c r="E223" s="43">
        <v>42340</v>
      </c>
      <c r="F223" s="43">
        <v>42340</v>
      </c>
      <c r="G223" s="43">
        <v>42340</v>
      </c>
      <c r="H223" s="11">
        <v>1</v>
      </c>
    </row>
    <row r="224" spans="1:8" ht="15">
      <c r="A224" s="11">
        <v>498336</v>
      </c>
      <c r="B224" s="11" t="s">
        <v>97</v>
      </c>
      <c r="C224" s="11" t="s">
        <v>136</v>
      </c>
      <c r="D224" s="11" t="s">
        <v>137</v>
      </c>
      <c r="E224" s="43">
        <v>42496</v>
      </c>
      <c r="F224" s="43">
        <v>42496</v>
      </c>
      <c r="G224" s="43">
        <v>42496</v>
      </c>
      <c r="H224" s="11">
        <v>1</v>
      </c>
    </row>
    <row r="225" spans="1:8" ht="15">
      <c r="A225" s="11">
        <v>498336</v>
      </c>
      <c r="B225" s="11" t="s">
        <v>97</v>
      </c>
      <c r="C225" s="11" t="s">
        <v>136</v>
      </c>
      <c r="D225" s="11" t="s">
        <v>43</v>
      </c>
      <c r="E225" s="43">
        <v>42478</v>
      </c>
      <c r="F225" s="43">
        <v>42478</v>
      </c>
      <c r="G225" s="43">
        <v>42482</v>
      </c>
      <c r="H225" s="11">
        <v>5</v>
      </c>
    </row>
    <row r="226" spans="1:8" ht="15">
      <c r="A226" s="11">
        <v>498336</v>
      </c>
      <c r="B226" s="11" t="s">
        <v>97</v>
      </c>
      <c r="C226" s="11" t="s">
        <v>136</v>
      </c>
      <c r="D226" s="11" t="s">
        <v>44</v>
      </c>
      <c r="E226" s="43">
        <v>42205</v>
      </c>
      <c r="F226" s="43">
        <v>42205</v>
      </c>
      <c r="G226" s="43">
        <v>42209</v>
      </c>
      <c r="H226" s="11">
        <v>5</v>
      </c>
    </row>
    <row r="227" spans="1:8" ht="15">
      <c r="A227" s="11">
        <v>498336</v>
      </c>
      <c r="B227" s="11" t="s">
        <v>97</v>
      </c>
      <c r="C227" s="11" t="s">
        <v>136</v>
      </c>
      <c r="D227" s="11" t="s">
        <v>44</v>
      </c>
      <c r="E227" s="43">
        <v>42219</v>
      </c>
      <c r="F227" s="43">
        <v>42219</v>
      </c>
      <c r="G227" s="43">
        <v>42239</v>
      </c>
      <c r="H227" s="11">
        <v>21</v>
      </c>
    </row>
    <row r="228" spans="1:8" ht="15">
      <c r="A228" s="11">
        <v>498336</v>
      </c>
      <c r="B228" s="11" t="s">
        <v>97</v>
      </c>
      <c r="C228" s="11" t="s">
        <v>136</v>
      </c>
      <c r="D228" s="11" t="s">
        <v>44</v>
      </c>
      <c r="E228" s="43">
        <v>42247</v>
      </c>
      <c r="F228" s="43">
        <v>42247</v>
      </c>
      <c r="G228" s="43">
        <v>42247</v>
      </c>
      <c r="H228" s="11">
        <v>1</v>
      </c>
    </row>
    <row r="229" spans="1:8" ht="15">
      <c r="A229" s="11">
        <v>498336</v>
      </c>
      <c r="B229" s="11" t="s">
        <v>97</v>
      </c>
      <c r="C229" s="11" t="s">
        <v>136</v>
      </c>
      <c r="D229" s="11" t="s">
        <v>44</v>
      </c>
      <c r="E229" s="43">
        <v>42362</v>
      </c>
      <c r="F229" s="43">
        <v>42362</v>
      </c>
      <c r="G229" s="43">
        <v>42362</v>
      </c>
      <c r="H229" s="11">
        <v>1</v>
      </c>
    </row>
    <row r="230" spans="1:8" ht="15">
      <c r="A230" s="11">
        <v>498336</v>
      </c>
      <c r="B230" s="11" t="s">
        <v>97</v>
      </c>
      <c r="C230" s="11" t="s">
        <v>136</v>
      </c>
      <c r="D230" s="11" t="s">
        <v>44</v>
      </c>
      <c r="E230" s="43">
        <v>42366</v>
      </c>
      <c r="F230" s="43">
        <v>42366</v>
      </c>
      <c r="G230" s="43">
        <v>42369</v>
      </c>
      <c r="H230" s="11">
        <v>4</v>
      </c>
    </row>
    <row r="231" spans="1:8" ht="15">
      <c r="A231" s="11">
        <v>498336</v>
      </c>
      <c r="B231" s="11" t="s">
        <v>97</v>
      </c>
      <c r="C231" s="11" t="s">
        <v>136</v>
      </c>
      <c r="D231" s="11" t="s">
        <v>44</v>
      </c>
      <c r="E231" s="43">
        <v>42508</v>
      </c>
      <c r="F231" s="43">
        <v>42508</v>
      </c>
      <c r="G231" s="43">
        <v>42510</v>
      </c>
      <c r="H231" s="11">
        <v>3</v>
      </c>
    </row>
    <row r="232" spans="1:8" ht="15">
      <c r="A232" s="11">
        <v>498336</v>
      </c>
      <c r="B232" s="11" t="s">
        <v>97</v>
      </c>
      <c r="C232" s="11" t="s">
        <v>136</v>
      </c>
      <c r="D232" s="11" t="s">
        <v>122</v>
      </c>
      <c r="E232" s="43">
        <v>42507</v>
      </c>
      <c r="F232" s="43">
        <v>42507</v>
      </c>
      <c r="G232" s="43">
        <v>42507</v>
      </c>
      <c r="H232" s="11">
        <v>1</v>
      </c>
    </row>
    <row r="233" spans="1:8" ht="15">
      <c r="A233" s="11">
        <v>498336</v>
      </c>
      <c r="B233" s="11" t="s">
        <v>97</v>
      </c>
      <c r="C233" s="11" t="s">
        <v>136</v>
      </c>
      <c r="D233" s="11" t="s">
        <v>45</v>
      </c>
      <c r="E233" s="43">
        <v>42198</v>
      </c>
      <c r="F233" s="43">
        <v>42198</v>
      </c>
      <c r="G233" s="43">
        <v>42202</v>
      </c>
      <c r="H233" s="11">
        <v>5</v>
      </c>
    </row>
    <row r="234" spans="1:8" ht="15">
      <c r="A234" s="11">
        <v>498336</v>
      </c>
      <c r="B234" s="11" t="s">
        <v>97</v>
      </c>
      <c r="C234" s="11" t="s">
        <v>136</v>
      </c>
      <c r="D234" s="11" t="s">
        <v>45</v>
      </c>
      <c r="E234" s="43">
        <v>42405</v>
      </c>
      <c r="F234" s="43">
        <v>42405</v>
      </c>
      <c r="G234" s="43">
        <v>42405</v>
      </c>
      <c r="H234" s="11">
        <v>1</v>
      </c>
    </row>
    <row r="235" spans="1:8" ht="15">
      <c r="A235" s="11">
        <v>498336</v>
      </c>
      <c r="B235" s="11" t="s">
        <v>97</v>
      </c>
      <c r="C235" s="11" t="s">
        <v>136</v>
      </c>
      <c r="D235" s="11" t="s">
        <v>45</v>
      </c>
      <c r="E235" s="43">
        <v>42454</v>
      </c>
      <c r="F235" s="43">
        <v>42454</v>
      </c>
      <c r="G235" s="43">
        <v>42454</v>
      </c>
      <c r="H235" s="11">
        <v>1</v>
      </c>
    </row>
    <row r="236" spans="1:8" ht="15">
      <c r="A236" s="11">
        <v>498336</v>
      </c>
      <c r="B236" s="11" t="s">
        <v>97</v>
      </c>
      <c r="C236" s="11" t="s">
        <v>136</v>
      </c>
      <c r="D236" s="11" t="s">
        <v>45</v>
      </c>
      <c r="E236" s="43">
        <v>42485</v>
      </c>
      <c r="F236" s="43">
        <v>42485</v>
      </c>
      <c r="G236" s="43">
        <v>42485</v>
      </c>
      <c r="H236" s="11">
        <v>1</v>
      </c>
    </row>
    <row r="237" spans="1:8" ht="15">
      <c r="A237" s="11">
        <v>498336</v>
      </c>
      <c r="B237" s="11" t="s">
        <v>97</v>
      </c>
      <c r="C237" s="11" t="s">
        <v>136</v>
      </c>
      <c r="D237" s="11" t="s">
        <v>45</v>
      </c>
      <c r="E237" s="43">
        <v>42506</v>
      </c>
      <c r="F237" s="43">
        <v>42506</v>
      </c>
      <c r="G237" s="43">
        <v>42506</v>
      </c>
      <c r="H237" s="11">
        <v>1</v>
      </c>
    </row>
    <row r="238" spans="1:8" ht="15">
      <c r="A238" s="11">
        <v>782666</v>
      </c>
      <c r="B238" s="11" t="s">
        <v>131</v>
      </c>
      <c r="C238" s="11" t="s">
        <v>138</v>
      </c>
      <c r="D238" s="11" t="s">
        <v>43</v>
      </c>
      <c r="E238" s="43">
        <v>42415</v>
      </c>
      <c r="F238" s="43">
        <v>42415</v>
      </c>
      <c r="G238" s="43">
        <v>42416</v>
      </c>
      <c r="H238" s="11">
        <v>2</v>
      </c>
    </row>
    <row r="239" spans="1:8" ht="15">
      <c r="A239" s="11">
        <v>782666</v>
      </c>
      <c r="B239" s="11" t="s">
        <v>131</v>
      </c>
      <c r="C239" s="11" t="s">
        <v>138</v>
      </c>
      <c r="D239" s="11" t="s">
        <v>43</v>
      </c>
      <c r="E239" s="43">
        <v>42481</v>
      </c>
      <c r="F239" s="43">
        <v>42481</v>
      </c>
      <c r="G239" s="43">
        <v>42481</v>
      </c>
      <c r="H239" s="11">
        <v>1</v>
      </c>
    </row>
    <row r="240" spans="1:8" ht="15">
      <c r="A240" s="11">
        <v>782666</v>
      </c>
      <c r="B240" s="11" t="s">
        <v>131</v>
      </c>
      <c r="C240" s="11" t="s">
        <v>138</v>
      </c>
      <c r="D240" s="11" t="s">
        <v>135</v>
      </c>
      <c r="E240" s="43">
        <v>42272</v>
      </c>
      <c r="F240" s="43">
        <v>42272</v>
      </c>
      <c r="G240" s="43">
        <v>42272</v>
      </c>
      <c r="H240" s="11">
        <v>1</v>
      </c>
    </row>
    <row r="241" spans="1:8" ht="15">
      <c r="A241" s="11">
        <v>782666</v>
      </c>
      <c r="B241" s="11" t="s">
        <v>131</v>
      </c>
      <c r="C241" s="11" t="s">
        <v>138</v>
      </c>
      <c r="D241" s="11" t="s">
        <v>135</v>
      </c>
      <c r="E241" s="43">
        <v>42397</v>
      </c>
      <c r="F241" s="43">
        <v>42397</v>
      </c>
      <c r="G241" s="43">
        <v>42397</v>
      </c>
      <c r="H241" s="11">
        <v>1</v>
      </c>
    </row>
    <row r="242" spans="1:8" ht="15">
      <c r="A242" s="11">
        <v>782666</v>
      </c>
      <c r="B242" s="11" t="s">
        <v>131</v>
      </c>
      <c r="C242" s="11" t="s">
        <v>138</v>
      </c>
      <c r="D242" s="11" t="s">
        <v>44</v>
      </c>
      <c r="E242" s="43">
        <v>42219</v>
      </c>
      <c r="F242" s="43">
        <v>42219</v>
      </c>
      <c r="G242" s="43">
        <v>42244</v>
      </c>
      <c r="H242" s="11">
        <v>26</v>
      </c>
    </row>
    <row r="243" spans="1:8" ht="15">
      <c r="A243" s="11">
        <v>782666</v>
      </c>
      <c r="B243" s="11" t="s">
        <v>131</v>
      </c>
      <c r="C243" s="11" t="s">
        <v>138</v>
      </c>
      <c r="D243" s="11" t="s">
        <v>44</v>
      </c>
      <c r="E243" s="43">
        <v>42369</v>
      </c>
      <c r="F243" s="43">
        <v>42369</v>
      </c>
      <c r="G243" s="43">
        <v>42369</v>
      </c>
      <c r="H243" s="11">
        <v>1</v>
      </c>
    </row>
    <row r="244" spans="1:8" ht="15">
      <c r="A244" s="11">
        <v>782666</v>
      </c>
      <c r="B244" s="11" t="s">
        <v>131</v>
      </c>
      <c r="C244" s="11" t="s">
        <v>138</v>
      </c>
      <c r="D244" s="11" t="s">
        <v>44</v>
      </c>
      <c r="E244" s="43">
        <v>42479</v>
      </c>
      <c r="F244" s="43">
        <v>42479</v>
      </c>
      <c r="G244" s="43">
        <v>42480</v>
      </c>
      <c r="H244" s="11">
        <v>2</v>
      </c>
    </row>
    <row r="245" spans="1:8" ht="15">
      <c r="A245" s="11">
        <v>782666</v>
      </c>
      <c r="B245" s="11" t="s">
        <v>131</v>
      </c>
      <c r="C245" s="11" t="s">
        <v>138</v>
      </c>
      <c r="D245" s="11" t="s">
        <v>139</v>
      </c>
      <c r="E245" s="43">
        <v>42340</v>
      </c>
      <c r="F245" s="43">
        <v>42340</v>
      </c>
      <c r="G245" s="43">
        <v>42342</v>
      </c>
      <c r="H245" s="11">
        <v>3</v>
      </c>
    </row>
    <row r="246" spans="1:8" ht="15">
      <c r="A246" s="11">
        <v>782666</v>
      </c>
      <c r="B246" s="11" t="s">
        <v>131</v>
      </c>
      <c r="C246" s="11" t="s">
        <v>138</v>
      </c>
      <c r="D246" s="11" t="s">
        <v>115</v>
      </c>
      <c r="E246" s="43">
        <v>42297</v>
      </c>
      <c r="F246" s="43">
        <v>42297</v>
      </c>
      <c r="G246" s="43">
        <v>42299</v>
      </c>
      <c r="H246" s="11">
        <v>3</v>
      </c>
    </row>
    <row r="247" spans="1:8" ht="15">
      <c r="A247" s="11">
        <v>782666</v>
      </c>
      <c r="B247" s="11" t="s">
        <v>131</v>
      </c>
      <c r="C247" s="11" t="s">
        <v>138</v>
      </c>
      <c r="D247" s="11" t="s">
        <v>140</v>
      </c>
      <c r="E247" s="43">
        <v>42373</v>
      </c>
      <c r="F247" s="43">
        <v>42373</v>
      </c>
      <c r="G247" s="43">
        <v>42377</v>
      </c>
      <c r="H247" s="11">
        <v>5</v>
      </c>
    </row>
    <row r="248" spans="1:8" ht="15">
      <c r="A248" s="11">
        <v>782666</v>
      </c>
      <c r="B248" s="11" t="s">
        <v>131</v>
      </c>
      <c r="C248" s="11" t="s">
        <v>138</v>
      </c>
      <c r="D248" s="11" t="s">
        <v>140</v>
      </c>
      <c r="E248" s="43">
        <v>42380</v>
      </c>
      <c r="F248" s="43">
        <v>42380</v>
      </c>
      <c r="G248" s="43">
        <v>42383</v>
      </c>
      <c r="H248" s="11">
        <v>4</v>
      </c>
    </row>
    <row r="249" spans="1:8" ht="15">
      <c r="A249" s="11">
        <v>782666</v>
      </c>
      <c r="B249" s="11" t="s">
        <v>131</v>
      </c>
      <c r="C249" s="11" t="s">
        <v>138</v>
      </c>
      <c r="D249" s="11" t="s">
        <v>122</v>
      </c>
      <c r="E249" s="43">
        <v>42366</v>
      </c>
      <c r="F249" s="43">
        <v>42366</v>
      </c>
      <c r="G249" s="43">
        <v>42366</v>
      </c>
      <c r="H249" s="11">
        <v>1</v>
      </c>
    </row>
    <row r="250" spans="1:8" ht="15">
      <c r="A250" s="11">
        <v>782666</v>
      </c>
      <c r="B250" s="11" t="s">
        <v>131</v>
      </c>
      <c r="C250" s="11" t="s">
        <v>138</v>
      </c>
      <c r="D250" s="11" t="s">
        <v>45</v>
      </c>
      <c r="E250" s="43">
        <v>42367</v>
      </c>
      <c r="F250" s="43">
        <v>42367</v>
      </c>
      <c r="G250" s="43">
        <v>42368</v>
      </c>
      <c r="H250" s="11">
        <v>2</v>
      </c>
    </row>
    <row r="251" spans="1:8" ht="15">
      <c r="A251" s="11">
        <v>782666</v>
      </c>
      <c r="B251" s="11" t="s">
        <v>131</v>
      </c>
      <c r="C251" s="11" t="s">
        <v>138</v>
      </c>
      <c r="D251" s="11" t="s">
        <v>45</v>
      </c>
      <c r="E251" s="43">
        <v>42398</v>
      </c>
      <c r="F251" s="43">
        <v>42398</v>
      </c>
      <c r="G251" s="43">
        <v>42398</v>
      </c>
      <c r="H251" s="11">
        <v>1</v>
      </c>
    </row>
    <row r="252" spans="1:8" ht="15">
      <c r="A252" s="11">
        <v>782666</v>
      </c>
      <c r="B252" s="11" t="s">
        <v>131</v>
      </c>
      <c r="C252" s="11" t="s">
        <v>138</v>
      </c>
      <c r="D252" s="11" t="s">
        <v>45</v>
      </c>
      <c r="E252" s="43">
        <v>42417</v>
      </c>
      <c r="F252" s="43">
        <v>42417</v>
      </c>
      <c r="G252" s="43">
        <v>42417</v>
      </c>
      <c r="H252" s="11">
        <v>1</v>
      </c>
    </row>
    <row r="253" spans="1:8" ht="15">
      <c r="A253" s="11">
        <v>782666</v>
      </c>
      <c r="B253" s="11" t="s">
        <v>131</v>
      </c>
      <c r="C253" s="11" t="s">
        <v>138</v>
      </c>
      <c r="D253" s="11" t="s">
        <v>45</v>
      </c>
      <c r="E253" s="43">
        <v>42482</v>
      </c>
      <c r="F253" s="43">
        <v>42482</v>
      </c>
      <c r="G253" s="43">
        <v>42482</v>
      </c>
      <c r="H253" s="11">
        <v>1</v>
      </c>
    </row>
    <row r="254" spans="1:8" ht="15">
      <c r="A254" s="11">
        <v>784080</v>
      </c>
      <c r="B254" s="11" t="s">
        <v>141</v>
      </c>
      <c r="C254" s="11" t="s">
        <v>129</v>
      </c>
      <c r="D254" s="11" t="s">
        <v>137</v>
      </c>
      <c r="E254" s="43">
        <v>42425</v>
      </c>
      <c r="F254" s="43">
        <v>42425</v>
      </c>
      <c r="G254" s="43">
        <v>42425</v>
      </c>
      <c r="H254" s="11">
        <v>1</v>
      </c>
    </row>
    <row r="255" spans="1:8" ht="15">
      <c r="A255" s="11">
        <v>784080</v>
      </c>
      <c r="B255" s="11" t="s">
        <v>141</v>
      </c>
      <c r="C255" s="11" t="s">
        <v>129</v>
      </c>
      <c r="D255" s="11" t="s">
        <v>43</v>
      </c>
      <c r="E255" s="43">
        <v>42423</v>
      </c>
      <c r="F255" s="43">
        <v>42423</v>
      </c>
      <c r="G255" s="43">
        <v>42424</v>
      </c>
      <c r="H255" s="11">
        <v>2</v>
      </c>
    </row>
    <row r="256" spans="1:8" ht="15">
      <c r="A256" s="11">
        <v>784080</v>
      </c>
      <c r="B256" s="11" t="s">
        <v>141</v>
      </c>
      <c r="C256" s="11" t="s">
        <v>129</v>
      </c>
      <c r="D256" s="11" t="s">
        <v>44</v>
      </c>
      <c r="E256" s="43">
        <v>42181</v>
      </c>
      <c r="F256" s="43">
        <v>42181</v>
      </c>
      <c r="G256" s="43">
        <v>42181</v>
      </c>
      <c r="H256" s="11">
        <v>1</v>
      </c>
    </row>
    <row r="257" spans="1:8" ht="15">
      <c r="A257" s="11">
        <v>784080</v>
      </c>
      <c r="B257" s="11" t="s">
        <v>141</v>
      </c>
      <c r="C257" s="11" t="s">
        <v>129</v>
      </c>
      <c r="D257" s="11" t="s">
        <v>44</v>
      </c>
      <c r="E257" s="43">
        <v>42188</v>
      </c>
      <c r="F257" s="43">
        <v>42188</v>
      </c>
      <c r="G257" s="43">
        <v>42188</v>
      </c>
      <c r="H257" s="11">
        <v>1</v>
      </c>
    </row>
    <row r="258" spans="1:8" ht="15">
      <c r="A258" s="11">
        <v>784080</v>
      </c>
      <c r="B258" s="11" t="s">
        <v>141</v>
      </c>
      <c r="C258" s="11" t="s">
        <v>129</v>
      </c>
      <c r="D258" s="11" t="s">
        <v>44</v>
      </c>
      <c r="E258" s="43">
        <v>42205</v>
      </c>
      <c r="F258" s="43">
        <v>42205</v>
      </c>
      <c r="G258" s="43">
        <v>42205</v>
      </c>
      <c r="H258" s="11">
        <v>1</v>
      </c>
    </row>
    <row r="259" spans="1:8" ht="15">
      <c r="A259" s="11">
        <v>784080</v>
      </c>
      <c r="B259" s="11" t="s">
        <v>141</v>
      </c>
      <c r="C259" s="11" t="s">
        <v>129</v>
      </c>
      <c r="D259" s="11" t="s">
        <v>44</v>
      </c>
      <c r="E259" s="43">
        <v>42209</v>
      </c>
      <c r="F259" s="43">
        <v>42209</v>
      </c>
      <c r="G259" s="43">
        <v>42209</v>
      </c>
      <c r="H259" s="11">
        <v>1</v>
      </c>
    </row>
    <row r="260" spans="1:8" ht="15">
      <c r="A260" s="11">
        <v>784080</v>
      </c>
      <c r="B260" s="11" t="s">
        <v>141</v>
      </c>
      <c r="C260" s="11" t="s">
        <v>129</v>
      </c>
      <c r="D260" s="11" t="s">
        <v>44</v>
      </c>
      <c r="E260" s="43">
        <v>42219</v>
      </c>
      <c r="F260" s="43">
        <v>42219</v>
      </c>
      <c r="G260" s="43">
        <v>42241</v>
      </c>
      <c r="H260" s="11">
        <v>23</v>
      </c>
    </row>
    <row r="261" spans="1:8" ht="15">
      <c r="A261" s="11">
        <v>784080</v>
      </c>
      <c r="B261" s="11" t="s">
        <v>141</v>
      </c>
      <c r="C261" s="11" t="s">
        <v>129</v>
      </c>
      <c r="D261" s="11" t="s">
        <v>44</v>
      </c>
      <c r="E261" s="43">
        <v>42478</v>
      </c>
      <c r="F261" s="43">
        <v>42478</v>
      </c>
      <c r="G261" s="43">
        <v>42481</v>
      </c>
      <c r="H261" s="11">
        <v>4</v>
      </c>
    </row>
    <row r="262" spans="1:8" ht="15">
      <c r="A262" s="11">
        <v>784080</v>
      </c>
      <c r="B262" s="11" t="s">
        <v>141</v>
      </c>
      <c r="C262" s="11" t="s">
        <v>129</v>
      </c>
      <c r="D262" s="11" t="s">
        <v>115</v>
      </c>
      <c r="E262" s="43">
        <v>42164</v>
      </c>
      <c r="F262" s="43">
        <v>42164</v>
      </c>
      <c r="G262" s="43">
        <v>42167</v>
      </c>
      <c r="H262" s="11">
        <v>4</v>
      </c>
    </row>
    <row r="263" spans="1:8" ht="15">
      <c r="A263" s="11">
        <v>784080</v>
      </c>
      <c r="B263" s="11" t="s">
        <v>141</v>
      </c>
      <c r="C263" s="11" t="s">
        <v>129</v>
      </c>
      <c r="D263" s="11" t="s">
        <v>115</v>
      </c>
      <c r="E263" s="43">
        <v>42389</v>
      </c>
      <c r="F263" s="43">
        <v>42389</v>
      </c>
      <c r="G263" s="43">
        <v>42389</v>
      </c>
      <c r="H263" s="11">
        <v>1</v>
      </c>
    </row>
    <row r="264" spans="1:8" ht="15">
      <c r="A264" s="11">
        <v>784080</v>
      </c>
      <c r="B264" s="11" t="s">
        <v>141</v>
      </c>
      <c r="C264" s="11" t="s">
        <v>129</v>
      </c>
      <c r="D264" s="11" t="s">
        <v>122</v>
      </c>
      <c r="E264" s="43">
        <v>42318</v>
      </c>
      <c r="F264" s="43">
        <v>42318</v>
      </c>
      <c r="G264" s="43">
        <v>42318</v>
      </c>
      <c r="H264" s="11">
        <v>1</v>
      </c>
    </row>
    <row r="265" spans="1:8" ht="15">
      <c r="A265" s="11">
        <v>784080</v>
      </c>
      <c r="B265" s="11" t="s">
        <v>141</v>
      </c>
      <c r="C265" s="11" t="s">
        <v>129</v>
      </c>
      <c r="D265" s="11" t="s">
        <v>45</v>
      </c>
      <c r="E265" s="43">
        <v>42303</v>
      </c>
      <c r="F265" s="43">
        <v>42303</v>
      </c>
      <c r="G265" s="43">
        <v>42303</v>
      </c>
      <c r="H265" s="11">
        <v>1</v>
      </c>
    </row>
    <row r="266" spans="1:8" ht="15">
      <c r="A266" s="11">
        <v>784080</v>
      </c>
      <c r="B266" s="11" t="s">
        <v>141</v>
      </c>
      <c r="C266" s="11" t="s">
        <v>129</v>
      </c>
      <c r="D266" s="11" t="s">
        <v>45</v>
      </c>
      <c r="E266" s="43">
        <v>42342</v>
      </c>
      <c r="F266" s="43">
        <v>42342</v>
      </c>
      <c r="G266" s="43">
        <v>42342</v>
      </c>
      <c r="H266" s="11">
        <v>1</v>
      </c>
    </row>
    <row r="267" spans="1:8" ht="15">
      <c r="A267" s="11">
        <v>784080</v>
      </c>
      <c r="B267" s="11" t="s">
        <v>141</v>
      </c>
      <c r="C267" s="11" t="s">
        <v>129</v>
      </c>
      <c r="D267" s="11" t="s">
        <v>45</v>
      </c>
      <c r="E267" s="43">
        <v>42362</v>
      </c>
      <c r="F267" s="43">
        <v>42362</v>
      </c>
      <c r="G267" s="43">
        <v>42362</v>
      </c>
      <c r="H267" s="11">
        <v>1</v>
      </c>
    </row>
    <row r="268" spans="1:8" ht="15">
      <c r="A268" s="11">
        <v>784080</v>
      </c>
      <c r="B268" s="11" t="s">
        <v>141</v>
      </c>
      <c r="C268" s="11" t="s">
        <v>129</v>
      </c>
      <c r="D268" s="11" t="s">
        <v>45</v>
      </c>
      <c r="E268" s="43">
        <v>42366</v>
      </c>
      <c r="F268" s="43">
        <v>42366</v>
      </c>
      <c r="G268" s="43">
        <v>42369</v>
      </c>
      <c r="H268" s="11">
        <v>4</v>
      </c>
    </row>
    <row r="269" spans="1:8" ht="15">
      <c r="A269" s="11">
        <v>784080</v>
      </c>
      <c r="B269" s="11" t="s">
        <v>141</v>
      </c>
      <c r="C269" s="11" t="s">
        <v>129</v>
      </c>
      <c r="D269" s="11" t="s">
        <v>45</v>
      </c>
      <c r="E269" s="43">
        <v>42426</v>
      </c>
      <c r="F269" s="43">
        <v>42426</v>
      </c>
      <c r="G269" s="43">
        <v>42426</v>
      </c>
      <c r="H269" s="11">
        <v>1</v>
      </c>
    </row>
    <row r="270" spans="1:8" ht="15">
      <c r="A270" s="11">
        <v>784080</v>
      </c>
      <c r="B270" s="11" t="s">
        <v>141</v>
      </c>
      <c r="C270" s="11" t="s">
        <v>129</v>
      </c>
      <c r="D270" s="11" t="s">
        <v>45</v>
      </c>
      <c r="E270" s="43">
        <v>42436</v>
      </c>
      <c r="F270" s="43">
        <v>42436</v>
      </c>
      <c r="G270" s="43">
        <v>42436</v>
      </c>
      <c r="H270" s="11">
        <v>1</v>
      </c>
    </row>
    <row r="271" spans="1:8" ht="15">
      <c r="A271" s="11">
        <v>784080</v>
      </c>
      <c r="B271" s="11" t="s">
        <v>141</v>
      </c>
      <c r="C271" s="11" t="s">
        <v>129</v>
      </c>
      <c r="D271" s="11" t="s">
        <v>45</v>
      </c>
      <c r="E271" s="43">
        <v>42482</v>
      </c>
      <c r="F271" s="43">
        <v>42482</v>
      </c>
      <c r="G271" s="43">
        <v>42482</v>
      </c>
      <c r="H271" s="11">
        <v>1</v>
      </c>
    </row>
    <row r="272" spans="1:8" ht="15">
      <c r="A272" s="11">
        <v>784080</v>
      </c>
      <c r="B272" s="11" t="s">
        <v>141</v>
      </c>
      <c r="C272" s="11" t="s">
        <v>129</v>
      </c>
      <c r="D272" s="11" t="s">
        <v>45</v>
      </c>
      <c r="E272" s="43">
        <v>42496</v>
      </c>
      <c r="F272" s="43">
        <v>42496</v>
      </c>
      <c r="G272" s="43">
        <v>42496</v>
      </c>
      <c r="H272" s="11">
        <v>1</v>
      </c>
    </row>
    <row r="273" spans="1:8" ht="15">
      <c r="A273" s="11">
        <v>791659</v>
      </c>
      <c r="B273" s="11" t="s">
        <v>4</v>
      </c>
      <c r="C273" s="11" t="s">
        <v>142</v>
      </c>
      <c r="D273" s="11" t="s">
        <v>143</v>
      </c>
      <c r="E273" s="43">
        <v>42201</v>
      </c>
      <c r="F273" s="43">
        <v>42201</v>
      </c>
      <c r="G273" s="43">
        <v>42201</v>
      </c>
      <c r="H273" s="11">
        <v>1</v>
      </c>
    </row>
    <row r="274" spans="1:8" ht="15">
      <c r="A274" s="11">
        <v>791659</v>
      </c>
      <c r="B274" s="11" t="s">
        <v>4</v>
      </c>
      <c r="C274" s="11" t="s">
        <v>142</v>
      </c>
      <c r="D274" s="11" t="s">
        <v>43</v>
      </c>
      <c r="E274" s="43">
        <v>42464</v>
      </c>
      <c r="F274" s="43">
        <v>42464</v>
      </c>
      <c r="G274" s="43">
        <v>42468</v>
      </c>
      <c r="H274" s="11">
        <v>5</v>
      </c>
    </row>
    <row r="275" spans="1:8" ht="15">
      <c r="A275" s="11">
        <v>791659</v>
      </c>
      <c r="B275" s="11" t="s">
        <v>4</v>
      </c>
      <c r="C275" s="11" t="s">
        <v>142</v>
      </c>
      <c r="D275" s="11" t="s">
        <v>44</v>
      </c>
      <c r="E275" s="43">
        <v>42205</v>
      </c>
      <c r="F275" s="43">
        <v>42205</v>
      </c>
      <c r="G275" s="43">
        <v>42205</v>
      </c>
      <c r="H275" s="11">
        <v>1</v>
      </c>
    </row>
    <row r="276" spans="1:8" ht="15">
      <c r="A276" s="11">
        <v>791659</v>
      </c>
      <c r="B276" s="11" t="s">
        <v>4</v>
      </c>
      <c r="C276" s="11" t="s">
        <v>142</v>
      </c>
      <c r="D276" s="11" t="s">
        <v>44</v>
      </c>
      <c r="E276" s="43">
        <v>42212</v>
      </c>
      <c r="F276" s="43">
        <v>42212</v>
      </c>
      <c r="G276" s="43">
        <v>42216</v>
      </c>
      <c r="H276" s="11">
        <v>5</v>
      </c>
    </row>
    <row r="277" spans="1:8" ht="15">
      <c r="A277" s="11">
        <v>791659</v>
      </c>
      <c r="B277" s="11" t="s">
        <v>4</v>
      </c>
      <c r="C277" s="11" t="s">
        <v>142</v>
      </c>
      <c r="D277" s="11" t="s">
        <v>44</v>
      </c>
      <c r="E277" s="43">
        <v>42240</v>
      </c>
      <c r="F277" s="43">
        <v>42240</v>
      </c>
      <c r="G277" s="43">
        <v>42251</v>
      </c>
      <c r="H277" s="11">
        <v>12</v>
      </c>
    </row>
    <row r="278" spans="1:8" ht="15">
      <c r="A278" s="11">
        <v>791659</v>
      </c>
      <c r="B278" s="11" t="s">
        <v>4</v>
      </c>
      <c r="C278" s="11" t="s">
        <v>142</v>
      </c>
      <c r="D278" s="11" t="s">
        <v>44</v>
      </c>
      <c r="E278" s="43">
        <v>42290</v>
      </c>
      <c r="F278" s="43">
        <v>42290</v>
      </c>
      <c r="G278" s="43">
        <v>42290</v>
      </c>
      <c r="H278" s="11">
        <v>1</v>
      </c>
    </row>
    <row r="279" spans="1:8" ht="15">
      <c r="A279" s="11">
        <v>791659</v>
      </c>
      <c r="B279" s="11" t="s">
        <v>4</v>
      </c>
      <c r="C279" s="11" t="s">
        <v>142</v>
      </c>
      <c r="D279" s="11" t="s">
        <v>44</v>
      </c>
      <c r="E279" s="43">
        <v>42345</v>
      </c>
      <c r="F279" s="43">
        <v>42345</v>
      </c>
      <c r="G279" s="43">
        <v>42349</v>
      </c>
      <c r="H279" s="11">
        <v>5</v>
      </c>
    </row>
    <row r="280" spans="1:8" ht="15">
      <c r="A280" s="11">
        <v>791659</v>
      </c>
      <c r="B280" s="11" t="s">
        <v>4</v>
      </c>
      <c r="C280" s="11" t="s">
        <v>142</v>
      </c>
      <c r="D280" s="11" t="s">
        <v>139</v>
      </c>
      <c r="E280" s="43">
        <v>42338</v>
      </c>
      <c r="F280" s="43">
        <v>42338</v>
      </c>
      <c r="G280" s="43">
        <v>42340</v>
      </c>
      <c r="H280" s="11">
        <v>3</v>
      </c>
    </row>
    <row r="281" spans="1:8" ht="15">
      <c r="A281" s="11">
        <v>791659</v>
      </c>
      <c r="B281" s="11" t="s">
        <v>4</v>
      </c>
      <c r="C281" s="11" t="s">
        <v>142</v>
      </c>
      <c r="D281" s="11" t="s">
        <v>115</v>
      </c>
      <c r="E281" s="43">
        <v>42296</v>
      </c>
      <c r="F281" s="43">
        <v>42296</v>
      </c>
      <c r="G281" s="43">
        <v>42300</v>
      </c>
      <c r="H281" s="11">
        <v>5</v>
      </c>
    </row>
    <row r="282" spans="1:8" ht="15">
      <c r="A282" s="11">
        <v>791659</v>
      </c>
      <c r="B282" s="11" t="s">
        <v>4</v>
      </c>
      <c r="C282" s="11" t="s">
        <v>142</v>
      </c>
      <c r="D282" s="11" t="s">
        <v>115</v>
      </c>
      <c r="E282" s="43">
        <v>42303</v>
      </c>
      <c r="F282" s="43">
        <v>42303</v>
      </c>
      <c r="G282" s="43">
        <v>42306</v>
      </c>
      <c r="H282" s="11">
        <v>4</v>
      </c>
    </row>
    <row r="283" spans="1:8" ht="15">
      <c r="A283" s="11">
        <v>791659</v>
      </c>
      <c r="B283" s="11" t="s">
        <v>4</v>
      </c>
      <c r="C283" s="11" t="s">
        <v>142</v>
      </c>
      <c r="D283" s="11" t="s">
        <v>115</v>
      </c>
      <c r="E283" s="43">
        <v>42328</v>
      </c>
      <c r="F283" s="43">
        <v>42328</v>
      </c>
      <c r="G283" s="43">
        <v>42328</v>
      </c>
      <c r="H283" s="11">
        <v>1</v>
      </c>
    </row>
    <row r="284" spans="1:8" ht="15">
      <c r="A284" s="11">
        <v>791659</v>
      </c>
      <c r="B284" s="11" t="s">
        <v>4</v>
      </c>
      <c r="C284" s="11" t="s">
        <v>142</v>
      </c>
      <c r="D284" s="11" t="s">
        <v>116</v>
      </c>
      <c r="E284" s="43">
        <v>42283</v>
      </c>
      <c r="F284" s="43">
        <v>42283</v>
      </c>
      <c r="G284" s="43">
        <v>42283</v>
      </c>
      <c r="H284" s="11">
        <v>1</v>
      </c>
    </row>
    <row r="285" spans="1:8" ht="15">
      <c r="A285" s="11">
        <v>791659</v>
      </c>
      <c r="B285" s="11" t="s">
        <v>4</v>
      </c>
      <c r="C285" s="11" t="s">
        <v>142</v>
      </c>
      <c r="D285" s="11" t="s">
        <v>116</v>
      </c>
      <c r="E285" s="43">
        <v>42286</v>
      </c>
      <c r="F285" s="43">
        <v>42286</v>
      </c>
      <c r="G285" s="43">
        <v>42286</v>
      </c>
      <c r="H285" s="11">
        <v>1</v>
      </c>
    </row>
    <row r="286" spans="1:8" ht="15">
      <c r="A286" s="11">
        <v>791659</v>
      </c>
      <c r="B286" s="11" t="s">
        <v>4</v>
      </c>
      <c r="C286" s="11" t="s">
        <v>142</v>
      </c>
      <c r="D286" s="11" t="s">
        <v>116</v>
      </c>
      <c r="E286" s="43">
        <v>42312</v>
      </c>
      <c r="F286" s="43">
        <v>42312</v>
      </c>
      <c r="G286" s="43">
        <v>42312</v>
      </c>
      <c r="H286" s="11">
        <v>1</v>
      </c>
    </row>
    <row r="287" spans="1:8" ht="15">
      <c r="A287" s="11">
        <v>791659</v>
      </c>
      <c r="B287" s="11" t="s">
        <v>4</v>
      </c>
      <c r="C287" s="11" t="s">
        <v>142</v>
      </c>
      <c r="D287" s="11" t="s">
        <v>116</v>
      </c>
      <c r="E287" s="43">
        <v>42326</v>
      </c>
      <c r="F287" s="43">
        <v>42326</v>
      </c>
      <c r="G287" s="43">
        <v>42326</v>
      </c>
      <c r="H287" s="11">
        <v>1</v>
      </c>
    </row>
    <row r="288" spans="1:8" ht="15">
      <c r="A288" s="11">
        <v>791659</v>
      </c>
      <c r="B288" s="11" t="s">
        <v>4</v>
      </c>
      <c r="C288" s="11" t="s">
        <v>142</v>
      </c>
      <c r="D288" s="11" t="s">
        <v>116</v>
      </c>
      <c r="E288" s="43">
        <v>42331</v>
      </c>
      <c r="F288" s="43">
        <v>42331</v>
      </c>
      <c r="G288" s="43">
        <v>42331</v>
      </c>
      <c r="H288" s="11">
        <v>1</v>
      </c>
    </row>
    <row r="289" spans="1:8" ht="15">
      <c r="A289" s="11">
        <v>791659</v>
      </c>
      <c r="B289" s="11" t="s">
        <v>4</v>
      </c>
      <c r="C289" s="11" t="s">
        <v>142</v>
      </c>
      <c r="D289" s="11" t="s">
        <v>116</v>
      </c>
      <c r="E289" s="43">
        <v>42352</v>
      </c>
      <c r="F289" s="43">
        <v>42352</v>
      </c>
      <c r="G289" s="43">
        <v>42352</v>
      </c>
      <c r="H289" s="11">
        <v>1</v>
      </c>
    </row>
    <row r="290" spans="1:8" ht="15">
      <c r="A290" s="11">
        <v>791659</v>
      </c>
      <c r="B290" s="11" t="s">
        <v>4</v>
      </c>
      <c r="C290" s="11" t="s">
        <v>142</v>
      </c>
      <c r="D290" s="11" t="s">
        <v>116</v>
      </c>
      <c r="E290" s="43">
        <v>42353</v>
      </c>
      <c r="F290" s="43">
        <v>42353</v>
      </c>
      <c r="G290" s="43">
        <v>42353</v>
      </c>
      <c r="H290" s="11">
        <v>1</v>
      </c>
    </row>
    <row r="291" spans="1:8" ht="15">
      <c r="A291" s="11">
        <v>791659</v>
      </c>
      <c r="B291" s="11" t="s">
        <v>4</v>
      </c>
      <c r="C291" s="11" t="s">
        <v>142</v>
      </c>
      <c r="D291" s="11" t="s">
        <v>116</v>
      </c>
      <c r="E291" s="43">
        <v>42360</v>
      </c>
      <c r="F291" s="43">
        <v>42360</v>
      </c>
      <c r="G291" s="43">
        <v>42360</v>
      </c>
      <c r="H291" s="11">
        <v>1</v>
      </c>
    </row>
    <row r="292" spans="1:8" ht="15">
      <c r="A292" s="11">
        <v>791659</v>
      </c>
      <c r="B292" s="11" t="s">
        <v>4</v>
      </c>
      <c r="C292" s="11" t="s">
        <v>142</v>
      </c>
      <c r="D292" s="11" t="s">
        <v>116</v>
      </c>
      <c r="E292" s="43">
        <v>42361</v>
      </c>
      <c r="F292" s="43">
        <v>42361</v>
      </c>
      <c r="G292" s="43">
        <v>42361</v>
      </c>
      <c r="H292" s="11">
        <v>1</v>
      </c>
    </row>
    <row r="293" spans="1:8" ht="15">
      <c r="A293" s="11">
        <v>791659</v>
      </c>
      <c r="B293" s="11" t="s">
        <v>4</v>
      </c>
      <c r="C293" s="11" t="s">
        <v>142</v>
      </c>
      <c r="D293" s="11" t="s">
        <v>121</v>
      </c>
      <c r="E293" s="43">
        <v>42377</v>
      </c>
      <c r="F293" s="43">
        <v>42377</v>
      </c>
      <c r="G293" s="43">
        <v>42427</v>
      </c>
      <c r="H293" s="11">
        <v>51</v>
      </c>
    </row>
    <row r="294" spans="1:8" ht="15">
      <c r="A294" s="11">
        <v>791659</v>
      </c>
      <c r="B294" s="11" t="s">
        <v>4</v>
      </c>
      <c r="C294" s="11" t="s">
        <v>142</v>
      </c>
      <c r="D294" s="11" t="s">
        <v>140</v>
      </c>
      <c r="E294" s="43">
        <v>42366</v>
      </c>
      <c r="F294" s="43">
        <v>42366</v>
      </c>
      <c r="G294" s="43">
        <v>42370</v>
      </c>
      <c r="H294" s="11">
        <v>5</v>
      </c>
    </row>
    <row r="295" spans="1:8" ht="15">
      <c r="A295" s="11">
        <v>791659</v>
      </c>
      <c r="B295" s="11" t="s">
        <v>4</v>
      </c>
      <c r="C295" s="11" t="s">
        <v>142</v>
      </c>
      <c r="D295" s="11" t="s">
        <v>140</v>
      </c>
      <c r="E295" s="43">
        <v>42373</v>
      </c>
      <c r="F295" s="43">
        <v>42373</v>
      </c>
      <c r="G295" s="43">
        <v>42376</v>
      </c>
      <c r="H295" s="11">
        <v>4</v>
      </c>
    </row>
    <row r="296" spans="1:8" ht="15">
      <c r="A296" s="11">
        <v>331719</v>
      </c>
      <c r="B296" s="11" t="s">
        <v>14</v>
      </c>
      <c r="C296" s="11" t="s">
        <v>144</v>
      </c>
      <c r="D296" s="11" t="s">
        <v>135</v>
      </c>
      <c r="E296" s="43">
        <v>42268</v>
      </c>
      <c r="F296" s="43">
        <v>42268</v>
      </c>
      <c r="G296" s="43">
        <v>42272</v>
      </c>
      <c r="H296" s="11">
        <v>5</v>
      </c>
    </row>
    <row r="297" spans="1:8" ht="15">
      <c r="A297" s="11">
        <v>331719</v>
      </c>
      <c r="B297" s="11" t="s">
        <v>14</v>
      </c>
      <c r="C297" s="11" t="s">
        <v>144</v>
      </c>
      <c r="D297" s="11" t="s">
        <v>44</v>
      </c>
      <c r="E297" s="43">
        <v>42226</v>
      </c>
      <c r="F297" s="43">
        <v>42226</v>
      </c>
      <c r="G297" s="43">
        <v>42244</v>
      </c>
      <c r="H297" s="11">
        <v>19</v>
      </c>
    </row>
    <row r="298" spans="1:8" ht="15">
      <c r="A298" s="11">
        <v>331719</v>
      </c>
      <c r="B298" s="11" t="s">
        <v>14</v>
      </c>
      <c r="C298" s="11" t="s">
        <v>144</v>
      </c>
      <c r="D298" s="11" t="s">
        <v>44</v>
      </c>
      <c r="E298" s="43">
        <v>42360</v>
      </c>
      <c r="F298" s="43">
        <v>42360</v>
      </c>
      <c r="G298" s="43">
        <v>42361</v>
      </c>
      <c r="H298" s="11">
        <v>2</v>
      </c>
    </row>
    <row r="299" spans="1:8" ht="15">
      <c r="A299" s="11">
        <v>331719</v>
      </c>
      <c r="B299" s="11" t="s">
        <v>14</v>
      </c>
      <c r="C299" s="11" t="s">
        <v>144</v>
      </c>
      <c r="D299" s="11" t="s">
        <v>44</v>
      </c>
      <c r="E299" s="43">
        <v>42422</v>
      </c>
      <c r="F299" s="43">
        <v>42422</v>
      </c>
      <c r="G299" s="43">
        <v>42426</v>
      </c>
      <c r="H299" s="11">
        <v>5</v>
      </c>
    </row>
    <row r="300" spans="1:8" ht="15">
      <c r="A300" s="11">
        <v>331719</v>
      </c>
      <c r="B300" s="11" t="s">
        <v>14</v>
      </c>
      <c r="C300" s="11" t="s">
        <v>144</v>
      </c>
      <c r="D300" s="11" t="s">
        <v>44</v>
      </c>
      <c r="E300" s="43">
        <v>42459</v>
      </c>
      <c r="F300" s="43">
        <v>42459</v>
      </c>
      <c r="G300" s="43">
        <v>42459</v>
      </c>
      <c r="H300" s="11">
        <v>1</v>
      </c>
    </row>
    <row r="301" spans="1:8" ht="15">
      <c r="A301" s="11">
        <v>331719</v>
      </c>
      <c r="B301" s="11" t="s">
        <v>14</v>
      </c>
      <c r="C301" s="11" t="s">
        <v>144</v>
      </c>
      <c r="D301" s="11" t="s">
        <v>44</v>
      </c>
      <c r="E301" s="43">
        <v>42489</v>
      </c>
      <c r="F301" s="43">
        <v>42489</v>
      </c>
      <c r="G301" s="43">
        <v>42489</v>
      </c>
      <c r="H301" s="11">
        <v>1</v>
      </c>
    </row>
    <row r="302" spans="1:8" ht="15">
      <c r="A302" s="11">
        <v>331719</v>
      </c>
      <c r="B302" s="11" t="s">
        <v>14</v>
      </c>
      <c r="C302" s="11" t="s">
        <v>144</v>
      </c>
      <c r="D302" s="11" t="s">
        <v>115</v>
      </c>
      <c r="E302" s="43">
        <v>42335</v>
      </c>
      <c r="F302" s="43">
        <v>42335</v>
      </c>
      <c r="G302" s="43">
        <v>42335</v>
      </c>
      <c r="H302" s="11">
        <v>1</v>
      </c>
    </row>
    <row r="303" spans="1:8" ht="15">
      <c r="A303" s="11">
        <v>331719</v>
      </c>
      <c r="B303" s="11" t="s">
        <v>14</v>
      </c>
      <c r="C303" s="11" t="s">
        <v>144</v>
      </c>
      <c r="D303" s="11" t="s">
        <v>115</v>
      </c>
      <c r="E303" s="43">
        <v>42373</v>
      </c>
      <c r="F303" s="43">
        <v>42373</v>
      </c>
      <c r="G303" s="43">
        <v>42376</v>
      </c>
      <c r="H303" s="11">
        <v>4</v>
      </c>
    </row>
    <row r="304" spans="1:8" ht="15">
      <c r="A304" s="11">
        <v>331719</v>
      </c>
      <c r="B304" s="11" t="s">
        <v>14</v>
      </c>
      <c r="C304" s="11" t="s">
        <v>144</v>
      </c>
      <c r="D304" s="11" t="s">
        <v>116</v>
      </c>
      <c r="E304" s="43">
        <v>42282</v>
      </c>
      <c r="F304" s="43">
        <v>42282</v>
      </c>
      <c r="G304" s="43">
        <v>42282</v>
      </c>
      <c r="H304" s="11">
        <v>1</v>
      </c>
    </row>
    <row r="305" spans="1:8" ht="15">
      <c r="A305" s="11">
        <v>331719</v>
      </c>
      <c r="B305" s="11" t="s">
        <v>14</v>
      </c>
      <c r="C305" s="11" t="s">
        <v>144</v>
      </c>
      <c r="D305" s="11" t="s">
        <v>116</v>
      </c>
      <c r="E305" s="43">
        <v>42283</v>
      </c>
      <c r="F305" s="43">
        <v>42283</v>
      </c>
      <c r="G305" s="43">
        <v>42283</v>
      </c>
      <c r="H305" s="11">
        <v>1</v>
      </c>
    </row>
    <row r="306" spans="1:8" ht="15">
      <c r="A306" s="11">
        <v>331719</v>
      </c>
      <c r="B306" s="11" t="s">
        <v>14</v>
      </c>
      <c r="C306" s="11" t="s">
        <v>144</v>
      </c>
      <c r="D306" s="11" t="s">
        <v>116</v>
      </c>
      <c r="E306" s="43">
        <v>42284</v>
      </c>
      <c r="F306" s="43">
        <v>42284</v>
      </c>
      <c r="G306" s="43">
        <v>42284</v>
      </c>
      <c r="H306" s="11">
        <v>1</v>
      </c>
    </row>
    <row r="307" spans="1:8" ht="15">
      <c r="A307" s="11">
        <v>331719</v>
      </c>
      <c r="B307" s="11" t="s">
        <v>14</v>
      </c>
      <c r="C307" s="11" t="s">
        <v>144</v>
      </c>
      <c r="D307" s="11" t="s">
        <v>116</v>
      </c>
      <c r="E307" s="43">
        <v>42285</v>
      </c>
      <c r="F307" s="43">
        <v>42285</v>
      </c>
      <c r="G307" s="43">
        <v>42285</v>
      </c>
      <c r="H307" s="11">
        <v>1</v>
      </c>
    </row>
    <row r="308" spans="1:8" ht="15">
      <c r="A308" s="11">
        <v>331719</v>
      </c>
      <c r="B308" s="11" t="s">
        <v>14</v>
      </c>
      <c r="C308" s="11" t="s">
        <v>144</v>
      </c>
      <c r="D308" s="11" t="s">
        <v>116</v>
      </c>
      <c r="E308" s="43">
        <v>42286</v>
      </c>
      <c r="F308" s="43">
        <v>42286</v>
      </c>
      <c r="G308" s="43">
        <v>42286</v>
      </c>
      <c r="H308" s="11">
        <v>1</v>
      </c>
    </row>
    <row r="309" spans="1:8" ht="15">
      <c r="A309" s="11">
        <v>331719</v>
      </c>
      <c r="B309" s="11" t="s">
        <v>14</v>
      </c>
      <c r="C309" s="11" t="s">
        <v>144</v>
      </c>
      <c r="D309" s="11" t="s">
        <v>116</v>
      </c>
      <c r="E309" s="43">
        <v>42289</v>
      </c>
      <c r="F309" s="43">
        <v>42289</v>
      </c>
      <c r="G309" s="43">
        <v>42290</v>
      </c>
      <c r="H309" s="11">
        <v>2</v>
      </c>
    </row>
    <row r="310" spans="1:8" ht="15">
      <c r="A310" s="11">
        <v>331719</v>
      </c>
      <c r="B310" s="11" t="s">
        <v>14</v>
      </c>
      <c r="C310" s="11" t="s">
        <v>144</v>
      </c>
      <c r="D310" s="11" t="s">
        <v>116</v>
      </c>
      <c r="E310" s="43">
        <v>42291</v>
      </c>
      <c r="F310" s="43">
        <v>42291</v>
      </c>
      <c r="G310" s="43">
        <v>42291</v>
      </c>
      <c r="H310" s="11">
        <v>1</v>
      </c>
    </row>
    <row r="311" spans="1:8" ht="15">
      <c r="A311" s="11">
        <v>331719</v>
      </c>
      <c r="B311" s="11" t="s">
        <v>14</v>
      </c>
      <c r="C311" s="11" t="s">
        <v>144</v>
      </c>
      <c r="D311" s="11" t="s">
        <v>116</v>
      </c>
      <c r="E311" s="43">
        <v>42292</v>
      </c>
      <c r="F311" s="43">
        <v>42292</v>
      </c>
      <c r="G311" s="43">
        <v>42293</v>
      </c>
      <c r="H311" s="11">
        <v>2</v>
      </c>
    </row>
    <row r="312" spans="1:8" ht="15">
      <c r="A312" s="11">
        <v>331719</v>
      </c>
      <c r="B312" s="11" t="s">
        <v>14</v>
      </c>
      <c r="C312" s="11" t="s">
        <v>144</v>
      </c>
      <c r="D312" s="11" t="s">
        <v>116</v>
      </c>
      <c r="E312" s="43">
        <v>42296</v>
      </c>
      <c r="F312" s="43">
        <v>42296</v>
      </c>
      <c r="G312" s="43">
        <v>42297</v>
      </c>
      <c r="H312" s="11">
        <v>2</v>
      </c>
    </row>
    <row r="313" spans="1:8" ht="15">
      <c r="A313" s="11">
        <v>331719</v>
      </c>
      <c r="B313" s="11" t="s">
        <v>14</v>
      </c>
      <c r="C313" s="11" t="s">
        <v>144</v>
      </c>
      <c r="D313" s="11" t="s">
        <v>116</v>
      </c>
      <c r="E313" s="43">
        <v>42298</v>
      </c>
      <c r="F313" s="43">
        <v>42298</v>
      </c>
      <c r="G313" s="43">
        <v>42299</v>
      </c>
      <c r="H313" s="11">
        <v>2</v>
      </c>
    </row>
    <row r="314" spans="1:8" ht="15">
      <c r="A314" s="11">
        <v>331719</v>
      </c>
      <c r="B314" s="11" t="s">
        <v>14</v>
      </c>
      <c r="C314" s="11" t="s">
        <v>144</v>
      </c>
      <c r="D314" s="11" t="s">
        <v>116</v>
      </c>
      <c r="E314" s="43">
        <v>42300</v>
      </c>
      <c r="F314" s="43">
        <v>42300</v>
      </c>
      <c r="G314" s="43">
        <v>42300</v>
      </c>
      <c r="H314" s="11">
        <v>1</v>
      </c>
    </row>
    <row r="315" spans="1:8" ht="15">
      <c r="A315" s="11">
        <v>331719</v>
      </c>
      <c r="B315" s="11" t="s">
        <v>14</v>
      </c>
      <c r="C315" s="11" t="s">
        <v>144</v>
      </c>
      <c r="D315" s="11" t="s">
        <v>116</v>
      </c>
      <c r="E315" s="43">
        <v>42303</v>
      </c>
      <c r="F315" s="43">
        <v>42303</v>
      </c>
      <c r="G315" s="43">
        <v>42303</v>
      </c>
      <c r="H315" s="11">
        <v>1</v>
      </c>
    </row>
    <row r="316" spans="1:8" ht="15">
      <c r="A316" s="11">
        <v>331719</v>
      </c>
      <c r="B316" s="11" t="s">
        <v>14</v>
      </c>
      <c r="C316" s="11" t="s">
        <v>144</v>
      </c>
      <c r="D316" s="11" t="s">
        <v>116</v>
      </c>
      <c r="E316" s="43">
        <v>42304</v>
      </c>
      <c r="F316" s="43">
        <v>42304</v>
      </c>
      <c r="G316" s="43">
        <v>42305</v>
      </c>
      <c r="H316" s="11">
        <v>2</v>
      </c>
    </row>
    <row r="317" spans="1:8" ht="15">
      <c r="A317" s="11">
        <v>331719</v>
      </c>
      <c r="B317" s="11" t="s">
        <v>14</v>
      </c>
      <c r="C317" s="11" t="s">
        <v>144</v>
      </c>
      <c r="D317" s="11" t="s">
        <v>116</v>
      </c>
      <c r="E317" s="43">
        <v>42306</v>
      </c>
      <c r="F317" s="43">
        <v>42306</v>
      </c>
      <c r="G317" s="43">
        <v>42306</v>
      </c>
      <c r="H317" s="11">
        <v>1</v>
      </c>
    </row>
    <row r="318" spans="1:8" ht="15">
      <c r="A318" s="11">
        <v>331719</v>
      </c>
      <c r="B318" s="11" t="s">
        <v>14</v>
      </c>
      <c r="C318" s="11" t="s">
        <v>144</v>
      </c>
      <c r="D318" s="11" t="s">
        <v>116</v>
      </c>
      <c r="E318" s="43">
        <v>42307</v>
      </c>
      <c r="F318" s="43">
        <v>42307</v>
      </c>
      <c r="G318" s="43">
        <v>42307</v>
      </c>
      <c r="H318" s="11">
        <v>1</v>
      </c>
    </row>
    <row r="319" spans="1:8" ht="15">
      <c r="A319" s="11">
        <v>331719</v>
      </c>
      <c r="B319" s="11" t="s">
        <v>14</v>
      </c>
      <c r="C319" s="11" t="s">
        <v>144</v>
      </c>
      <c r="D319" s="11" t="s">
        <v>116</v>
      </c>
      <c r="E319" s="43">
        <v>42310</v>
      </c>
      <c r="F319" s="43">
        <v>42310</v>
      </c>
      <c r="G319" s="43">
        <v>42310</v>
      </c>
      <c r="H319" s="11">
        <v>1</v>
      </c>
    </row>
    <row r="320" spans="1:8" ht="15">
      <c r="A320" s="11">
        <v>331719</v>
      </c>
      <c r="B320" s="11" t="s">
        <v>14</v>
      </c>
      <c r="C320" s="11" t="s">
        <v>144</v>
      </c>
      <c r="D320" s="11" t="s">
        <v>116</v>
      </c>
      <c r="E320" s="43">
        <v>42311</v>
      </c>
      <c r="F320" s="43">
        <v>42311</v>
      </c>
      <c r="G320" s="43">
        <v>42311</v>
      </c>
      <c r="H320" s="11">
        <v>1</v>
      </c>
    </row>
    <row r="321" spans="1:8" ht="15">
      <c r="A321" s="11">
        <v>331719</v>
      </c>
      <c r="B321" s="11" t="s">
        <v>14</v>
      </c>
      <c r="C321" s="11" t="s">
        <v>144</v>
      </c>
      <c r="D321" s="11" t="s">
        <v>116</v>
      </c>
      <c r="E321" s="43">
        <v>42313</v>
      </c>
      <c r="F321" s="43">
        <v>42313</v>
      </c>
      <c r="G321" s="43">
        <v>42313</v>
      </c>
      <c r="H321" s="11">
        <v>1</v>
      </c>
    </row>
    <row r="322" spans="1:8" ht="15">
      <c r="A322" s="11">
        <v>331719</v>
      </c>
      <c r="B322" s="11" t="s">
        <v>14</v>
      </c>
      <c r="C322" s="11" t="s">
        <v>144</v>
      </c>
      <c r="D322" s="11" t="s">
        <v>116</v>
      </c>
      <c r="E322" s="43">
        <v>42314</v>
      </c>
      <c r="F322" s="43">
        <v>42314</v>
      </c>
      <c r="G322" s="43">
        <v>42314</v>
      </c>
      <c r="H322" s="11">
        <v>1</v>
      </c>
    </row>
    <row r="323" spans="1:8" ht="15">
      <c r="A323" s="11">
        <v>331719</v>
      </c>
      <c r="B323" s="11" t="s">
        <v>14</v>
      </c>
      <c r="C323" s="11" t="s">
        <v>144</v>
      </c>
      <c r="D323" s="11" t="s">
        <v>116</v>
      </c>
      <c r="E323" s="43">
        <v>42317</v>
      </c>
      <c r="F323" s="43">
        <v>42317</v>
      </c>
      <c r="G323" s="43">
        <v>42318</v>
      </c>
      <c r="H323" s="11">
        <v>2</v>
      </c>
    </row>
    <row r="324" spans="1:8" ht="15">
      <c r="A324" s="11">
        <v>331719</v>
      </c>
      <c r="B324" s="11" t="s">
        <v>14</v>
      </c>
      <c r="C324" s="11" t="s">
        <v>144</v>
      </c>
      <c r="D324" s="11" t="s">
        <v>116</v>
      </c>
      <c r="E324" s="43">
        <v>42320</v>
      </c>
      <c r="F324" s="43">
        <v>42320</v>
      </c>
      <c r="G324" s="43">
        <v>42320</v>
      </c>
      <c r="H324" s="11">
        <v>1</v>
      </c>
    </row>
    <row r="325" spans="1:8" ht="15">
      <c r="A325" s="11">
        <v>331719</v>
      </c>
      <c r="B325" s="11" t="s">
        <v>14</v>
      </c>
      <c r="C325" s="11" t="s">
        <v>144</v>
      </c>
      <c r="D325" s="11" t="s">
        <v>116</v>
      </c>
      <c r="E325" s="43">
        <v>42321</v>
      </c>
      <c r="F325" s="43">
        <v>42321</v>
      </c>
      <c r="G325" s="43">
        <v>42321</v>
      </c>
      <c r="H325" s="11">
        <v>1</v>
      </c>
    </row>
    <row r="326" spans="1:8" ht="15">
      <c r="A326" s="11">
        <v>331719</v>
      </c>
      <c r="B326" s="11" t="s">
        <v>14</v>
      </c>
      <c r="C326" s="11" t="s">
        <v>144</v>
      </c>
      <c r="D326" s="11" t="s">
        <v>116</v>
      </c>
      <c r="E326" s="43">
        <v>42324</v>
      </c>
      <c r="F326" s="43">
        <v>42324</v>
      </c>
      <c r="G326" s="43">
        <v>42324</v>
      </c>
      <c r="H326" s="11">
        <v>1</v>
      </c>
    </row>
    <row r="327" spans="1:8" ht="15">
      <c r="A327" s="11">
        <v>331719</v>
      </c>
      <c r="B327" s="11" t="s">
        <v>14</v>
      </c>
      <c r="C327" s="11" t="s">
        <v>144</v>
      </c>
      <c r="D327" s="11" t="s">
        <v>116</v>
      </c>
      <c r="E327" s="43">
        <v>42325</v>
      </c>
      <c r="F327" s="43">
        <v>42325</v>
      </c>
      <c r="G327" s="43">
        <v>42325</v>
      </c>
      <c r="H327" s="11">
        <v>1</v>
      </c>
    </row>
    <row r="328" spans="1:8" ht="15">
      <c r="A328" s="11">
        <v>331719</v>
      </c>
      <c r="B328" s="11" t="s">
        <v>14</v>
      </c>
      <c r="C328" s="11" t="s">
        <v>144</v>
      </c>
      <c r="D328" s="11" t="s">
        <v>116</v>
      </c>
      <c r="E328" s="43">
        <v>42326</v>
      </c>
      <c r="F328" s="43">
        <v>42326</v>
      </c>
      <c r="G328" s="43">
        <v>42326</v>
      </c>
      <c r="H328" s="11">
        <v>1</v>
      </c>
    </row>
    <row r="329" spans="1:8" ht="15">
      <c r="A329" s="11">
        <v>331719</v>
      </c>
      <c r="B329" s="11" t="s">
        <v>14</v>
      </c>
      <c r="C329" s="11" t="s">
        <v>144</v>
      </c>
      <c r="D329" s="11" t="s">
        <v>116</v>
      </c>
      <c r="E329" s="43">
        <v>42327</v>
      </c>
      <c r="F329" s="43">
        <v>42327</v>
      </c>
      <c r="G329" s="43">
        <v>42327</v>
      </c>
      <c r="H329" s="11">
        <v>1</v>
      </c>
    </row>
    <row r="330" spans="1:8" ht="15">
      <c r="A330" s="11">
        <v>331719</v>
      </c>
      <c r="B330" s="11" t="s">
        <v>14</v>
      </c>
      <c r="C330" s="11" t="s">
        <v>144</v>
      </c>
      <c r="D330" s="11" t="s">
        <v>116</v>
      </c>
      <c r="E330" s="43">
        <v>42328</v>
      </c>
      <c r="F330" s="43">
        <v>42328</v>
      </c>
      <c r="G330" s="43">
        <v>42328</v>
      </c>
      <c r="H330" s="11">
        <v>1</v>
      </c>
    </row>
    <row r="331" spans="1:8" ht="15">
      <c r="A331" s="11">
        <v>331719</v>
      </c>
      <c r="B331" s="11" t="s">
        <v>14</v>
      </c>
      <c r="C331" s="11" t="s">
        <v>144</v>
      </c>
      <c r="D331" s="11" t="s">
        <v>116</v>
      </c>
      <c r="E331" s="43">
        <v>42331</v>
      </c>
      <c r="F331" s="43">
        <v>42331</v>
      </c>
      <c r="G331" s="43">
        <v>42331</v>
      </c>
      <c r="H331" s="11">
        <v>1</v>
      </c>
    </row>
    <row r="332" spans="1:8" ht="15">
      <c r="A332" s="11">
        <v>331719</v>
      </c>
      <c r="B332" s="11" t="s">
        <v>14</v>
      </c>
      <c r="C332" s="11" t="s">
        <v>144</v>
      </c>
      <c r="D332" s="11" t="s">
        <v>116</v>
      </c>
      <c r="E332" s="43">
        <v>42332</v>
      </c>
      <c r="F332" s="43">
        <v>42332</v>
      </c>
      <c r="G332" s="43">
        <v>42332</v>
      </c>
      <c r="H332" s="11">
        <v>1</v>
      </c>
    </row>
    <row r="333" spans="1:8" ht="15">
      <c r="A333" s="11">
        <v>331719</v>
      </c>
      <c r="B333" s="11" t="s">
        <v>14</v>
      </c>
      <c r="C333" s="11" t="s">
        <v>144</v>
      </c>
      <c r="D333" s="11" t="s">
        <v>116</v>
      </c>
      <c r="E333" s="43">
        <v>42333</v>
      </c>
      <c r="F333" s="43">
        <v>42333</v>
      </c>
      <c r="G333" s="43">
        <v>42333</v>
      </c>
      <c r="H333" s="11">
        <v>1</v>
      </c>
    </row>
    <row r="334" spans="1:8" ht="15">
      <c r="A334" s="11">
        <v>331719</v>
      </c>
      <c r="B334" s="11" t="s">
        <v>14</v>
      </c>
      <c r="C334" s="11" t="s">
        <v>144</v>
      </c>
      <c r="D334" s="11" t="s">
        <v>116</v>
      </c>
      <c r="E334" s="43">
        <v>42334</v>
      </c>
      <c r="F334" s="43">
        <v>42334</v>
      </c>
      <c r="G334" s="43">
        <v>42334</v>
      </c>
      <c r="H334" s="11">
        <v>1</v>
      </c>
    </row>
    <row r="335" spans="1:8" ht="15">
      <c r="A335" s="11">
        <v>331719</v>
      </c>
      <c r="B335" s="11" t="s">
        <v>14</v>
      </c>
      <c r="C335" s="11" t="s">
        <v>144</v>
      </c>
      <c r="D335" s="11" t="s">
        <v>116</v>
      </c>
      <c r="E335" s="43">
        <v>42338</v>
      </c>
      <c r="F335" s="43">
        <v>42338</v>
      </c>
      <c r="G335" s="43">
        <v>42338</v>
      </c>
      <c r="H335" s="11">
        <v>1</v>
      </c>
    </row>
    <row r="336" spans="1:8" ht="15">
      <c r="A336" s="11">
        <v>331719</v>
      </c>
      <c r="B336" s="11" t="s">
        <v>14</v>
      </c>
      <c r="C336" s="11" t="s">
        <v>144</v>
      </c>
      <c r="D336" s="11" t="s">
        <v>116</v>
      </c>
      <c r="E336" s="43">
        <v>42339</v>
      </c>
      <c r="F336" s="43">
        <v>42339</v>
      </c>
      <c r="G336" s="43">
        <v>42339</v>
      </c>
      <c r="H336" s="11">
        <v>1</v>
      </c>
    </row>
    <row r="337" spans="1:8" ht="15">
      <c r="A337" s="11">
        <v>331719</v>
      </c>
      <c r="B337" s="11" t="s">
        <v>14</v>
      </c>
      <c r="C337" s="11" t="s">
        <v>144</v>
      </c>
      <c r="D337" s="11" t="s">
        <v>116</v>
      </c>
      <c r="E337" s="43">
        <v>42341</v>
      </c>
      <c r="F337" s="43">
        <v>42341</v>
      </c>
      <c r="G337" s="43">
        <v>42341</v>
      </c>
      <c r="H337" s="11">
        <v>1</v>
      </c>
    </row>
    <row r="338" spans="1:8" ht="15">
      <c r="A338" s="11">
        <v>331719</v>
      </c>
      <c r="B338" s="11" t="s">
        <v>14</v>
      </c>
      <c r="C338" s="11" t="s">
        <v>144</v>
      </c>
      <c r="D338" s="11" t="s">
        <v>116</v>
      </c>
      <c r="E338" s="43">
        <v>42345</v>
      </c>
      <c r="F338" s="43">
        <v>42345</v>
      </c>
      <c r="G338" s="43">
        <v>42345</v>
      </c>
      <c r="H338" s="11">
        <v>1</v>
      </c>
    </row>
    <row r="339" spans="1:8" ht="15">
      <c r="A339" s="11">
        <v>331719</v>
      </c>
      <c r="B339" s="11" t="s">
        <v>14</v>
      </c>
      <c r="C339" s="11" t="s">
        <v>144</v>
      </c>
      <c r="D339" s="11" t="s">
        <v>116</v>
      </c>
      <c r="E339" s="43">
        <v>42346</v>
      </c>
      <c r="F339" s="43">
        <v>42346</v>
      </c>
      <c r="G339" s="43">
        <v>42346</v>
      </c>
      <c r="H339" s="11">
        <v>1</v>
      </c>
    </row>
    <row r="340" spans="1:8" ht="15">
      <c r="A340" s="11">
        <v>331719</v>
      </c>
      <c r="B340" s="11" t="s">
        <v>14</v>
      </c>
      <c r="C340" s="11" t="s">
        <v>144</v>
      </c>
      <c r="D340" s="11" t="s">
        <v>116</v>
      </c>
      <c r="E340" s="43">
        <v>42348</v>
      </c>
      <c r="F340" s="43">
        <v>42348</v>
      </c>
      <c r="G340" s="43">
        <v>42348</v>
      </c>
      <c r="H340" s="11">
        <v>1</v>
      </c>
    </row>
    <row r="341" spans="1:8" ht="15">
      <c r="A341" s="11">
        <v>331719</v>
      </c>
      <c r="B341" s="11" t="s">
        <v>14</v>
      </c>
      <c r="C341" s="11" t="s">
        <v>144</v>
      </c>
      <c r="D341" s="11" t="s">
        <v>116</v>
      </c>
      <c r="E341" s="43">
        <v>42349</v>
      </c>
      <c r="F341" s="43">
        <v>42349</v>
      </c>
      <c r="G341" s="43">
        <v>42349</v>
      </c>
      <c r="H341" s="11">
        <v>1</v>
      </c>
    </row>
    <row r="342" spans="1:8" ht="15">
      <c r="A342" s="11">
        <v>331719</v>
      </c>
      <c r="B342" s="11" t="s">
        <v>14</v>
      </c>
      <c r="C342" s="11" t="s">
        <v>144</v>
      </c>
      <c r="D342" s="11" t="s">
        <v>116</v>
      </c>
      <c r="E342" s="43">
        <v>42352</v>
      </c>
      <c r="F342" s="43">
        <v>42352</v>
      </c>
      <c r="G342" s="43">
        <v>42352</v>
      </c>
      <c r="H342" s="11">
        <v>1</v>
      </c>
    </row>
    <row r="343" spans="1:8" ht="15">
      <c r="A343" s="11">
        <v>331719</v>
      </c>
      <c r="B343" s="11" t="s">
        <v>14</v>
      </c>
      <c r="C343" s="11" t="s">
        <v>144</v>
      </c>
      <c r="D343" s="11" t="s">
        <v>116</v>
      </c>
      <c r="E343" s="43">
        <v>42353</v>
      </c>
      <c r="F343" s="43">
        <v>42353</v>
      </c>
      <c r="G343" s="43">
        <v>42353</v>
      </c>
      <c r="H343" s="11">
        <v>1</v>
      </c>
    </row>
    <row r="344" spans="1:8" ht="15">
      <c r="A344" s="11">
        <v>331719</v>
      </c>
      <c r="B344" s="11" t="s">
        <v>14</v>
      </c>
      <c r="C344" s="11" t="s">
        <v>144</v>
      </c>
      <c r="D344" s="11" t="s">
        <v>116</v>
      </c>
      <c r="E344" s="43">
        <v>42354</v>
      </c>
      <c r="F344" s="43">
        <v>42354</v>
      </c>
      <c r="G344" s="43">
        <v>42354</v>
      </c>
      <c r="H344" s="11">
        <v>1</v>
      </c>
    </row>
    <row r="345" spans="1:8" ht="15">
      <c r="A345" s="11">
        <v>331719</v>
      </c>
      <c r="B345" s="11" t="s">
        <v>14</v>
      </c>
      <c r="C345" s="11" t="s">
        <v>144</v>
      </c>
      <c r="D345" s="11" t="s">
        <v>116</v>
      </c>
      <c r="E345" s="43">
        <v>42355</v>
      </c>
      <c r="F345" s="43">
        <v>42355</v>
      </c>
      <c r="G345" s="43">
        <v>42355</v>
      </c>
      <c r="H345" s="11">
        <v>1</v>
      </c>
    </row>
    <row r="346" spans="1:8" ht="15">
      <c r="A346" s="11">
        <v>331719</v>
      </c>
      <c r="B346" s="11" t="s">
        <v>14</v>
      </c>
      <c r="C346" s="11" t="s">
        <v>144</v>
      </c>
      <c r="D346" s="11" t="s">
        <v>116</v>
      </c>
      <c r="E346" s="43">
        <v>42380</v>
      </c>
      <c r="F346" s="43">
        <v>42380</v>
      </c>
      <c r="G346" s="43">
        <v>42381</v>
      </c>
      <c r="H346" s="11">
        <v>2</v>
      </c>
    </row>
    <row r="347" spans="1:8" ht="15">
      <c r="A347" s="11">
        <v>331719</v>
      </c>
      <c r="B347" s="11" t="s">
        <v>14</v>
      </c>
      <c r="C347" s="11" t="s">
        <v>144</v>
      </c>
      <c r="D347" s="11" t="s">
        <v>116</v>
      </c>
      <c r="E347" s="43">
        <v>42383</v>
      </c>
      <c r="F347" s="43">
        <v>42383</v>
      </c>
      <c r="G347" s="43">
        <v>42383</v>
      </c>
      <c r="H347" s="11">
        <v>1</v>
      </c>
    </row>
    <row r="348" spans="1:8" ht="15">
      <c r="A348" s="11">
        <v>331719</v>
      </c>
      <c r="B348" s="11" t="s">
        <v>14</v>
      </c>
      <c r="C348" s="11" t="s">
        <v>144</v>
      </c>
      <c r="D348" s="11" t="s">
        <v>116</v>
      </c>
      <c r="E348" s="43">
        <v>42384</v>
      </c>
      <c r="F348" s="43">
        <v>42384</v>
      </c>
      <c r="G348" s="43">
        <v>42384</v>
      </c>
      <c r="H348" s="11">
        <v>1</v>
      </c>
    </row>
    <row r="349" spans="1:8" ht="15">
      <c r="A349" s="11">
        <v>331719</v>
      </c>
      <c r="B349" s="11" t="s">
        <v>14</v>
      </c>
      <c r="C349" s="11" t="s">
        <v>144</v>
      </c>
      <c r="D349" s="11" t="s">
        <v>116</v>
      </c>
      <c r="E349" s="43">
        <v>42387</v>
      </c>
      <c r="F349" s="43">
        <v>42387</v>
      </c>
      <c r="G349" s="43">
        <v>42387</v>
      </c>
      <c r="H349" s="11">
        <v>1</v>
      </c>
    </row>
    <row r="350" spans="1:8" ht="15">
      <c r="A350" s="11">
        <v>331719</v>
      </c>
      <c r="B350" s="11" t="s">
        <v>14</v>
      </c>
      <c r="C350" s="11" t="s">
        <v>144</v>
      </c>
      <c r="D350" s="11" t="s">
        <v>116</v>
      </c>
      <c r="E350" s="43">
        <v>42394</v>
      </c>
      <c r="F350" s="43">
        <v>42394</v>
      </c>
      <c r="G350" s="43">
        <v>42394</v>
      </c>
      <c r="H350" s="11">
        <v>1</v>
      </c>
    </row>
    <row r="351" spans="1:8" ht="15">
      <c r="A351" s="11">
        <v>331719</v>
      </c>
      <c r="B351" s="11" t="s">
        <v>14</v>
      </c>
      <c r="C351" s="11" t="s">
        <v>144</v>
      </c>
      <c r="D351" s="11" t="s">
        <v>116</v>
      </c>
      <c r="E351" s="43">
        <v>42395</v>
      </c>
      <c r="F351" s="43">
        <v>42395</v>
      </c>
      <c r="G351" s="43">
        <v>42395</v>
      </c>
      <c r="H351" s="11">
        <v>1</v>
      </c>
    </row>
    <row r="352" spans="1:8" ht="15">
      <c r="A352" s="11">
        <v>331719</v>
      </c>
      <c r="B352" s="11" t="s">
        <v>14</v>
      </c>
      <c r="C352" s="11" t="s">
        <v>144</v>
      </c>
      <c r="D352" s="11" t="s">
        <v>116</v>
      </c>
      <c r="E352" s="43">
        <v>42396</v>
      </c>
      <c r="F352" s="43">
        <v>42396</v>
      </c>
      <c r="G352" s="43">
        <v>42396</v>
      </c>
      <c r="H352" s="11">
        <v>1</v>
      </c>
    </row>
    <row r="353" spans="1:8" ht="15">
      <c r="A353" s="11">
        <v>331719</v>
      </c>
      <c r="B353" s="11" t="s">
        <v>14</v>
      </c>
      <c r="C353" s="11" t="s">
        <v>144</v>
      </c>
      <c r="D353" s="11" t="s">
        <v>116</v>
      </c>
      <c r="E353" s="43">
        <v>42397</v>
      </c>
      <c r="F353" s="43">
        <v>42397</v>
      </c>
      <c r="G353" s="43">
        <v>42397</v>
      </c>
      <c r="H353" s="11">
        <v>1</v>
      </c>
    </row>
    <row r="354" spans="1:8" ht="15">
      <c r="A354" s="11">
        <v>331719</v>
      </c>
      <c r="B354" s="11" t="s">
        <v>14</v>
      </c>
      <c r="C354" s="11" t="s">
        <v>144</v>
      </c>
      <c r="D354" s="11" t="s">
        <v>116</v>
      </c>
      <c r="E354" s="43">
        <v>42401</v>
      </c>
      <c r="F354" s="43">
        <v>42401</v>
      </c>
      <c r="G354" s="43">
        <v>42401</v>
      </c>
      <c r="H354" s="11">
        <v>1</v>
      </c>
    </row>
    <row r="355" spans="1:8" ht="15">
      <c r="A355" s="11">
        <v>331719</v>
      </c>
      <c r="B355" s="11" t="s">
        <v>14</v>
      </c>
      <c r="C355" s="11" t="s">
        <v>144</v>
      </c>
      <c r="D355" s="11" t="s">
        <v>116</v>
      </c>
      <c r="E355" s="43">
        <v>42402</v>
      </c>
      <c r="F355" s="43">
        <v>42402</v>
      </c>
      <c r="G355" s="43">
        <v>42402</v>
      </c>
      <c r="H355" s="11">
        <v>1</v>
      </c>
    </row>
    <row r="356" spans="1:8" ht="15">
      <c r="A356" s="11">
        <v>331719</v>
      </c>
      <c r="B356" s="11" t="s">
        <v>14</v>
      </c>
      <c r="C356" s="11" t="s">
        <v>144</v>
      </c>
      <c r="D356" s="11" t="s">
        <v>116</v>
      </c>
      <c r="E356" s="43">
        <v>42404</v>
      </c>
      <c r="F356" s="43">
        <v>42404</v>
      </c>
      <c r="G356" s="43">
        <v>42404</v>
      </c>
      <c r="H356" s="11">
        <v>1</v>
      </c>
    </row>
    <row r="357" spans="1:8" ht="15">
      <c r="A357" s="11">
        <v>331719</v>
      </c>
      <c r="B357" s="11" t="s">
        <v>14</v>
      </c>
      <c r="C357" s="11" t="s">
        <v>144</v>
      </c>
      <c r="D357" s="11" t="s">
        <v>116</v>
      </c>
      <c r="E357" s="43">
        <v>42405</v>
      </c>
      <c r="F357" s="43">
        <v>42405</v>
      </c>
      <c r="G357" s="43">
        <v>42405</v>
      </c>
      <c r="H357" s="11">
        <v>1</v>
      </c>
    </row>
    <row r="358" spans="1:8" ht="15">
      <c r="A358" s="11">
        <v>331719</v>
      </c>
      <c r="B358" s="11" t="s">
        <v>14</v>
      </c>
      <c r="C358" s="11" t="s">
        <v>144</v>
      </c>
      <c r="D358" s="11" t="s">
        <v>116</v>
      </c>
      <c r="E358" s="43">
        <v>42408</v>
      </c>
      <c r="F358" s="43">
        <v>42408</v>
      </c>
      <c r="G358" s="43">
        <v>42408</v>
      </c>
      <c r="H358" s="11">
        <v>1</v>
      </c>
    </row>
    <row r="359" spans="1:8" ht="15">
      <c r="A359" s="11">
        <v>331719</v>
      </c>
      <c r="B359" s="11" t="s">
        <v>14</v>
      </c>
      <c r="C359" s="11" t="s">
        <v>144</v>
      </c>
      <c r="D359" s="11" t="s">
        <v>116</v>
      </c>
      <c r="E359" s="43">
        <v>42409</v>
      </c>
      <c r="F359" s="43">
        <v>42409</v>
      </c>
      <c r="G359" s="43">
        <v>42409</v>
      </c>
      <c r="H359" s="11">
        <v>1</v>
      </c>
    </row>
    <row r="360" spans="1:8" ht="15">
      <c r="A360" s="11">
        <v>331719</v>
      </c>
      <c r="B360" s="11" t="s">
        <v>14</v>
      </c>
      <c r="C360" s="11" t="s">
        <v>144</v>
      </c>
      <c r="D360" s="11" t="s">
        <v>116</v>
      </c>
      <c r="E360" s="43">
        <v>42410</v>
      </c>
      <c r="F360" s="43">
        <v>42410</v>
      </c>
      <c r="G360" s="43">
        <v>42410</v>
      </c>
      <c r="H360" s="11">
        <v>1</v>
      </c>
    </row>
    <row r="361" spans="1:8" ht="15">
      <c r="A361" s="11">
        <v>331719</v>
      </c>
      <c r="B361" s="11" t="s">
        <v>14</v>
      </c>
      <c r="C361" s="11" t="s">
        <v>144</v>
      </c>
      <c r="D361" s="11" t="s">
        <v>116</v>
      </c>
      <c r="E361" s="43">
        <v>42411</v>
      </c>
      <c r="F361" s="43">
        <v>42411</v>
      </c>
      <c r="G361" s="43">
        <v>42411</v>
      </c>
      <c r="H361" s="11">
        <v>1</v>
      </c>
    </row>
    <row r="362" spans="1:8" ht="15">
      <c r="A362" s="11">
        <v>331719</v>
      </c>
      <c r="B362" s="11" t="s">
        <v>14</v>
      </c>
      <c r="C362" s="11" t="s">
        <v>144</v>
      </c>
      <c r="D362" s="11" t="s">
        <v>116</v>
      </c>
      <c r="E362" s="43">
        <v>42415</v>
      </c>
      <c r="F362" s="43">
        <v>42415</v>
      </c>
      <c r="G362" s="43">
        <v>42415</v>
      </c>
      <c r="H362" s="11">
        <v>1</v>
      </c>
    </row>
    <row r="363" spans="1:8" ht="15">
      <c r="A363" s="11">
        <v>331719</v>
      </c>
      <c r="B363" s="11" t="s">
        <v>14</v>
      </c>
      <c r="C363" s="11" t="s">
        <v>144</v>
      </c>
      <c r="D363" s="11" t="s">
        <v>116</v>
      </c>
      <c r="E363" s="43">
        <v>42417</v>
      </c>
      <c r="F363" s="43">
        <v>42417</v>
      </c>
      <c r="G363" s="43">
        <v>42417</v>
      </c>
      <c r="H363" s="11">
        <v>1</v>
      </c>
    </row>
    <row r="364" spans="1:8" ht="15">
      <c r="A364" s="11">
        <v>331719</v>
      </c>
      <c r="B364" s="11" t="s">
        <v>14</v>
      </c>
      <c r="C364" s="11" t="s">
        <v>144</v>
      </c>
      <c r="D364" s="11" t="s">
        <v>116</v>
      </c>
      <c r="E364" s="43">
        <v>42418</v>
      </c>
      <c r="F364" s="43">
        <v>42418</v>
      </c>
      <c r="G364" s="43">
        <v>42418</v>
      </c>
      <c r="H364" s="11">
        <v>1</v>
      </c>
    </row>
    <row r="365" spans="1:8" ht="15">
      <c r="A365" s="11">
        <v>331719</v>
      </c>
      <c r="B365" s="11" t="s">
        <v>14</v>
      </c>
      <c r="C365" s="11" t="s">
        <v>144</v>
      </c>
      <c r="D365" s="11" t="s">
        <v>116</v>
      </c>
      <c r="E365" s="43">
        <v>42419</v>
      </c>
      <c r="F365" s="43">
        <v>42419</v>
      </c>
      <c r="G365" s="43">
        <v>42419</v>
      </c>
      <c r="H365" s="11">
        <v>1</v>
      </c>
    </row>
    <row r="366" spans="1:8" ht="15">
      <c r="A366" s="11">
        <v>331719</v>
      </c>
      <c r="B366" s="11" t="s">
        <v>14</v>
      </c>
      <c r="C366" s="11" t="s">
        <v>144</v>
      </c>
      <c r="D366" s="11" t="s">
        <v>116</v>
      </c>
      <c r="E366" s="43">
        <v>42429</v>
      </c>
      <c r="F366" s="43">
        <v>42429</v>
      </c>
      <c r="G366" s="43">
        <v>42429</v>
      </c>
      <c r="H366" s="11">
        <v>1</v>
      </c>
    </row>
    <row r="367" spans="1:8" ht="15">
      <c r="A367" s="11">
        <v>331719</v>
      </c>
      <c r="B367" s="11" t="s">
        <v>14</v>
      </c>
      <c r="C367" s="11" t="s">
        <v>144</v>
      </c>
      <c r="D367" s="11" t="s">
        <v>122</v>
      </c>
      <c r="E367" s="43">
        <v>42359</v>
      </c>
      <c r="F367" s="43">
        <v>42359</v>
      </c>
      <c r="G367" s="43">
        <v>42359</v>
      </c>
      <c r="H367" s="11">
        <v>1</v>
      </c>
    </row>
    <row r="368" spans="1:8" ht="15">
      <c r="A368" s="11">
        <v>331719</v>
      </c>
      <c r="B368" s="11" t="s">
        <v>14</v>
      </c>
      <c r="C368" s="11" t="s">
        <v>144</v>
      </c>
      <c r="D368" s="11" t="s">
        <v>117</v>
      </c>
      <c r="E368" s="43">
        <v>42389</v>
      </c>
      <c r="F368" s="43">
        <v>42389</v>
      </c>
      <c r="G368" s="43">
        <v>42389</v>
      </c>
      <c r="H368" s="11">
        <v>1</v>
      </c>
    </row>
    <row r="369" spans="1:8" ht="15">
      <c r="A369" s="11">
        <v>33005561</v>
      </c>
      <c r="B369" s="11" t="s">
        <v>10</v>
      </c>
      <c r="C369" s="11" t="s">
        <v>133</v>
      </c>
      <c r="D369" s="11" t="s">
        <v>43</v>
      </c>
      <c r="E369" s="43">
        <v>42405</v>
      </c>
      <c r="F369" s="43">
        <v>42405</v>
      </c>
      <c r="G369" s="43">
        <v>42405</v>
      </c>
      <c r="H369" s="11">
        <v>1</v>
      </c>
    </row>
    <row r="370" spans="1:8" ht="15">
      <c r="A370" s="11">
        <v>33005561</v>
      </c>
      <c r="B370" s="11" t="s">
        <v>10</v>
      </c>
      <c r="C370" s="11" t="s">
        <v>133</v>
      </c>
      <c r="D370" s="11" t="s">
        <v>43</v>
      </c>
      <c r="E370" s="43">
        <v>42408</v>
      </c>
      <c r="F370" s="43">
        <v>42408</v>
      </c>
      <c r="G370" s="43">
        <v>42409</v>
      </c>
      <c r="H370" s="11">
        <v>2</v>
      </c>
    </row>
    <row r="371" spans="1:8" ht="15">
      <c r="A371" s="11">
        <v>33005561</v>
      </c>
      <c r="B371" s="11" t="s">
        <v>10</v>
      </c>
      <c r="C371" s="11" t="s">
        <v>133</v>
      </c>
      <c r="D371" s="11" t="s">
        <v>44</v>
      </c>
      <c r="E371" s="43">
        <v>42198</v>
      </c>
      <c r="F371" s="43">
        <v>42198</v>
      </c>
      <c r="G371" s="43">
        <v>42219</v>
      </c>
      <c r="H371" s="11">
        <v>22</v>
      </c>
    </row>
    <row r="372" spans="1:8" ht="15">
      <c r="A372" s="11">
        <v>33005561</v>
      </c>
      <c r="B372" s="11" t="s">
        <v>10</v>
      </c>
      <c r="C372" s="11" t="s">
        <v>133</v>
      </c>
      <c r="D372" s="11" t="s">
        <v>44</v>
      </c>
      <c r="E372" s="43">
        <v>42265</v>
      </c>
      <c r="F372" s="43">
        <v>42265</v>
      </c>
      <c r="G372" s="43">
        <v>42265</v>
      </c>
      <c r="H372" s="11">
        <v>1</v>
      </c>
    </row>
    <row r="373" spans="1:8" ht="15">
      <c r="A373" s="11">
        <v>33005561</v>
      </c>
      <c r="B373" s="11" t="s">
        <v>10</v>
      </c>
      <c r="C373" s="11" t="s">
        <v>133</v>
      </c>
      <c r="D373" s="11" t="s">
        <v>44</v>
      </c>
      <c r="E373" s="43">
        <v>42366</v>
      </c>
      <c r="F373" s="43">
        <v>42366</v>
      </c>
      <c r="G373" s="43">
        <v>42369</v>
      </c>
      <c r="H373" s="11">
        <v>4</v>
      </c>
    </row>
    <row r="374" spans="1:8" ht="15">
      <c r="A374" s="11">
        <v>33005561</v>
      </c>
      <c r="B374" s="11" t="s">
        <v>10</v>
      </c>
      <c r="C374" s="11" t="s">
        <v>133</v>
      </c>
      <c r="D374" s="11" t="s">
        <v>44</v>
      </c>
      <c r="E374" s="43">
        <v>42458</v>
      </c>
      <c r="F374" s="43">
        <v>42458</v>
      </c>
      <c r="G374" s="43">
        <v>42461</v>
      </c>
      <c r="H374" s="11">
        <v>4</v>
      </c>
    </row>
    <row r="375" spans="1:8" ht="15">
      <c r="A375" s="11">
        <v>33005561</v>
      </c>
      <c r="B375" s="11" t="s">
        <v>10</v>
      </c>
      <c r="C375" s="11" t="s">
        <v>133</v>
      </c>
      <c r="D375" s="11" t="s">
        <v>115</v>
      </c>
      <c r="E375" s="43">
        <v>42328</v>
      </c>
      <c r="F375" s="43">
        <v>42328</v>
      </c>
      <c r="G375" s="43">
        <v>42328</v>
      </c>
      <c r="H375" s="11">
        <v>1</v>
      </c>
    </row>
    <row r="376" spans="1:8" ht="15">
      <c r="A376" s="11">
        <v>33005561</v>
      </c>
      <c r="B376" s="11" t="s">
        <v>10</v>
      </c>
      <c r="C376" s="11" t="s">
        <v>133</v>
      </c>
      <c r="D376" s="11" t="s">
        <v>115</v>
      </c>
      <c r="E376" s="43">
        <v>42345</v>
      </c>
      <c r="F376" s="43">
        <v>42345</v>
      </c>
      <c r="G376" s="43">
        <v>42346</v>
      </c>
      <c r="H376" s="11">
        <v>2</v>
      </c>
    </row>
    <row r="377" spans="1:8" ht="15">
      <c r="A377" s="11">
        <v>33005561</v>
      </c>
      <c r="B377" s="11" t="s">
        <v>10</v>
      </c>
      <c r="C377" s="11" t="s">
        <v>133</v>
      </c>
      <c r="D377" s="11" t="s">
        <v>116</v>
      </c>
      <c r="E377" s="43">
        <v>42282</v>
      </c>
      <c r="F377" s="43">
        <v>42282</v>
      </c>
      <c r="G377" s="43">
        <v>42282</v>
      </c>
      <c r="H377" s="11">
        <v>1</v>
      </c>
    </row>
    <row r="378" spans="1:8" ht="15">
      <c r="A378" s="11">
        <v>33005561</v>
      </c>
      <c r="B378" s="11" t="s">
        <v>10</v>
      </c>
      <c r="C378" s="11" t="s">
        <v>133</v>
      </c>
      <c r="D378" s="11" t="s">
        <v>116</v>
      </c>
      <c r="E378" s="43">
        <v>42283</v>
      </c>
      <c r="F378" s="43">
        <v>42283</v>
      </c>
      <c r="G378" s="43">
        <v>42283</v>
      </c>
      <c r="H378" s="11">
        <v>1</v>
      </c>
    </row>
    <row r="379" spans="1:8" ht="15">
      <c r="A379" s="11">
        <v>33005561</v>
      </c>
      <c r="B379" s="11" t="s">
        <v>10</v>
      </c>
      <c r="C379" s="11" t="s">
        <v>133</v>
      </c>
      <c r="D379" s="11" t="s">
        <v>116</v>
      </c>
      <c r="E379" s="43">
        <v>42284</v>
      </c>
      <c r="F379" s="43">
        <v>42284</v>
      </c>
      <c r="G379" s="43">
        <v>42284</v>
      </c>
      <c r="H379" s="11">
        <v>1</v>
      </c>
    </row>
    <row r="380" spans="1:8" ht="15">
      <c r="A380" s="11">
        <v>33005561</v>
      </c>
      <c r="B380" s="11" t="s">
        <v>10</v>
      </c>
      <c r="C380" s="11" t="s">
        <v>133</v>
      </c>
      <c r="D380" s="11" t="s">
        <v>116</v>
      </c>
      <c r="E380" s="43">
        <v>42285</v>
      </c>
      <c r="F380" s="43">
        <v>42285</v>
      </c>
      <c r="G380" s="43">
        <v>42285</v>
      </c>
      <c r="H380" s="11">
        <v>1</v>
      </c>
    </row>
    <row r="381" spans="1:8" ht="15">
      <c r="A381" s="11">
        <v>33005561</v>
      </c>
      <c r="B381" s="11" t="s">
        <v>10</v>
      </c>
      <c r="C381" s="11" t="s">
        <v>133</v>
      </c>
      <c r="D381" s="11" t="s">
        <v>116</v>
      </c>
      <c r="E381" s="43">
        <v>42286</v>
      </c>
      <c r="F381" s="43">
        <v>42286</v>
      </c>
      <c r="G381" s="43">
        <v>42286</v>
      </c>
      <c r="H381" s="11">
        <v>1</v>
      </c>
    </row>
    <row r="382" spans="1:8" ht="15">
      <c r="A382" s="11">
        <v>33005561</v>
      </c>
      <c r="B382" s="11" t="s">
        <v>10</v>
      </c>
      <c r="C382" s="11" t="s">
        <v>133</v>
      </c>
      <c r="D382" s="11" t="s">
        <v>116</v>
      </c>
      <c r="E382" s="43">
        <v>42289</v>
      </c>
      <c r="F382" s="43">
        <v>42289</v>
      </c>
      <c r="G382" s="43">
        <v>42289</v>
      </c>
      <c r="H382" s="11">
        <v>1</v>
      </c>
    </row>
    <row r="383" spans="1:8" ht="15">
      <c r="A383" s="11">
        <v>33005561</v>
      </c>
      <c r="B383" s="11" t="s">
        <v>10</v>
      </c>
      <c r="C383" s="11" t="s">
        <v>133</v>
      </c>
      <c r="D383" s="11" t="s">
        <v>116</v>
      </c>
      <c r="E383" s="43">
        <v>42291</v>
      </c>
      <c r="F383" s="43">
        <v>42291</v>
      </c>
      <c r="G383" s="43">
        <v>42291</v>
      </c>
      <c r="H383" s="11">
        <v>1</v>
      </c>
    </row>
    <row r="384" spans="1:8" ht="15">
      <c r="A384" s="11">
        <v>33005561</v>
      </c>
      <c r="B384" s="11" t="s">
        <v>10</v>
      </c>
      <c r="C384" s="11" t="s">
        <v>133</v>
      </c>
      <c r="D384" s="11" t="s">
        <v>116</v>
      </c>
      <c r="E384" s="43">
        <v>42293</v>
      </c>
      <c r="F384" s="43">
        <v>42293</v>
      </c>
      <c r="G384" s="43">
        <v>42293</v>
      </c>
      <c r="H384" s="11">
        <v>1</v>
      </c>
    </row>
    <row r="385" spans="1:8" ht="15">
      <c r="A385" s="11">
        <v>33005561</v>
      </c>
      <c r="B385" s="11" t="s">
        <v>10</v>
      </c>
      <c r="C385" s="11" t="s">
        <v>133</v>
      </c>
      <c r="D385" s="11" t="s">
        <v>116</v>
      </c>
      <c r="E385" s="43">
        <v>42297</v>
      </c>
      <c r="F385" s="43">
        <v>42297</v>
      </c>
      <c r="G385" s="43">
        <v>42297</v>
      </c>
      <c r="H385" s="11">
        <v>1</v>
      </c>
    </row>
    <row r="386" spans="1:8" ht="15">
      <c r="A386" s="11">
        <v>33005561</v>
      </c>
      <c r="B386" s="11" t="s">
        <v>10</v>
      </c>
      <c r="C386" s="11" t="s">
        <v>133</v>
      </c>
      <c r="D386" s="11" t="s">
        <v>116</v>
      </c>
      <c r="E386" s="43">
        <v>42298</v>
      </c>
      <c r="F386" s="43">
        <v>42298</v>
      </c>
      <c r="G386" s="43">
        <v>42298</v>
      </c>
      <c r="H386" s="11">
        <v>1</v>
      </c>
    </row>
    <row r="387" spans="1:8" ht="15">
      <c r="A387" s="11">
        <v>33005561</v>
      </c>
      <c r="B387" s="11" t="s">
        <v>10</v>
      </c>
      <c r="C387" s="11" t="s">
        <v>133</v>
      </c>
      <c r="D387" s="11" t="s">
        <v>116</v>
      </c>
      <c r="E387" s="43">
        <v>42300</v>
      </c>
      <c r="F387" s="43">
        <v>42300</v>
      </c>
      <c r="G387" s="43">
        <v>42300</v>
      </c>
      <c r="H387" s="11">
        <v>1</v>
      </c>
    </row>
    <row r="388" spans="1:8" ht="15">
      <c r="A388" s="11">
        <v>33005561</v>
      </c>
      <c r="B388" s="11" t="s">
        <v>10</v>
      </c>
      <c r="C388" s="11" t="s">
        <v>133</v>
      </c>
      <c r="D388" s="11" t="s">
        <v>116</v>
      </c>
      <c r="E388" s="43">
        <v>42313</v>
      </c>
      <c r="F388" s="43">
        <v>42313</v>
      </c>
      <c r="G388" s="43">
        <v>42313</v>
      </c>
      <c r="H388" s="11">
        <v>1</v>
      </c>
    </row>
    <row r="389" spans="1:8" ht="15">
      <c r="A389" s="11">
        <v>33005561</v>
      </c>
      <c r="B389" s="11" t="s">
        <v>10</v>
      </c>
      <c r="C389" s="11" t="s">
        <v>133</v>
      </c>
      <c r="D389" s="11" t="s">
        <v>116</v>
      </c>
      <c r="E389" s="43">
        <v>42317</v>
      </c>
      <c r="F389" s="43">
        <v>42317</v>
      </c>
      <c r="G389" s="43">
        <v>42317</v>
      </c>
      <c r="H389" s="11">
        <v>1</v>
      </c>
    </row>
    <row r="390" spans="1:8" ht="15">
      <c r="A390" s="11">
        <v>33005561</v>
      </c>
      <c r="B390" s="11" t="s">
        <v>10</v>
      </c>
      <c r="C390" s="11" t="s">
        <v>133</v>
      </c>
      <c r="D390" s="11" t="s">
        <v>116</v>
      </c>
      <c r="E390" s="43">
        <v>42320</v>
      </c>
      <c r="F390" s="43">
        <v>42320</v>
      </c>
      <c r="G390" s="43">
        <v>42320</v>
      </c>
      <c r="H390" s="11">
        <v>1</v>
      </c>
    </row>
    <row r="391" spans="1:8" ht="15">
      <c r="A391" s="11">
        <v>33005561</v>
      </c>
      <c r="B391" s="11" t="s">
        <v>10</v>
      </c>
      <c r="C391" s="11" t="s">
        <v>133</v>
      </c>
      <c r="D391" s="11" t="s">
        <v>116</v>
      </c>
      <c r="E391" s="43">
        <v>42321</v>
      </c>
      <c r="F391" s="43">
        <v>42321</v>
      </c>
      <c r="G391" s="43">
        <v>42321</v>
      </c>
      <c r="H391" s="11">
        <v>1</v>
      </c>
    </row>
    <row r="392" spans="1:8" ht="15">
      <c r="A392" s="11">
        <v>33005561</v>
      </c>
      <c r="B392" s="11" t="s">
        <v>10</v>
      </c>
      <c r="C392" s="11" t="s">
        <v>133</v>
      </c>
      <c r="D392" s="11" t="s">
        <v>116</v>
      </c>
      <c r="E392" s="43">
        <v>42326</v>
      </c>
      <c r="F392" s="43">
        <v>42326</v>
      </c>
      <c r="G392" s="43">
        <v>42326</v>
      </c>
      <c r="H392" s="11">
        <v>1</v>
      </c>
    </row>
    <row r="393" spans="1:8" ht="15">
      <c r="A393" s="11">
        <v>33005561</v>
      </c>
      <c r="B393" s="11" t="s">
        <v>10</v>
      </c>
      <c r="C393" s="11" t="s">
        <v>133</v>
      </c>
      <c r="D393" s="11" t="s">
        <v>116</v>
      </c>
      <c r="E393" s="43">
        <v>42335</v>
      </c>
      <c r="F393" s="43">
        <v>42335</v>
      </c>
      <c r="G393" s="43">
        <v>42335</v>
      </c>
      <c r="H393" s="11">
        <v>1</v>
      </c>
    </row>
    <row r="394" spans="1:8" ht="15">
      <c r="A394" s="11">
        <v>33005561</v>
      </c>
      <c r="B394" s="11" t="s">
        <v>10</v>
      </c>
      <c r="C394" s="11" t="s">
        <v>133</v>
      </c>
      <c r="D394" s="11" t="s">
        <v>116</v>
      </c>
      <c r="E394" s="43">
        <v>42347</v>
      </c>
      <c r="F394" s="43">
        <v>42347</v>
      </c>
      <c r="G394" s="43">
        <v>42347</v>
      </c>
      <c r="H394" s="11">
        <v>1</v>
      </c>
    </row>
    <row r="395" spans="1:8" ht="15">
      <c r="A395" s="11">
        <v>33005561</v>
      </c>
      <c r="B395" s="11" t="s">
        <v>10</v>
      </c>
      <c r="C395" s="11" t="s">
        <v>133</v>
      </c>
      <c r="D395" s="11" t="s">
        <v>116</v>
      </c>
      <c r="E395" s="43">
        <v>42352</v>
      </c>
      <c r="F395" s="43">
        <v>42352</v>
      </c>
      <c r="G395" s="43">
        <v>42352</v>
      </c>
      <c r="H395" s="11">
        <v>1</v>
      </c>
    </row>
    <row r="396" spans="1:8" ht="15">
      <c r="A396" s="11">
        <v>33005561</v>
      </c>
      <c r="B396" s="11" t="s">
        <v>10</v>
      </c>
      <c r="C396" s="11" t="s">
        <v>133</v>
      </c>
      <c r="D396" s="11" t="s">
        <v>116</v>
      </c>
      <c r="E396" s="43">
        <v>42360</v>
      </c>
      <c r="F396" s="43">
        <v>42360</v>
      </c>
      <c r="G396" s="43">
        <v>42360</v>
      </c>
      <c r="H396" s="11">
        <v>1</v>
      </c>
    </row>
    <row r="397" spans="1:8" ht="15">
      <c r="A397" s="11">
        <v>33005561</v>
      </c>
      <c r="B397" s="11" t="s">
        <v>10</v>
      </c>
      <c r="C397" s="11" t="s">
        <v>133</v>
      </c>
      <c r="D397" s="11" t="s">
        <v>116</v>
      </c>
      <c r="E397" s="43">
        <v>42362</v>
      </c>
      <c r="F397" s="43">
        <v>42362</v>
      </c>
      <c r="G397" s="43">
        <v>42362</v>
      </c>
      <c r="H397" s="11">
        <v>1</v>
      </c>
    </row>
    <row r="398" spans="1:8" ht="15">
      <c r="A398" s="11">
        <v>33005561</v>
      </c>
      <c r="B398" s="11" t="s">
        <v>10</v>
      </c>
      <c r="C398" s="11" t="s">
        <v>133</v>
      </c>
      <c r="D398" s="11" t="s">
        <v>117</v>
      </c>
      <c r="E398" s="43">
        <v>42228</v>
      </c>
      <c r="F398" s="43">
        <v>42228</v>
      </c>
      <c r="G398" s="43">
        <v>42228</v>
      </c>
      <c r="H398" s="11">
        <v>1</v>
      </c>
    </row>
    <row r="399" spans="1:8" ht="15">
      <c r="A399" s="11">
        <v>33005561</v>
      </c>
      <c r="B399" s="11" t="s">
        <v>10</v>
      </c>
      <c r="C399" s="11" t="s">
        <v>133</v>
      </c>
      <c r="D399" s="11" t="s">
        <v>117</v>
      </c>
      <c r="E399" s="43">
        <v>42349</v>
      </c>
      <c r="F399" s="43">
        <v>42349</v>
      </c>
      <c r="G399" s="43">
        <v>42349</v>
      </c>
      <c r="H399" s="11">
        <v>1</v>
      </c>
    </row>
    <row r="400" spans="1:8" ht="15">
      <c r="A400" s="11">
        <v>33005561</v>
      </c>
      <c r="B400" s="11" t="s">
        <v>10</v>
      </c>
      <c r="C400" s="11" t="s">
        <v>133</v>
      </c>
      <c r="D400" s="11" t="s">
        <v>117</v>
      </c>
      <c r="E400" s="43">
        <v>42377</v>
      </c>
      <c r="F400" s="43">
        <v>42377</v>
      </c>
      <c r="G400" s="43">
        <v>42377</v>
      </c>
      <c r="H400" s="11">
        <v>1</v>
      </c>
    </row>
    <row r="401" spans="1:8" ht="15">
      <c r="A401" s="11">
        <v>33005561</v>
      </c>
      <c r="B401" s="11" t="s">
        <v>10</v>
      </c>
      <c r="C401" s="11" t="s">
        <v>133</v>
      </c>
      <c r="D401" s="11" t="s">
        <v>117</v>
      </c>
      <c r="E401" s="43">
        <v>42390</v>
      </c>
      <c r="F401" s="43">
        <v>42390</v>
      </c>
      <c r="G401" s="43">
        <v>42390</v>
      </c>
      <c r="H401" s="11">
        <v>1</v>
      </c>
    </row>
    <row r="402" spans="1:8" ht="15">
      <c r="A402" s="11">
        <v>33005561</v>
      </c>
      <c r="B402" s="11" t="s">
        <v>10</v>
      </c>
      <c r="C402" s="11" t="s">
        <v>133</v>
      </c>
      <c r="D402" s="11" t="s">
        <v>117</v>
      </c>
      <c r="E402" s="43">
        <v>42415</v>
      </c>
      <c r="F402" s="43">
        <v>42415</v>
      </c>
      <c r="G402" s="43">
        <v>42415</v>
      </c>
      <c r="H402" s="11">
        <v>1</v>
      </c>
    </row>
    <row r="403" spans="1:8" ht="15">
      <c r="A403" s="11">
        <v>33005561</v>
      </c>
      <c r="B403" s="11" t="s">
        <v>10</v>
      </c>
      <c r="C403" s="11" t="s">
        <v>133</v>
      </c>
      <c r="D403" s="11" t="s">
        <v>117</v>
      </c>
      <c r="E403" s="43">
        <v>42426</v>
      </c>
      <c r="F403" s="43">
        <v>42426</v>
      </c>
      <c r="G403" s="43">
        <v>42426</v>
      </c>
      <c r="H403" s="11">
        <v>1</v>
      </c>
    </row>
    <row r="404" spans="1:8" ht="15">
      <c r="A404" s="11">
        <v>273721</v>
      </c>
      <c r="B404" s="11" t="s">
        <v>118</v>
      </c>
      <c r="C404" s="11" t="s">
        <v>145</v>
      </c>
      <c r="D404" s="11" t="s">
        <v>146</v>
      </c>
      <c r="E404" s="43">
        <v>42380</v>
      </c>
      <c r="F404" s="43">
        <v>42380</v>
      </c>
      <c r="G404" s="43">
        <v>42380</v>
      </c>
      <c r="H404" s="11">
        <v>1</v>
      </c>
    </row>
    <row r="405" spans="1:8" ht="15">
      <c r="A405" s="11">
        <v>273721</v>
      </c>
      <c r="B405" s="11" t="s">
        <v>118</v>
      </c>
      <c r="C405" s="11" t="s">
        <v>145</v>
      </c>
      <c r="D405" s="11" t="s">
        <v>146</v>
      </c>
      <c r="E405" s="43">
        <v>42388</v>
      </c>
      <c r="F405" s="43">
        <v>42388</v>
      </c>
      <c r="G405" s="43">
        <v>42388</v>
      </c>
      <c r="H405" s="11">
        <v>1</v>
      </c>
    </row>
    <row r="406" spans="1:8" ht="15">
      <c r="A406" s="11">
        <v>273721</v>
      </c>
      <c r="B406" s="11" t="s">
        <v>118</v>
      </c>
      <c r="C406" s="11" t="s">
        <v>145</v>
      </c>
      <c r="D406" s="11" t="s">
        <v>146</v>
      </c>
      <c r="E406" s="43">
        <v>42405</v>
      </c>
      <c r="F406" s="43">
        <v>42405</v>
      </c>
      <c r="G406" s="43">
        <v>42405</v>
      </c>
      <c r="H406" s="11">
        <v>1</v>
      </c>
    </row>
    <row r="407" spans="1:8" ht="15">
      <c r="A407" s="11">
        <v>273721</v>
      </c>
      <c r="B407" s="11" t="s">
        <v>118</v>
      </c>
      <c r="C407" s="11" t="s">
        <v>145</v>
      </c>
      <c r="D407" s="11" t="s">
        <v>146</v>
      </c>
      <c r="E407" s="43">
        <v>42412</v>
      </c>
      <c r="F407" s="43">
        <v>42412</v>
      </c>
      <c r="G407" s="43">
        <v>42412</v>
      </c>
      <c r="H407" s="11">
        <v>1</v>
      </c>
    </row>
    <row r="408" spans="1:8" ht="15">
      <c r="A408" s="11">
        <v>273721</v>
      </c>
      <c r="B408" s="11" t="s">
        <v>118</v>
      </c>
      <c r="C408" s="11" t="s">
        <v>145</v>
      </c>
      <c r="D408" s="11" t="s">
        <v>121</v>
      </c>
      <c r="E408" s="43">
        <v>42383</v>
      </c>
      <c r="F408" s="43">
        <v>42383</v>
      </c>
      <c r="G408" s="43">
        <v>42384</v>
      </c>
      <c r="H408" s="11">
        <v>2</v>
      </c>
    </row>
    <row r="409" spans="1:8" ht="15">
      <c r="A409" s="11">
        <v>725173</v>
      </c>
      <c r="B409" s="11" t="s">
        <v>101</v>
      </c>
      <c r="C409" s="11" t="s">
        <v>147</v>
      </c>
      <c r="D409" s="11" t="s">
        <v>125</v>
      </c>
      <c r="E409" s="43">
        <v>42412</v>
      </c>
      <c r="F409" s="43">
        <v>42412</v>
      </c>
      <c r="G409" s="43">
        <v>42412</v>
      </c>
      <c r="H409" s="11">
        <v>1</v>
      </c>
    </row>
    <row r="410" spans="1:8" ht="15">
      <c r="A410" s="11">
        <v>725173</v>
      </c>
      <c r="B410" s="11" t="s">
        <v>101</v>
      </c>
      <c r="C410" s="11" t="s">
        <v>147</v>
      </c>
      <c r="D410" s="11" t="s">
        <v>43</v>
      </c>
      <c r="E410" s="43">
        <v>42279</v>
      </c>
      <c r="F410" s="43">
        <v>42279</v>
      </c>
      <c r="G410" s="43">
        <v>42279</v>
      </c>
      <c r="H410" s="11">
        <v>1</v>
      </c>
    </row>
    <row r="411" spans="1:8" ht="15">
      <c r="A411" s="11">
        <v>725173</v>
      </c>
      <c r="B411" s="11" t="s">
        <v>101</v>
      </c>
      <c r="C411" s="11" t="s">
        <v>147</v>
      </c>
      <c r="D411" s="11" t="s">
        <v>44</v>
      </c>
      <c r="E411" s="43">
        <v>42184</v>
      </c>
      <c r="F411" s="43">
        <v>42184</v>
      </c>
      <c r="G411" s="43">
        <v>42202</v>
      </c>
      <c r="H411" s="11">
        <v>19</v>
      </c>
    </row>
    <row r="412" spans="1:8" ht="15">
      <c r="A412" s="11">
        <v>725173</v>
      </c>
      <c r="B412" s="11" t="s">
        <v>101</v>
      </c>
      <c r="C412" s="11" t="s">
        <v>147</v>
      </c>
      <c r="D412" s="11" t="s">
        <v>44</v>
      </c>
      <c r="E412" s="43">
        <v>42361</v>
      </c>
      <c r="F412" s="43">
        <v>42361</v>
      </c>
      <c r="G412" s="43">
        <v>42362</v>
      </c>
      <c r="H412" s="11">
        <v>2</v>
      </c>
    </row>
    <row r="413" spans="1:8" ht="15">
      <c r="A413" s="11">
        <v>725173</v>
      </c>
      <c r="B413" s="11" t="s">
        <v>101</v>
      </c>
      <c r="C413" s="11" t="s">
        <v>147</v>
      </c>
      <c r="D413" s="11" t="s">
        <v>44</v>
      </c>
      <c r="E413" s="43">
        <v>42366</v>
      </c>
      <c r="F413" s="43">
        <v>42366</v>
      </c>
      <c r="G413" s="43">
        <v>42369</v>
      </c>
      <c r="H413" s="11">
        <v>4</v>
      </c>
    </row>
    <row r="414" spans="1:8" ht="15">
      <c r="A414" s="11">
        <v>725173</v>
      </c>
      <c r="B414" s="11" t="s">
        <v>101</v>
      </c>
      <c r="C414" s="11" t="s">
        <v>147</v>
      </c>
      <c r="D414" s="11" t="s">
        <v>115</v>
      </c>
      <c r="E414" s="43">
        <v>42380</v>
      </c>
      <c r="F414" s="43">
        <v>42380</v>
      </c>
      <c r="G414" s="43">
        <v>42381</v>
      </c>
      <c r="H414" s="11">
        <v>2</v>
      </c>
    </row>
    <row r="415" spans="1:8" ht="15">
      <c r="A415" s="11">
        <v>725173</v>
      </c>
      <c r="B415" s="11" t="s">
        <v>101</v>
      </c>
      <c r="C415" s="11" t="s">
        <v>147</v>
      </c>
      <c r="D415" s="11" t="s">
        <v>45</v>
      </c>
      <c r="E415" s="43">
        <v>42219</v>
      </c>
      <c r="F415" s="43">
        <v>42219</v>
      </c>
      <c r="G415" s="43">
        <v>42230</v>
      </c>
      <c r="H415" s="11">
        <v>12</v>
      </c>
    </row>
    <row r="416" spans="1:8" ht="15">
      <c r="A416" s="11">
        <v>725173</v>
      </c>
      <c r="B416" s="11" t="s">
        <v>101</v>
      </c>
      <c r="C416" s="11" t="s">
        <v>147</v>
      </c>
      <c r="D416" s="11" t="s">
        <v>45</v>
      </c>
      <c r="E416" s="43">
        <v>42419</v>
      </c>
      <c r="F416" s="43">
        <v>42419</v>
      </c>
      <c r="G416" s="43">
        <v>42419</v>
      </c>
      <c r="H416" s="11">
        <v>1</v>
      </c>
    </row>
    <row r="417" spans="1:8" ht="15">
      <c r="A417" s="11">
        <v>220773</v>
      </c>
      <c r="B417" s="11" t="s">
        <v>148</v>
      </c>
      <c r="C417" s="11" t="s">
        <v>149</v>
      </c>
      <c r="D417" s="11" t="s">
        <v>121</v>
      </c>
      <c r="E417" s="43">
        <v>42370</v>
      </c>
      <c r="F417" s="43">
        <v>42370</v>
      </c>
      <c r="G417" s="43">
        <v>42460</v>
      </c>
      <c r="H417" s="11">
        <v>91</v>
      </c>
    </row>
    <row r="418" spans="1:8" ht="15">
      <c r="A418" s="11">
        <v>640503</v>
      </c>
      <c r="B418" s="11" t="s">
        <v>150</v>
      </c>
      <c r="C418" s="11" t="s">
        <v>151</v>
      </c>
      <c r="D418" s="11" t="s">
        <v>43</v>
      </c>
      <c r="E418" s="43">
        <v>42352</v>
      </c>
      <c r="F418" s="43">
        <v>42352</v>
      </c>
      <c r="G418" s="43">
        <v>42352</v>
      </c>
      <c r="H418" s="11">
        <v>1</v>
      </c>
    </row>
    <row r="419" spans="1:8" ht="15">
      <c r="A419" s="11">
        <v>640503</v>
      </c>
      <c r="B419" s="11" t="s">
        <v>150</v>
      </c>
      <c r="C419" s="11" t="s">
        <v>151</v>
      </c>
      <c r="D419" s="11" t="s">
        <v>43</v>
      </c>
      <c r="E419" s="43">
        <v>42362</v>
      </c>
      <c r="F419" s="43">
        <v>42362</v>
      </c>
      <c r="G419" s="43">
        <v>42362</v>
      </c>
      <c r="H419" s="11">
        <v>1</v>
      </c>
    </row>
    <row r="420" spans="1:8" ht="15">
      <c r="A420" s="11">
        <v>640503</v>
      </c>
      <c r="B420" s="11" t="s">
        <v>150</v>
      </c>
      <c r="C420" s="11" t="s">
        <v>151</v>
      </c>
      <c r="D420" s="11" t="s">
        <v>44</v>
      </c>
      <c r="E420" s="43">
        <v>42188</v>
      </c>
      <c r="F420" s="43">
        <v>42188</v>
      </c>
      <c r="G420" s="43">
        <v>42188</v>
      </c>
      <c r="H420" s="11">
        <v>1</v>
      </c>
    </row>
    <row r="421" spans="1:8" ht="15">
      <c r="A421" s="11">
        <v>640503</v>
      </c>
      <c r="B421" s="11" t="s">
        <v>150</v>
      </c>
      <c r="C421" s="11" t="s">
        <v>151</v>
      </c>
      <c r="D421" s="11" t="s">
        <v>44</v>
      </c>
      <c r="E421" s="43">
        <v>42202</v>
      </c>
      <c r="F421" s="43">
        <v>42202</v>
      </c>
      <c r="G421" s="43">
        <v>42202</v>
      </c>
      <c r="H421" s="11">
        <v>1</v>
      </c>
    </row>
    <row r="422" spans="1:8" ht="15">
      <c r="A422" s="11">
        <v>640503</v>
      </c>
      <c r="B422" s="11" t="s">
        <v>150</v>
      </c>
      <c r="C422" s="11" t="s">
        <v>151</v>
      </c>
      <c r="D422" s="11" t="s">
        <v>44</v>
      </c>
      <c r="E422" s="43">
        <v>42233</v>
      </c>
      <c r="F422" s="43">
        <v>42233</v>
      </c>
      <c r="G422" s="43">
        <v>42244</v>
      </c>
      <c r="H422" s="11">
        <v>12</v>
      </c>
    </row>
    <row r="423" spans="1:8" ht="15">
      <c r="A423" s="11">
        <v>640503</v>
      </c>
      <c r="B423" s="11" t="s">
        <v>150</v>
      </c>
      <c r="C423" s="11" t="s">
        <v>151</v>
      </c>
      <c r="D423" s="11" t="s">
        <v>44</v>
      </c>
      <c r="E423" s="43">
        <v>42247</v>
      </c>
      <c r="F423" s="43">
        <v>42247</v>
      </c>
      <c r="G423" s="43">
        <v>42251</v>
      </c>
      <c r="H423" s="11">
        <v>5</v>
      </c>
    </row>
    <row r="424" spans="1:8" ht="15">
      <c r="A424" s="11">
        <v>640503</v>
      </c>
      <c r="B424" s="11" t="s">
        <v>150</v>
      </c>
      <c r="C424" s="11" t="s">
        <v>151</v>
      </c>
      <c r="D424" s="11" t="s">
        <v>44</v>
      </c>
      <c r="E424" s="43">
        <v>42265</v>
      </c>
      <c r="F424" s="43">
        <v>42265</v>
      </c>
      <c r="G424" s="43">
        <v>42265</v>
      </c>
      <c r="H424" s="11">
        <v>1</v>
      </c>
    </row>
    <row r="425" spans="1:8" ht="15">
      <c r="A425" s="11">
        <v>640503</v>
      </c>
      <c r="B425" s="11" t="s">
        <v>150</v>
      </c>
      <c r="C425" s="11" t="s">
        <v>151</v>
      </c>
      <c r="D425" s="11" t="s">
        <v>44</v>
      </c>
      <c r="E425" s="43">
        <v>42373</v>
      </c>
      <c r="F425" s="43">
        <v>42373</v>
      </c>
      <c r="G425" s="43">
        <v>42376</v>
      </c>
      <c r="H425" s="11">
        <v>4</v>
      </c>
    </row>
    <row r="426" spans="1:8" ht="15">
      <c r="A426" s="11">
        <v>640503</v>
      </c>
      <c r="B426" s="11" t="s">
        <v>150</v>
      </c>
      <c r="C426" s="11" t="s">
        <v>151</v>
      </c>
      <c r="D426" s="11" t="s">
        <v>146</v>
      </c>
      <c r="E426" s="43">
        <v>42271</v>
      </c>
      <c r="F426" s="43">
        <v>42271</v>
      </c>
      <c r="G426" s="43">
        <v>42271</v>
      </c>
      <c r="H426" s="11">
        <v>1</v>
      </c>
    </row>
    <row r="427" spans="1:8" ht="15">
      <c r="A427" s="11">
        <v>640503</v>
      </c>
      <c r="B427" s="11" t="s">
        <v>150</v>
      </c>
      <c r="C427" s="11" t="s">
        <v>151</v>
      </c>
      <c r="D427" s="11" t="s">
        <v>45</v>
      </c>
      <c r="E427" s="43">
        <v>42156</v>
      </c>
      <c r="F427" s="43">
        <v>42156</v>
      </c>
      <c r="G427" s="43">
        <v>42160</v>
      </c>
      <c r="H427" s="11">
        <v>5</v>
      </c>
    </row>
    <row r="428" spans="1:8" ht="15">
      <c r="A428" s="11">
        <v>640503</v>
      </c>
      <c r="B428" s="11" t="s">
        <v>150</v>
      </c>
      <c r="C428" s="11" t="s">
        <v>151</v>
      </c>
      <c r="D428" s="11" t="s">
        <v>45</v>
      </c>
      <c r="E428" s="43">
        <v>42200</v>
      </c>
      <c r="F428" s="43">
        <v>42200</v>
      </c>
      <c r="G428" s="43">
        <v>42201</v>
      </c>
      <c r="H428" s="11">
        <v>2</v>
      </c>
    </row>
    <row r="429" spans="1:8" ht="15">
      <c r="A429" s="11">
        <v>640503</v>
      </c>
      <c r="B429" s="11" t="s">
        <v>150</v>
      </c>
      <c r="C429" s="11" t="s">
        <v>151</v>
      </c>
      <c r="D429" s="11" t="s">
        <v>45</v>
      </c>
      <c r="E429" s="43">
        <v>42408</v>
      </c>
      <c r="F429" s="43">
        <v>42408</v>
      </c>
      <c r="G429" s="43">
        <v>42408</v>
      </c>
      <c r="H429" s="11">
        <v>1</v>
      </c>
    </row>
    <row r="430" spans="1:8" ht="15">
      <c r="A430" s="11">
        <v>640503</v>
      </c>
      <c r="B430" s="11" t="s">
        <v>150</v>
      </c>
      <c r="C430" s="11" t="s">
        <v>151</v>
      </c>
      <c r="D430" s="11" t="s">
        <v>45</v>
      </c>
      <c r="E430" s="43">
        <v>42426</v>
      </c>
      <c r="F430" s="43">
        <v>42426</v>
      </c>
      <c r="G430" s="43">
        <v>42426</v>
      </c>
      <c r="H430" s="11">
        <v>1</v>
      </c>
    </row>
    <row r="431" spans="1:8" ht="15">
      <c r="A431" s="11">
        <v>640503</v>
      </c>
      <c r="B431" s="11" t="s">
        <v>150</v>
      </c>
      <c r="C431" s="11" t="s">
        <v>151</v>
      </c>
      <c r="D431" s="11" t="s">
        <v>45</v>
      </c>
      <c r="E431" s="43">
        <v>42438</v>
      </c>
      <c r="F431" s="43">
        <v>42438</v>
      </c>
      <c r="G431" s="43">
        <v>42438</v>
      </c>
      <c r="H431" s="11">
        <v>1</v>
      </c>
    </row>
    <row r="432" spans="1:8" ht="15">
      <c r="A432" s="11">
        <v>20000891</v>
      </c>
      <c r="B432" s="11" t="s">
        <v>6</v>
      </c>
      <c r="C432" s="11" t="s">
        <v>152</v>
      </c>
      <c r="D432" s="11" t="s">
        <v>44</v>
      </c>
      <c r="E432" s="43">
        <v>42198</v>
      </c>
      <c r="F432" s="43">
        <v>42198</v>
      </c>
      <c r="G432" s="43">
        <v>42209</v>
      </c>
      <c r="H432" s="11">
        <v>12</v>
      </c>
    </row>
    <row r="433" spans="1:8" ht="15">
      <c r="A433" s="11">
        <v>20000891</v>
      </c>
      <c r="B433" s="11" t="s">
        <v>6</v>
      </c>
      <c r="C433" s="11" t="s">
        <v>152</v>
      </c>
      <c r="D433" s="11" t="s">
        <v>44</v>
      </c>
      <c r="E433" s="43">
        <v>42233</v>
      </c>
      <c r="F433" s="43">
        <v>42233</v>
      </c>
      <c r="G433" s="43">
        <v>42237</v>
      </c>
      <c r="H433" s="11">
        <v>5</v>
      </c>
    </row>
    <row r="434" spans="1:8" ht="15">
      <c r="A434" s="11">
        <v>20000891</v>
      </c>
      <c r="B434" s="11" t="s">
        <v>6</v>
      </c>
      <c r="C434" s="11" t="s">
        <v>152</v>
      </c>
      <c r="D434" s="11" t="s">
        <v>44</v>
      </c>
      <c r="E434" s="43">
        <v>42440</v>
      </c>
      <c r="F434" s="43">
        <v>42440</v>
      </c>
      <c r="G434" s="43">
        <v>42440</v>
      </c>
      <c r="H434" s="11">
        <v>1</v>
      </c>
    </row>
    <row r="435" spans="1:8" ht="15">
      <c r="A435" s="11">
        <v>20000891</v>
      </c>
      <c r="B435" s="11" t="s">
        <v>6</v>
      </c>
      <c r="C435" s="11" t="s">
        <v>152</v>
      </c>
      <c r="D435" s="11" t="s">
        <v>44</v>
      </c>
      <c r="E435" s="43">
        <v>42475</v>
      </c>
      <c r="F435" s="43">
        <v>42475</v>
      </c>
      <c r="G435" s="43">
        <v>42475</v>
      </c>
      <c r="H435" s="11">
        <v>1</v>
      </c>
    </row>
    <row r="436" spans="1:8" ht="15">
      <c r="A436" s="11">
        <v>20000891</v>
      </c>
      <c r="B436" s="11" t="s">
        <v>6</v>
      </c>
      <c r="C436" s="11" t="s">
        <v>152</v>
      </c>
      <c r="D436" s="11" t="s">
        <v>44</v>
      </c>
      <c r="E436" s="43">
        <v>42496</v>
      </c>
      <c r="F436" s="43">
        <v>42496</v>
      </c>
      <c r="G436" s="43">
        <v>42496</v>
      </c>
      <c r="H436" s="11">
        <v>1</v>
      </c>
    </row>
    <row r="437" spans="1:8" ht="15">
      <c r="A437" s="11">
        <v>20000891</v>
      </c>
      <c r="B437" s="11" t="s">
        <v>6</v>
      </c>
      <c r="C437" s="11" t="s">
        <v>152</v>
      </c>
      <c r="D437" s="11" t="s">
        <v>44</v>
      </c>
      <c r="E437" s="43">
        <v>42517</v>
      </c>
      <c r="F437" s="43">
        <v>42517</v>
      </c>
      <c r="G437" s="43">
        <v>42517</v>
      </c>
      <c r="H437" s="11">
        <v>1</v>
      </c>
    </row>
    <row r="438" spans="1:8" ht="15">
      <c r="A438" s="11">
        <v>811564</v>
      </c>
      <c r="B438" s="11" t="s">
        <v>12</v>
      </c>
      <c r="C438" s="11" t="s">
        <v>153</v>
      </c>
      <c r="D438" s="11" t="s">
        <v>125</v>
      </c>
      <c r="E438" s="43">
        <v>42249</v>
      </c>
      <c r="F438" s="43">
        <v>42249</v>
      </c>
      <c r="G438" s="43">
        <v>42251</v>
      </c>
      <c r="H438" s="11">
        <v>3</v>
      </c>
    </row>
    <row r="439" spans="1:8" ht="15">
      <c r="A439" s="11">
        <v>811564</v>
      </c>
      <c r="B439" s="11" t="s">
        <v>12</v>
      </c>
      <c r="C439" s="11" t="s">
        <v>153</v>
      </c>
      <c r="D439" s="11" t="s">
        <v>44</v>
      </c>
      <c r="E439" s="43">
        <v>42205</v>
      </c>
      <c r="F439" s="43">
        <v>42205</v>
      </c>
      <c r="G439" s="43">
        <v>42223</v>
      </c>
      <c r="H439" s="11">
        <v>19</v>
      </c>
    </row>
    <row r="440" spans="1:8" ht="15">
      <c r="A440" s="11">
        <v>811564</v>
      </c>
      <c r="B440" s="11" t="s">
        <v>12</v>
      </c>
      <c r="C440" s="11" t="s">
        <v>153</v>
      </c>
      <c r="D440" s="11" t="s">
        <v>44</v>
      </c>
      <c r="E440" s="43">
        <v>42366</v>
      </c>
      <c r="F440" s="43">
        <v>42366</v>
      </c>
      <c r="G440" s="43">
        <v>42369</v>
      </c>
      <c r="H440" s="11">
        <v>4</v>
      </c>
    </row>
    <row r="441" spans="1:8" ht="15">
      <c r="A441" s="11">
        <v>811564</v>
      </c>
      <c r="B441" s="11" t="s">
        <v>12</v>
      </c>
      <c r="C441" s="11" t="s">
        <v>153</v>
      </c>
      <c r="D441" s="11" t="s">
        <v>44</v>
      </c>
      <c r="E441" s="43">
        <v>42415</v>
      </c>
      <c r="F441" s="43">
        <v>42415</v>
      </c>
      <c r="G441" s="43">
        <v>42419</v>
      </c>
      <c r="H441" s="11">
        <v>5</v>
      </c>
    </row>
    <row r="442" spans="1:8" ht="15">
      <c r="A442" s="11">
        <v>811564</v>
      </c>
      <c r="B442" s="11" t="s">
        <v>12</v>
      </c>
      <c r="C442" s="11" t="s">
        <v>153</v>
      </c>
      <c r="D442" s="11" t="s">
        <v>44</v>
      </c>
      <c r="E442" s="43">
        <v>42475</v>
      </c>
      <c r="F442" s="43">
        <v>42475</v>
      </c>
      <c r="G442" s="43">
        <v>42475</v>
      </c>
      <c r="H442" s="11">
        <v>1</v>
      </c>
    </row>
    <row r="443" spans="1:8" ht="15">
      <c r="A443" s="11">
        <v>811564</v>
      </c>
      <c r="B443" s="11" t="s">
        <v>12</v>
      </c>
      <c r="C443" s="11" t="s">
        <v>153</v>
      </c>
      <c r="D443" s="11" t="s">
        <v>44</v>
      </c>
      <c r="E443" s="43">
        <v>42496</v>
      </c>
      <c r="F443" s="43">
        <v>42496</v>
      </c>
      <c r="G443" s="43">
        <v>42496</v>
      </c>
      <c r="H443" s="11">
        <v>1</v>
      </c>
    </row>
    <row r="444" spans="1:8" ht="15">
      <c r="A444" s="11">
        <v>811564</v>
      </c>
      <c r="B444" s="11" t="s">
        <v>12</v>
      </c>
      <c r="C444" s="11" t="s">
        <v>153</v>
      </c>
      <c r="D444" s="11" t="s">
        <v>154</v>
      </c>
      <c r="E444" s="43">
        <v>42248</v>
      </c>
      <c r="F444" s="43">
        <v>42248</v>
      </c>
      <c r="G444" s="43">
        <v>42248</v>
      </c>
      <c r="H444" s="11">
        <v>1</v>
      </c>
    </row>
    <row r="445" spans="1:8" ht="15">
      <c r="A445" s="11">
        <v>811564</v>
      </c>
      <c r="B445" s="11" t="s">
        <v>12</v>
      </c>
      <c r="C445" s="11" t="s">
        <v>153</v>
      </c>
      <c r="D445" s="11" t="s">
        <v>115</v>
      </c>
      <c r="E445" s="43">
        <v>42335</v>
      </c>
      <c r="F445" s="43">
        <v>42335</v>
      </c>
      <c r="G445" s="43">
        <v>42335</v>
      </c>
      <c r="H445" s="11">
        <v>1</v>
      </c>
    </row>
    <row r="446" spans="1:8" ht="15">
      <c r="A446" s="11">
        <v>811564</v>
      </c>
      <c r="B446" s="11" t="s">
        <v>12</v>
      </c>
      <c r="C446" s="11" t="s">
        <v>153</v>
      </c>
      <c r="D446" s="11" t="s">
        <v>115</v>
      </c>
      <c r="E446" s="43">
        <v>42352</v>
      </c>
      <c r="F446" s="43">
        <v>42352</v>
      </c>
      <c r="G446" s="43">
        <v>42355</v>
      </c>
      <c r="H446" s="11">
        <v>4</v>
      </c>
    </row>
    <row r="447" spans="1:8" ht="15">
      <c r="A447" s="11">
        <v>811564</v>
      </c>
      <c r="B447" s="11" t="s">
        <v>12</v>
      </c>
      <c r="C447" s="11" t="s">
        <v>153</v>
      </c>
      <c r="D447" s="11" t="s">
        <v>115</v>
      </c>
      <c r="E447" s="43">
        <v>42408</v>
      </c>
      <c r="F447" s="43">
        <v>42408</v>
      </c>
      <c r="G447" s="43">
        <v>42411</v>
      </c>
      <c r="H447" s="11">
        <v>4</v>
      </c>
    </row>
    <row r="448" spans="1:8" ht="15">
      <c r="A448" s="11">
        <v>811564</v>
      </c>
      <c r="B448" s="11" t="s">
        <v>12</v>
      </c>
      <c r="C448" s="11" t="s">
        <v>153</v>
      </c>
      <c r="D448" s="11" t="s">
        <v>116</v>
      </c>
      <c r="E448" s="43">
        <v>42290</v>
      </c>
      <c r="F448" s="43">
        <v>42290</v>
      </c>
      <c r="G448" s="43">
        <v>42290</v>
      </c>
      <c r="H448" s="11">
        <v>1</v>
      </c>
    </row>
    <row r="449" spans="1:8" ht="15">
      <c r="A449" s="11">
        <v>811564</v>
      </c>
      <c r="B449" s="11" t="s">
        <v>12</v>
      </c>
      <c r="C449" s="11" t="s">
        <v>153</v>
      </c>
      <c r="D449" s="11" t="s">
        <v>116</v>
      </c>
      <c r="E449" s="43">
        <v>42298</v>
      </c>
      <c r="F449" s="43">
        <v>42298</v>
      </c>
      <c r="G449" s="43">
        <v>42298</v>
      </c>
      <c r="H449" s="11">
        <v>1</v>
      </c>
    </row>
    <row r="450" spans="1:8" ht="15">
      <c r="A450" s="11">
        <v>811564</v>
      </c>
      <c r="B450" s="11" t="s">
        <v>12</v>
      </c>
      <c r="C450" s="11" t="s">
        <v>153</v>
      </c>
      <c r="D450" s="11" t="s">
        <v>116</v>
      </c>
      <c r="E450" s="43">
        <v>42305</v>
      </c>
      <c r="F450" s="43">
        <v>42305</v>
      </c>
      <c r="G450" s="43">
        <v>42305</v>
      </c>
      <c r="H450" s="11">
        <v>1</v>
      </c>
    </row>
    <row r="451" spans="1:8" ht="15">
      <c r="A451" s="11">
        <v>811564</v>
      </c>
      <c r="B451" s="11" t="s">
        <v>12</v>
      </c>
      <c r="C451" s="11" t="s">
        <v>153</v>
      </c>
      <c r="D451" s="11" t="s">
        <v>116</v>
      </c>
      <c r="E451" s="43">
        <v>42321</v>
      </c>
      <c r="F451" s="43">
        <v>42321</v>
      </c>
      <c r="G451" s="43">
        <v>42321</v>
      </c>
      <c r="H451" s="11">
        <v>1</v>
      </c>
    </row>
    <row r="452" spans="1:8" ht="15">
      <c r="A452" s="11">
        <v>811564</v>
      </c>
      <c r="B452" s="11" t="s">
        <v>12</v>
      </c>
      <c r="C452" s="11" t="s">
        <v>153</v>
      </c>
      <c r="D452" s="11" t="s">
        <v>116</v>
      </c>
      <c r="E452" s="43">
        <v>42324</v>
      </c>
      <c r="F452" s="43">
        <v>42324</v>
      </c>
      <c r="G452" s="43">
        <v>42324</v>
      </c>
      <c r="H452" s="11">
        <v>1</v>
      </c>
    </row>
    <row r="453" spans="1:8" ht="15">
      <c r="A453" s="11">
        <v>811564</v>
      </c>
      <c r="B453" s="11" t="s">
        <v>12</v>
      </c>
      <c r="C453" s="11" t="s">
        <v>153</v>
      </c>
      <c r="D453" s="11" t="s">
        <v>116</v>
      </c>
      <c r="E453" s="43">
        <v>42346</v>
      </c>
      <c r="F453" s="43">
        <v>42346</v>
      </c>
      <c r="G453" s="43">
        <v>42346</v>
      </c>
      <c r="H453" s="11">
        <v>1</v>
      </c>
    </row>
    <row r="454" spans="1:8" ht="15">
      <c r="A454" s="11">
        <v>811564</v>
      </c>
      <c r="B454" s="11" t="s">
        <v>12</v>
      </c>
      <c r="C454" s="11" t="s">
        <v>153</v>
      </c>
      <c r="D454" s="11" t="s">
        <v>116</v>
      </c>
      <c r="E454" s="43">
        <v>42347</v>
      </c>
      <c r="F454" s="43">
        <v>42347</v>
      </c>
      <c r="G454" s="43">
        <v>42347</v>
      </c>
      <c r="H454" s="11">
        <v>1</v>
      </c>
    </row>
    <row r="455" spans="1:8" ht="15">
      <c r="A455" s="11">
        <v>811564</v>
      </c>
      <c r="B455" s="11" t="s">
        <v>12</v>
      </c>
      <c r="C455" s="11" t="s">
        <v>153</v>
      </c>
      <c r="D455" s="11" t="s">
        <v>116</v>
      </c>
      <c r="E455" s="43">
        <v>42359</v>
      </c>
      <c r="F455" s="43">
        <v>42359</v>
      </c>
      <c r="G455" s="43">
        <v>42359</v>
      </c>
      <c r="H455" s="11">
        <v>1</v>
      </c>
    </row>
    <row r="456" spans="1:8" ht="15">
      <c r="A456" s="11">
        <v>811564</v>
      </c>
      <c r="B456" s="11" t="s">
        <v>12</v>
      </c>
      <c r="C456" s="11" t="s">
        <v>153</v>
      </c>
      <c r="D456" s="11" t="s">
        <v>116</v>
      </c>
      <c r="E456" s="43">
        <v>42381</v>
      </c>
      <c r="F456" s="43">
        <v>42381</v>
      </c>
      <c r="G456" s="43">
        <v>42381</v>
      </c>
      <c r="H456" s="11">
        <v>1</v>
      </c>
    </row>
    <row r="457" spans="1:8" ht="15">
      <c r="A457" s="11">
        <v>811564</v>
      </c>
      <c r="B457" s="11" t="s">
        <v>12</v>
      </c>
      <c r="C457" s="11" t="s">
        <v>153</v>
      </c>
      <c r="D457" s="11" t="s">
        <v>116</v>
      </c>
      <c r="E457" s="43">
        <v>42389</v>
      </c>
      <c r="F457" s="43">
        <v>42389</v>
      </c>
      <c r="G457" s="43">
        <v>42389</v>
      </c>
      <c r="H457" s="11">
        <v>1</v>
      </c>
    </row>
    <row r="458" spans="1:8" ht="15">
      <c r="A458" s="11">
        <v>811564</v>
      </c>
      <c r="B458" s="11" t="s">
        <v>12</v>
      </c>
      <c r="C458" s="11" t="s">
        <v>153</v>
      </c>
      <c r="D458" s="11" t="s">
        <v>123</v>
      </c>
      <c r="E458" s="43">
        <v>42202</v>
      </c>
      <c r="F458" s="43">
        <v>42202</v>
      </c>
      <c r="G458" s="43">
        <v>42202</v>
      </c>
      <c r="H458" s="11">
        <v>1</v>
      </c>
    </row>
    <row r="459" spans="1:8" ht="15">
      <c r="A459" s="11">
        <v>802874</v>
      </c>
      <c r="B459" s="11" t="s">
        <v>95</v>
      </c>
      <c r="C459" s="11" t="s">
        <v>155</v>
      </c>
      <c r="D459" s="11" t="s">
        <v>156</v>
      </c>
      <c r="E459" s="43">
        <v>42422</v>
      </c>
      <c r="F459" s="43">
        <v>42422</v>
      </c>
      <c r="G459" s="43">
        <v>42425</v>
      </c>
      <c r="H459" s="11">
        <v>4</v>
      </c>
    </row>
    <row r="460" spans="1:8" ht="15">
      <c r="A460" s="11">
        <v>802874</v>
      </c>
      <c r="B460" s="11" t="s">
        <v>95</v>
      </c>
      <c r="C460" s="11" t="s">
        <v>155</v>
      </c>
      <c r="D460" s="11" t="s">
        <v>44</v>
      </c>
      <c r="E460" s="43">
        <v>42191</v>
      </c>
      <c r="F460" s="43">
        <v>42191</v>
      </c>
      <c r="G460" s="43">
        <v>42195</v>
      </c>
      <c r="H460" s="11">
        <v>5</v>
      </c>
    </row>
    <row r="461" spans="1:8" ht="15">
      <c r="A461" s="11">
        <v>802874</v>
      </c>
      <c r="B461" s="11" t="s">
        <v>95</v>
      </c>
      <c r="C461" s="11" t="s">
        <v>155</v>
      </c>
      <c r="D461" s="11" t="s">
        <v>44</v>
      </c>
      <c r="E461" s="43">
        <v>42209</v>
      </c>
      <c r="F461" s="43">
        <v>42209</v>
      </c>
      <c r="G461" s="43">
        <v>42230</v>
      </c>
      <c r="H461" s="11">
        <v>22</v>
      </c>
    </row>
    <row r="462" spans="1:8" ht="15">
      <c r="A462" s="11">
        <v>802874</v>
      </c>
      <c r="B462" s="11" t="s">
        <v>95</v>
      </c>
      <c r="C462" s="11" t="s">
        <v>155</v>
      </c>
      <c r="D462" s="11" t="s">
        <v>44</v>
      </c>
      <c r="E462" s="43">
        <v>42249</v>
      </c>
      <c r="F462" s="43">
        <v>42249</v>
      </c>
      <c r="G462" s="43">
        <v>42249</v>
      </c>
      <c r="H462" s="11">
        <v>1</v>
      </c>
    </row>
    <row r="463" spans="1:8" ht="15">
      <c r="A463" s="11">
        <v>802874</v>
      </c>
      <c r="B463" s="11" t="s">
        <v>95</v>
      </c>
      <c r="C463" s="11" t="s">
        <v>155</v>
      </c>
      <c r="D463" s="11" t="s">
        <v>44</v>
      </c>
      <c r="E463" s="43">
        <v>42256</v>
      </c>
      <c r="F463" s="43">
        <v>42256</v>
      </c>
      <c r="G463" s="43">
        <v>42256</v>
      </c>
      <c r="H463" s="11">
        <v>1</v>
      </c>
    </row>
    <row r="464" spans="1:8" ht="15">
      <c r="A464" s="11">
        <v>802874</v>
      </c>
      <c r="B464" s="11" t="s">
        <v>95</v>
      </c>
      <c r="C464" s="11" t="s">
        <v>155</v>
      </c>
      <c r="D464" s="11" t="s">
        <v>44</v>
      </c>
      <c r="E464" s="43">
        <v>42307</v>
      </c>
      <c r="F464" s="43">
        <v>42307</v>
      </c>
      <c r="G464" s="43">
        <v>42307</v>
      </c>
      <c r="H464" s="11">
        <v>1</v>
      </c>
    </row>
    <row r="465" spans="1:8" ht="15">
      <c r="A465" s="11">
        <v>802874</v>
      </c>
      <c r="B465" s="11" t="s">
        <v>95</v>
      </c>
      <c r="C465" s="11" t="s">
        <v>155</v>
      </c>
      <c r="D465" s="11" t="s">
        <v>44</v>
      </c>
      <c r="E465" s="43">
        <v>42361</v>
      </c>
      <c r="F465" s="43">
        <v>42361</v>
      </c>
      <c r="G465" s="43">
        <v>42362</v>
      </c>
      <c r="H465" s="11">
        <v>2</v>
      </c>
    </row>
    <row r="466" spans="1:8" ht="15">
      <c r="A466" s="11">
        <v>802874</v>
      </c>
      <c r="B466" s="11" t="s">
        <v>95</v>
      </c>
      <c r="C466" s="11" t="s">
        <v>155</v>
      </c>
      <c r="D466" s="11" t="s">
        <v>44</v>
      </c>
      <c r="E466" s="43">
        <v>42471</v>
      </c>
      <c r="F466" s="43">
        <v>42471</v>
      </c>
      <c r="G466" s="43">
        <v>42474</v>
      </c>
      <c r="H466" s="11">
        <v>4</v>
      </c>
    </row>
    <row r="467" spans="1:8" ht="15">
      <c r="A467" s="11">
        <v>802874</v>
      </c>
      <c r="B467" s="11" t="s">
        <v>95</v>
      </c>
      <c r="C467" s="11" t="s">
        <v>155</v>
      </c>
      <c r="D467" s="11" t="s">
        <v>154</v>
      </c>
      <c r="E467" s="43">
        <v>42165</v>
      </c>
      <c r="F467" s="43">
        <v>42165</v>
      </c>
      <c r="G467" s="43">
        <v>42165</v>
      </c>
      <c r="H467" s="11">
        <v>1</v>
      </c>
    </row>
    <row r="468" spans="1:8" ht="15">
      <c r="A468" s="11">
        <v>802874</v>
      </c>
      <c r="B468" s="11" t="s">
        <v>95</v>
      </c>
      <c r="C468" s="11" t="s">
        <v>155</v>
      </c>
      <c r="D468" s="11" t="s">
        <v>154</v>
      </c>
      <c r="E468" s="43">
        <v>42248</v>
      </c>
      <c r="F468" s="43">
        <v>42248</v>
      </c>
      <c r="G468" s="43">
        <v>42248</v>
      </c>
      <c r="H468" s="11">
        <v>1</v>
      </c>
    </row>
    <row r="469" spans="1:8" ht="15">
      <c r="A469" s="11">
        <v>802874</v>
      </c>
      <c r="B469" s="11" t="s">
        <v>95</v>
      </c>
      <c r="C469" s="11" t="s">
        <v>155</v>
      </c>
      <c r="D469" s="11" t="s">
        <v>121</v>
      </c>
      <c r="E469" s="43">
        <v>42390</v>
      </c>
      <c r="F469" s="43">
        <v>42390</v>
      </c>
      <c r="G469" s="43">
        <v>42393</v>
      </c>
      <c r="H469" s="11">
        <v>4</v>
      </c>
    </row>
    <row r="470" spans="1:8" ht="15">
      <c r="A470" s="11">
        <v>802874</v>
      </c>
      <c r="B470" s="11" t="s">
        <v>95</v>
      </c>
      <c r="C470" s="11" t="s">
        <v>155</v>
      </c>
      <c r="D470" s="11" t="s">
        <v>122</v>
      </c>
      <c r="E470" s="43">
        <v>42291</v>
      </c>
      <c r="F470" s="43">
        <v>42291</v>
      </c>
      <c r="G470" s="43">
        <v>42291</v>
      </c>
      <c r="H470" s="11">
        <v>1</v>
      </c>
    </row>
    <row r="471" spans="1:8" ht="15">
      <c r="A471" s="11">
        <v>802874</v>
      </c>
      <c r="B471" s="11" t="s">
        <v>95</v>
      </c>
      <c r="C471" s="11" t="s">
        <v>155</v>
      </c>
      <c r="D471" s="11" t="s">
        <v>45</v>
      </c>
      <c r="E471" s="43">
        <v>42277</v>
      </c>
      <c r="F471" s="43">
        <v>42277</v>
      </c>
      <c r="G471" s="43">
        <v>42277</v>
      </c>
      <c r="H471" s="11">
        <v>1</v>
      </c>
    </row>
    <row r="472" spans="1:8" ht="15">
      <c r="A472" s="11">
        <v>802874</v>
      </c>
      <c r="B472" s="11" t="s">
        <v>95</v>
      </c>
      <c r="C472" s="11" t="s">
        <v>155</v>
      </c>
      <c r="D472" s="11" t="s">
        <v>45</v>
      </c>
      <c r="E472" s="43">
        <v>42296</v>
      </c>
      <c r="F472" s="43">
        <v>42296</v>
      </c>
      <c r="G472" s="43">
        <v>42296</v>
      </c>
      <c r="H472" s="11">
        <v>1</v>
      </c>
    </row>
    <row r="473" spans="1:8" ht="15">
      <c r="A473" s="11">
        <v>802874</v>
      </c>
      <c r="B473" s="11" t="s">
        <v>95</v>
      </c>
      <c r="C473" s="11" t="s">
        <v>155</v>
      </c>
      <c r="D473" s="11" t="s">
        <v>45</v>
      </c>
      <c r="E473" s="43">
        <v>42300</v>
      </c>
      <c r="F473" s="43">
        <v>42300</v>
      </c>
      <c r="G473" s="43">
        <v>42300</v>
      </c>
      <c r="H473" s="11">
        <v>1</v>
      </c>
    </row>
    <row r="474" spans="1:8" ht="15">
      <c r="A474" s="11">
        <v>802874</v>
      </c>
      <c r="B474" s="11" t="s">
        <v>95</v>
      </c>
      <c r="C474" s="11" t="s">
        <v>155</v>
      </c>
      <c r="D474" s="11" t="s">
        <v>45</v>
      </c>
      <c r="E474" s="43">
        <v>42303</v>
      </c>
      <c r="F474" s="43">
        <v>42303</v>
      </c>
      <c r="G474" s="43">
        <v>42304</v>
      </c>
      <c r="H474" s="11">
        <v>2</v>
      </c>
    </row>
    <row r="475" spans="1:8" ht="15">
      <c r="A475" s="11">
        <v>802874</v>
      </c>
      <c r="B475" s="11" t="s">
        <v>95</v>
      </c>
      <c r="C475" s="11" t="s">
        <v>155</v>
      </c>
      <c r="D475" s="11" t="s">
        <v>45</v>
      </c>
      <c r="E475" s="43">
        <v>42419</v>
      </c>
      <c r="F475" s="43">
        <v>42419</v>
      </c>
      <c r="G475" s="43">
        <v>42419</v>
      </c>
      <c r="H475" s="11">
        <v>1</v>
      </c>
    </row>
    <row r="476" spans="1:8" ht="15">
      <c r="A476" s="11">
        <v>802874</v>
      </c>
      <c r="B476" s="11" t="s">
        <v>95</v>
      </c>
      <c r="C476" s="11" t="s">
        <v>155</v>
      </c>
      <c r="D476" s="11" t="s">
        <v>45</v>
      </c>
      <c r="E476" s="43">
        <v>42454</v>
      </c>
      <c r="F476" s="43">
        <v>42454</v>
      </c>
      <c r="G476" s="43">
        <v>42454</v>
      </c>
      <c r="H476" s="11">
        <v>1</v>
      </c>
    </row>
    <row r="477" spans="1:8" ht="15">
      <c r="A477" s="11">
        <v>802874</v>
      </c>
      <c r="B477" s="11" t="s">
        <v>95</v>
      </c>
      <c r="C477" s="11" t="s">
        <v>155</v>
      </c>
      <c r="D477" s="11" t="s">
        <v>45</v>
      </c>
      <c r="E477" s="43">
        <v>42475</v>
      </c>
      <c r="F477" s="43">
        <v>42475</v>
      </c>
      <c r="G477" s="43">
        <v>42475</v>
      </c>
      <c r="H477" s="11">
        <v>1</v>
      </c>
    </row>
    <row r="478" spans="1:8" ht="15">
      <c r="A478" s="11">
        <v>802874</v>
      </c>
      <c r="B478" s="11" t="s">
        <v>95</v>
      </c>
      <c r="C478" s="11" t="s">
        <v>155</v>
      </c>
      <c r="D478" s="11" t="s">
        <v>45</v>
      </c>
      <c r="E478" s="43">
        <v>42496</v>
      </c>
      <c r="F478" s="43">
        <v>42496</v>
      </c>
      <c r="G478" s="43">
        <v>42496</v>
      </c>
      <c r="H478" s="11">
        <v>1</v>
      </c>
    </row>
    <row r="479" spans="1:8" ht="15">
      <c r="A479" s="11">
        <v>802874</v>
      </c>
      <c r="B479" s="11" t="s">
        <v>95</v>
      </c>
      <c r="C479" s="11" t="s">
        <v>155</v>
      </c>
      <c r="D479" s="11" t="s">
        <v>123</v>
      </c>
      <c r="E479" s="43">
        <v>42233</v>
      </c>
      <c r="F479" s="43">
        <v>42233</v>
      </c>
      <c r="G479" s="43">
        <v>42233</v>
      </c>
      <c r="H479" s="11">
        <v>1</v>
      </c>
    </row>
    <row r="480" spans="1:8" ht="15">
      <c r="A480" s="11">
        <v>805096</v>
      </c>
      <c r="B480" s="11" t="s">
        <v>13</v>
      </c>
      <c r="C480" s="11" t="s">
        <v>138</v>
      </c>
      <c r="D480" s="11" t="s">
        <v>43</v>
      </c>
      <c r="E480" s="43">
        <v>42458</v>
      </c>
      <c r="F480" s="43">
        <v>42458</v>
      </c>
      <c r="G480" s="43">
        <v>42458</v>
      </c>
      <c r="H480" s="11">
        <v>1</v>
      </c>
    </row>
    <row r="481" spans="1:8" ht="15">
      <c r="A481" s="11">
        <v>805096</v>
      </c>
      <c r="B481" s="11" t="s">
        <v>13</v>
      </c>
      <c r="C481" s="11" t="s">
        <v>138</v>
      </c>
      <c r="D481" s="11" t="s">
        <v>44</v>
      </c>
      <c r="E481" s="43">
        <v>42247</v>
      </c>
      <c r="F481" s="43">
        <v>42247</v>
      </c>
      <c r="G481" s="43">
        <v>42258</v>
      </c>
      <c r="H481" s="11">
        <v>12</v>
      </c>
    </row>
    <row r="482" spans="1:8" ht="15">
      <c r="A482" s="11">
        <v>805096</v>
      </c>
      <c r="B482" s="11" t="s">
        <v>13</v>
      </c>
      <c r="C482" s="11" t="s">
        <v>138</v>
      </c>
      <c r="D482" s="11" t="s">
        <v>44</v>
      </c>
      <c r="E482" s="43">
        <v>42284</v>
      </c>
      <c r="F482" s="43">
        <v>42284</v>
      </c>
      <c r="G482" s="43">
        <v>42286</v>
      </c>
      <c r="H482" s="11">
        <v>3</v>
      </c>
    </row>
    <row r="483" spans="1:8" ht="15">
      <c r="A483" s="11">
        <v>805096</v>
      </c>
      <c r="B483" s="11" t="s">
        <v>13</v>
      </c>
      <c r="C483" s="11" t="s">
        <v>138</v>
      </c>
      <c r="D483" s="11" t="s">
        <v>44</v>
      </c>
      <c r="E483" s="43">
        <v>42289</v>
      </c>
      <c r="F483" s="43">
        <v>42289</v>
      </c>
      <c r="G483" s="43">
        <v>42290</v>
      </c>
      <c r="H483" s="11">
        <v>2</v>
      </c>
    </row>
    <row r="484" spans="1:8" ht="15">
      <c r="A484" s="11">
        <v>805096</v>
      </c>
      <c r="B484" s="11" t="s">
        <v>13</v>
      </c>
      <c r="C484" s="11" t="s">
        <v>138</v>
      </c>
      <c r="D484" s="11" t="s">
        <v>44</v>
      </c>
      <c r="E484" s="43">
        <v>42450</v>
      </c>
      <c r="F484" s="43">
        <v>42450</v>
      </c>
      <c r="G484" s="43">
        <v>42454</v>
      </c>
      <c r="H484" s="11">
        <v>5</v>
      </c>
    </row>
    <row r="485" spans="1:8" ht="15">
      <c r="A485" s="11">
        <v>805096</v>
      </c>
      <c r="B485" s="11" t="s">
        <v>13</v>
      </c>
      <c r="C485" s="11" t="s">
        <v>138</v>
      </c>
      <c r="D485" s="11" t="s">
        <v>139</v>
      </c>
      <c r="E485" s="43">
        <v>42377</v>
      </c>
      <c r="F485" s="43">
        <v>42377</v>
      </c>
      <c r="G485" s="43">
        <v>42377</v>
      </c>
      <c r="H485" s="11">
        <v>1</v>
      </c>
    </row>
    <row r="486" spans="1:8" ht="15">
      <c r="A486" s="11">
        <v>805096</v>
      </c>
      <c r="B486" s="11" t="s">
        <v>13</v>
      </c>
      <c r="C486" s="11" t="s">
        <v>138</v>
      </c>
      <c r="D486" s="11" t="s">
        <v>139</v>
      </c>
      <c r="E486" s="43">
        <v>42380</v>
      </c>
      <c r="F486" s="43">
        <v>42380</v>
      </c>
      <c r="G486" s="43">
        <v>42380</v>
      </c>
      <c r="H486" s="11">
        <v>1</v>
      </c>
    </row>
    <row r="487" spans="1:8" ht="15">
      <c r="A487" s="11">
        <v>805096</v>
      </c>
      <c r="B487" s="11" t="s">
        <v>13</v>
      </c>
      <c r="C487" s="11" t="s">
        <v>138</v>
      </c>
      <c r="D487" s="11" t="s">
        <v>139</v>
      </c>
      <c r="E487" s="43">
        <v>42394</v>
      </c>
      <c r="F487" s="43">
        <v>42394</v>
      </c>
      <c r="G487" s="43">
        <v>42394</v>
      </c>
      <c r="H487" s="11">
        <v>1</v>
      </c>
    </row>
    <row r="488" spans="1:8" ht="15">
      <c r="A488" s="11">
        <v>805096</v>
      </c>
      <c r="B488" s="11" t="s">
        <v>13</v>
      </c>
      <c r="C488" s="11" t="s">
        <v>138</v>
      </c>
      <c r="D488" s="11" t="s">
        <v>115</v>
      </c>
      <c r="E488" s="43">
        <v>42310</v>
      </c>
      <c r="F488" s="43">
        <v>42310</v>
      </c>
      <c r="G488" s="43">
        <v>42313</v>
      </c>
      <c r="H488" s="11">
        <v>4</v>
      </c>
    </row>
    <row r="489" spans="1:8" ht="15">
      <c r="A489" s="11">
        <v>805096</v>
      </c>
      <c r="B489" s="11" t="s">
        <v>13</v>
      </c>
      <c r="C489" s="11" t="s">
        <v>138</v>
      </c>
      <c r="D489" s="11" t="s">
        <v>115</v>
      </c>
      <c r="E489" s="43">
        <v>42328</v>
      </c>
      <c r="F489" s="43">
        <v>42328</v>
      </c>
      <c r="G489" s="43">
        <v>42328</v>
      </c>
      <c r="H489" s="11">
        <v>1</v>
      </c>
    </row>
    <row r="490" spans="1:8" ht="15">
      <c r="A490" s="11">
        <v>805096</v>
      </c>
      <c r="B490" s="11" t="s">
        <v>13</v>
      </c>
      <c r="C490" s="11" t="s">
        <v>138</v>
      </c>
      <c r="D490" s="11" t="s">
        <v>116</v>
      </c>
      <c r="E490" s="43">
        <v>42292</v>
      </c>
      <c r="F490" s="43">
        <v>42292</v>
      </c>
      <c r="G490" s="43">
        <v>42292</v>
      </c>
      <c r="H490" s="11">
        <v>1</v>
      </c>
    </row>
    <row r="491" spans="1:8" ht="15">
      <c r="A491" s="11">
        <v>805096</v>
      </c>
      <c r="B491" s="11" t="s">
        <v>13</v>
      </c>
      <c r="C491" s="11" t="s">
        <v>138</v>
      </c>
      <c r="D491" s="11" t="s">
        <v>116</v>
      </c>
      <c r="E491" s="43">
        <v>42331</v>
      </c>
      <c r="F491" s="43">
        <v>42331</v>
      </c>
      <c r="G491" s="43">
        <v>42331</v>
      </c>
      <c r="H491" s="11">
        <v>1</v>
      </c>
    </row>
    <row r="492" spans="1:8" ht="15">
      <c r="A492" s="11">
        <v>805096</v>
      </c>
      <c r="B492" s="11" t="s">
        <v>13</v>
      </c>
      <c r="C492" s="11" t="s">
        <v>138</v>
      </c>
      <c r="D492" s="11" t="s">
        <v>116</v>
      </c>
      <c r="E492" s="43">
        <v>42333</v>
      </c>
      <c r="F492" s="43">
        <v>42333</v>
      </c>
      <c r="G492" s="43">
        <v>42333</v>
      </c>
      <c r="H492" s="11">
        <v>1</v>
      </c>
    </row>
    <row r="493" spans="1:8" ht="15">
      <c r="A493" s="11">
        <v>805096</v>
      </c>
      <c r="B493" s="11" t="s">
        <v>13</v>
      </c>
      <c r="C493" s="11" t="s">
        <v>138</v>
      </c>
      <c r="D493" s="11" t="s">
        <v>116</v>
      </c>
      <c r="E493" s="43">
        <v>42345</v>
      </c>
      <c r="F493" s="43">
        <v>42345</v>
      </c>
      <c r="G493" s="43">
        <v>42345</v>
      </c>
      <c r="H493" s="11">
        <v>1</v>
      </c>
    </row>
    <row r="494" spans="1:8" ht="15">
      <c r="A494" s="11">
        <v>805096</v>
      </c>
      <c r="B494" s="11" t="s">
        <v>13</v>
      </c>
      <c r="C494" s="11" t="s">
        <v>138</v>
      </c>
      <c r="D494" s="11" t="s">
        <v>116</v>
      </c>
      <c r="E494" s="43">
        <v>42347</v>
      </c>
      <c r="F494" s="43">
        <v>42347</v>
      </c>
      <c r="G494" s="43">
        <v>42347</v>
      </c>
      <c r="H494" s="11">
        <v>1</v>
      </c>
    </row>
    <row r="495" spans="1:8" ht="15">
      <c r="A495" s="11">
        <v>805096</v>
      </c>
      <c r="B495" s="11" t="s">
        <v>13</v>
      </c>
      <c r="C495" s="11" t="s">
        <v>138</v>
      </c>
      <c r="D495" s="11" t="s">
        <v>116</v>
      </c>
      <c r="E495" s="43">
        <v>42349</v>
      </c>
      <c r="F495" s="43">
        <v>42349</v>
      </c>
      <c r="G495" s="43">
        <v>42349</v>
      </c>
      <c r="H495" s="11">
        <v>1</v>
      </c>
    </row>
    <row r="496" spans="1:8" ht="15">
      <c r="A496" s="11">
        <v>805096</v>
      </c>
      <c r="B496" s="11" t="s">
        <v>13</v>
      </c>
      <c r="C496" s="11" t="s">
        <v>138</v>
      </c>
      <c r="D496" s="11" t="s">
        <v>116</v>
      </c>
      <c r="E496" s="43">
        <v>42352</v>
      </c>
      <c r="F496" s="43">
        <v>42352</v>
      </c>
      <c r="G496" s="43">
        <v>42352</v>
      </c>
      <c r="H496" s="11">
        <v>1</v>
      </c>
    </row>
    <row r="497" spans="1:8" ht="15">
      <c r="A497" s="11">
        <v>805096</v>
      </c>
      <c r="B497" s="11" t="s">
        <v>13</v>
      </c>
      <c r="C497" s="11" t="s">
        <v>138</v>
      </c>
      <c r="D497" s="11" t="s">
        <v>116</v>
      </c>
      <c r="E497" s="43">
        <v>42353</v>
      </c>
      <c r="F497" s="43">
        <v>42353</v>
      </c>
      <c r="G497" s="43">
        <v>42353</v>
      </c>
      <c r="H497" s="11">
        <v>1</v>
      </c>
    </row>
    <row r="498" spans="1:8" ht="15">
      <c r="A498" s="11">
        <v>805096</v>
      </c>
      <c r="B498" s="11" t="s">
        <v>13</v>
      </c>
      <c r="C498" s="11" t="s">
        <v>138</v>
      </c>
      <c r="D498" s="11" t="s">
        <v>116</v>
      </c>
      <c r="E498" s="43">
        <v>42359</v>
      </c>
      <c r="F498" s="43">
        <v>42359</v>
      </c>
      <c r="G498" s="43">
        <v>42359</v>
      </c>
      <c r="H498" s="11">
        <v>1</v>
      </c>
    </row>
    <row r="499" spans="1:8" ht="15">
      <c r="A499" s="11">
        <v>805096</v>
      </c>
      <c r="B499" s="11" t="s">
        <v>13</v>
      </c>
      <c r="C499" s="11" t="s">
        <v>138</v>
      </c>
      <c r="D499" s="11" t="s">
        <v>116</v>
      </c>
      <c r="E499" s="43">
        <v>42361</v>
      </c>
      <c r="F499" s="43">
        <v>42361</v>
      </c>
      <c r="G499" s="43">
        <v>42361</v>
      </c>
      <c r="H499" s="11">
        <v>1</v>
      </c>
    </row>
    <row r="500" spans="1:8" ht="15">
      <c r="A500" s="11">
        <v>805096</v>
      </c>
      <c r="B500" s="11" t="s">
        <v>13</v>
      </c>
      <c r="C500" s="11" t="s">
        <v>138</v>
      </c>
      <c r="D500" s="11" t="s">
        <v>116</v>
      </c>
      <c r="E500" s="43">
        <v>42366</v>
      </c>
      <c r="F500" s="43">
        <v>42366</v>
      </c>
      <c r="G500" s="43">
        <v>42366</v>
      </c>
      <c r="H500" s="11">
        <v>1</v>
      </c>
    </row>
    <row r="501" spans="1:8" ht="15">
      <c r="A501" s="11">
        <v>805096</v>
      </c>
      <c r="B501" s="11" t="s">
        <v>13</v>
      </c>
      <c r="C501" s="11" t="s">
        <v>138</v>
      </c>
      <c r="D501" s="11" t="s">
        <v>116</v>
      </c>
      <c r="E501" s="43">
        <v>42408</v>
      </c>
      <c r="F501" s="43">
        <v>42408</v>
      </c>
      <c r="G501" s="43">
        <v>42408</v>
      </c>
      <c r="H501" s="11">
        <v>1</v>
      </c>
    </row>
    <row r="502" spans="1:8" ht="15">
      <c r="A502" s="11">
        <v>805096</v>
      </c>
      <c r="B502" s="11" t="s">
        <v>13</v>
      </c>
      <c r="C502" s="11" t="s">
        <v>138</v>
      </c>
      <c r="D502" s="11" t="s">
        <v>116</v>
      </c>
      <c r="E502" s="43">
        <v>42422</v>
      </c>
      <c r="F502" s="43">
        <v>42422</v>
      </c>
      <c r="G502" s="43">
        <v>42422</v>
      </c>
      <c r="H502" s="11">
        <v>1</v>
      </c>
    </row>
    <row r="503" spans="1:8" ht="15">
      <c r="A503" s="11">
        <v>805096</v>
      </c>
      <c r="B503" s="11" t="s">
        <v>13</v>
      </c>
      <c r="C503" s="11" t="s">
        <v>138</v>
      </c>
      <c r="D503" s="11" t="s">
        <v>116</v>
      </c>
      <c r="E503" s="43">
        <v>42424</v>
      </c>
      <c r="F503" s="43">
        <v>42424</v>
      </c>
      <c r="G503" s="43">
        <v>42424</v>
      </c>
      <c r="H503" s="11">
        <v>1</v>
      </c>
    </row>
    <row r="504" spans="1:8" ht="15">
      <c r="A504" s="11">
        <v>805096</v>
      </c>
      <c r="B504" s="11" t="s">
        <v>13</v>
      </c>
      <c r="C504" s="11" t="s">
        <v>138</v>
      </c>
      <c r="D504" s="11" t="s">
        <v>116</v>
      </c>
      <c r="E504" s="43">
        <v>42429</v>
      </c>
      <c r="F504" s="43">
        <v>42429</v>
      </c>
      <c r="G504" s="43">
        <v>42429</v>
      </c>
      <c r="H504" s="11">
        <v>1</v>
      </c>
    </row>
    <row r="505" spans="1:8" ht="15">
      <c r="A505" s="11">
        <v>805096</v>
      </c>
      <c r="B505" s="11" t="s">
        <v>13</v>
      </c>
      <c r="C505" s="11" t="s">
        <v>138</v>
      </c>
      <c r="D505" s="11" t="s">
        <v>140</v>
      </c>
      <c r="E505" s="43">
        <v>42381</v>
      </c>
      <c r="F505" s="43">
        <v>42381</v>
      </c>
      <c r="G505" s="43">
        <v>42384</v>
      </c>
      <c r="H505" s="11">
        <v>4</v>
      </c>
    </row>
    <row r="506" spans="1:8" ht="15">
      <c r="A506" s="11">
        <v>805096</v>
      </c>
      <c r="B506" s="11" t="s">
        <v>13</v>
      </c>
      <c r="C506" s="11" t="s">
        <v>138</v>
      </c>
      <c r="D506" s="11" t="s">
        <v>140</v>
      </c>
      <c r="E506" s="43">
        <v>42387</v>
      </c>
      <c r="F506" s="43">
        <v>42387</v>
      </c>
      <c r="G506" s="43">
        <v>42391</v>
      </c>
      <c r="H506" s="11">
        <v>5</v>
      </c>
    </row>
    <row r="507" spans="1:8" ht="15">
      <c r="A507" s="11">
        <v>805096</v>
      </c>
      <c r="B507" s="11" t="s">
        <v>13</v>
      </c>
      <c r="C507" s="11" t="s">
        <v>138</v>
      </c>
      <c r="D507" s="11" t="s">
        <v>117</v>
      </c>
      <c r="E507" s="43">
        <v>42374</v>
      </c>
      <c r="F507" s="43">
        <v>42374</v>
      </c>
      <c r="G507" s="43">
        <v>42374</v>
      </c>
      <c r="H507" s="11">
        <v>1</v>
      </c>
    </row>
    <row r="508" spans="1:8" ht="15">
      <c r="A508" s="11">
        <v>805096</v>
      </c>
      <c r="B508" s="11" t="s">
        <v>13</v>
      </c>
      <c r="C508" s="11" t="s">
        <v>138</v>
      </c>
      <c r="D508" s="11" t="s">
        <v>117</v>
      </c>
      <c r="E508" s="43">
        <v>42376</v>
      </c>
      <c r="F508" s="43">
        <v>42376</v>
      </c>
      <c r="G508" s="43">
        <v>42376</v>
      </c>
      <c r="H508" s="11">
        <v>1</v>
      </c>
    </row>
    <row r="509" spans="1:8" ht="15">
      <c r="A509" s="11">
        <v>805096</v>
      </c>
      <c r="B509" s="11" t="s">
        <v>13</v>
      </c>
      <c r="C509" s="11" t="s">
        <v>138</v>
      </c>
      <c r="D509" s="11" t="s">
        <v>123</v>
      </c>
      <c r="E509" s="43">
        <v>42261</v>
      </c>
      <c r="F509" s="43">
        <v>42261</v>
      </c>
      <c r="G509" s="43">
        <v>42261</v>
      </c>
      <c r="H509" s="11">
        <v>1</v>
      </c>
    </row>
    <row r="510" spans="1:8" ht="15">
      <c r="A510" s="11">
        <v>808736</v>
      </c>
      <c r="B510" s="11" t="s">
        <v>108</v>
      </c>
      <c r="C510" s="11" t="s">
        <v>157</v>
      </c>
      <c r="D510" s="11" t="s">
        <v>137</v>
      </c>
      <c r="E510" s="43">
        <v>42445</v>
      </c>
      <c r="F510" s="43">
        <v>42445</v>
      </c>
      <c r="G510" s="43">
        <v>42445</v>
      </c>
      <c r="H510" s="11">
        <v>1</v>
      </c>
    </row>
    <row r="511" spans="1:8" ht="15">
      <c r="A511" s="11">
        <v>808736</v>
      </c>
      <c r="B511" s="11" t="s">
        <v>108</v>
      </c>
      <c r="C511" s="11" t="s">
        <v>157</v>
      </c>
      <c r="D511" s="11" t="s">
        <v>44</v>
      </c>
      <c r="E511" s="43">
        <v>42219</v>
      </c>
      <c r="F511" s="43">
        <v>42219</v>
      </c>
      <c r="G511" s="43">
        <v>42230</v>
      </c>
      <c r="H511" s="11">
        <v>12</v>
      </c>
    </row>
    <row r="512" spans="1:8" ht="15">
      <c r="A512" s="11">
        <v>808736</v>
      </c>
      <c r="B512" s="11" t="s">
        <v>108</v>
      </c>
      <c r="C512" s="11" t="s">
        <v>157</v>
      </c>
      <c r="D512" s="11" t="s">
        <v>44</v>
      </c>
      <c r="E512" s="43">
        <v>42271</v>
      </c>
      <c r="F512" s="43">
        <v>42271</v>
      </c>
      <c r="G512" s="43">
        <v>42277</v>
      </c>
      <c r="H512" s="11">
        <v>7</v>
      </c>
    </row>
    <row r="513" spans="1:8" ht="15">
      <c r="A513" s="11">
        <v>808736</v>
      </c>
      <c r="B513" s="11" t="s">
        <v>108</v>
      </c>
      <c r="C513" s="11" t="s">
        <v>157</v>
      </c>
      <c r="D513" s="11" t="s">
        <v>44</v>
      </c>
      <c r="E513" s="43">
        <v>42360</v>
      </c>
      <c r="F513" s="43">
        <v>42360</v>
      </c>
      <c r="G513" s="43">
        <v>42361</v>
      </c>
      <c r="H513" s="11">
        <v>2</v>
      </c>
    </row>
    <row r="514" spans="1:8" ht="15">
      <c r="A514" s="11">
        <v>808736</v>
      </c>
      <c r="B514" s="11" t="s">
        <v>108</v>
      </c>
      <c r="C514" s="11" t="s">
        <v>157</v>
      </c>
      <c r="D514" s="11" t="s">
        <v>44</v>
      </c>
      <c r="E514" s="43">
        <v>42380</v>
      </c>
      <c r="F514" s="43">
        <v>42380</v>
      </c>
      <c r="G514" s="43">
        <v>42383</v>
      </c>
      <c r="H514" s="11">
        <v>4</v>
      </c>
    </row>
    <row r="515" spans="1:8" ht="15">
      <c r="A515" s="11">
        <v>808736</v>
      </c>
      <c r="B515" s="11" t="s">
        <v>108</v>
      </c>
      <c r="C515" s="11" t="s">
        <v>157</v>
      </c>
      <c r="D515" s="11" t="s">
        <v>146</v>
      </c>
      <c r="E515" s="43">
        <v>42352</v>
      </c>
      <c r="F515" s="43">
        <v>42352</v>
      </c>
      <c r="G515" s="43">
        <v>42352</v>
      </c>
      <c r="H515" s="11">
        <v>1</v>
      </c>
    </row>
    <row r="516" spans="1:8" ht="15">
      <c r="A516" s="11">
        <v>808736</v>
      </c>
      <c r="B516" s="11" t="s">
        <v>108</v>
      </c>
      <c r="C516" s="11" t="s">
        <v>157</v>
      </c>
      <c r="D516" s="11" t="s">
        <v>115</v>
      </c>
      <c r="E516" s="43">
        <v>42328</v>
      </c>
      <c r="F516" s="43">
        <v>42328</v>
      </c>
      <c r="G516" s="43">
        <v>42328</v>
      </c>
      <c r="H516" s="11">
        <v>1</v>
      </c>
    </row>
    <row r="517" spans="1:8" ht="15">
      <c r="A517" s="11">
        <v>808736</v>
      </c>
      <c r="B517" s="11" t="s">
        <v>108</v>
      </c>
      <c r="C517" s="11" t="s">
        <v>157</v>
      </c>
      <c r="D517" s="11" t="s">
        <v>115</v>
      </c>
      <c r="E517" s="43">
        <v>42415</v>
      </c>
      <c r="F517" s="43">
        <v>42415</v>
      </c>
      <c r="G517" s="43">
        <v>42417</v>
      </c>
      <c r="H517" s="11">
        <v>3</v>
      </c>
    </row>
    <row r="518" spans="1:8" ht="15">
      <c r="A518" s="11">
        <v>808736</v>
      </c>
      <c r="B518" s="11" t="s">
        <v>108</v>
      </c>
      <c r="C518" s="11" t="s">
        <v>157</v>
      </c>
      <c r="D518" s="11" t="s">
        <v>122</v>
      </c>
      <c r="E518" s="43">
        <v>42359</v>
      </c>
      <c r="F518" s="43">
        <v>42359</v>
      </c>
      <c r="G518" s="43">
        <v>42359</v>
      </c>
      <c r="H518" s="11">
        <v>1</v>
      </c>
    </row>
    <row r="519" spans="1:8" ht="15">
      <c r="A519" s="11">
        <v>808736</v>
      </c>
      <c r="B519" s="11" t="s">
        <v>108</v>
      </c>
      <c r="C519" s="11" t="s">
        <v>157</v>
      </c>
      <c r="D519" s="11" t="s">
        <v>45</v>
      </c>
      <c r="E519" s="43">
        <v>42167</v>
      </c>
      <c r="F519" s="43">
        <v>42167</v>
      </c>
      <c r="G519" s="43">
        <v>42167</v>
      </c>
      <c r="H519" s="11">
        <v>1</v>
      </c>
    </row>
    <row r="520" spans="1:8" ht="15">
      <c r="A520" s="11">
        <v>808736</v>
      </c>
      <c r="B520" s="11" t="s">
        <v>108</v>
      </c>
      <c r="C520" s="11" t="s">
        <v>157</v>
      </c>
      <c r="D520" s="11" t="s">
        <v>45</v>
      </c>
      <c r="E520" s="43">
        <v>42268</v>
      </c>
      <c r="F520" s="43">
        <v>42268</v>
      </c>
      <c r="G520" s="43">
        <v>42268</v>
      </c>
      <c r="H520" s="11">
        <v>1</v>
      </c>
    </row>
    <row r="521" spans="1:8" ht="15">
      <c r="A521" s="11">
        <v>808736</v>
      </c>
      <c r="B521" s="11" t="s">
        <v>108</v>
      </c>
      <c r="C521" s="11" t="s">
        <v>157</v>
      </c>
      <c r="D521" s="11" t="s">
        <v>45</v>
      </c>
      <c r="E521" s="43">
        <v>42282</v>
      </c>
      <c r="F521" s="43">
        <v>42282</v>
      </c>
      <c r="G521" s="43">
        <v>42286</v>
      </c>
      <c r="H521" s="11">
        <v>5</v>
      </c>
    </row>
    <row r="522" spans="1:8" ht="15">
      <c r="A522" s="11">
        <v>808736</v>
      </c>
      <c r="B522" s="11" t="s">
        <v>108</v>
      </c>
      <c r="C522" s="11" t="s">
        <v>157</v>
      </c>
      <c r="D522" s="11" t="s">
        <v>45</v>
      </c>
      <c r="E522" s="43">
        <v>42335</v>
      </c>
      <c r="F522" s="43">
        <v>42335</v>
      </c>
      <c r="G522" s="43">
        <v>42335</v>
      </c>
      <c r="H522" s="11">
        <v>1</v>
      </c>
    </row>
    <row r="523" spans="1:8" ht="15">
      <c r="A523" s="11">
        <v>808736</v>
      </c>
      <c r="B523" s="11" t="s">
        <v>108</v>
      </c>
      <c r="C523" s="11" t="s">
        <v>157</v>
      </c>
      <c r="D523" s="11" t="s">
        <v>45</v>
      </c>
      <c r="E523" s="43">
        <v>42362</v>
      </c>
      <c r="F523" s="43">
        <v>42362</v>
      </c>
      <c r="G523" s="43">
        <v>42362</v>
      </c>
      <c r="H523" s="11">
        <v>1</v>
      </c>
    </row>
    <row r="524" spans="1:8" ht="15">
      <c r="A524" s="11">
        <v>808736</v>
      </c>
      <c r="B524" s="11" t="s">
        <v>108</v>
      </c>
      <c r="C524" s="11" t="s">
        <v>157</v>
      </c>
      <c r="D524" s="11" t="s">
        <v>45</v>
      </c>
      <c r="E524" s="43">
        <v>42446</v>
      </c>
      <c r="F524" s="43">
        <v>42446</v>
      </c>
      <c r="G524" s="43">
        <v>42446</v>
      </c>
      <c r="H524" s="11">
        <v>1</v>
      </c>
    </row>
    <row r="525" spans="1:8" ht="15">
      <c r="A525" s="11">
        <v>808736</v>
      </c>
      <c r="B525" s="11" t="s">
        <v>108</v>
      </c>
      <c r="C525" s="11" t="s">
        <v>157</v>
      </c>
      <c r="D525" s="11" t="s">
        <v>123</v>
      </c>
      <c r="E525" s="43">
        <v>42216</v>
      </c>
      <c r="F525" s="43">
        <v>42216</v>
      </c>
      <c r="G525" s="43">
        <v>42216</v>
      </c>
      <c r="H525" s="11">
        <v>1</v>
      </c>
    </row>
    <row r="526" spans="1:8" ht="15">
      <c r="A526" s="11">
        <v>33007480</v>
      </c>
      <c r="B526" s="11" t="s">
        <v>158</v>
      </c>
      <c r="C526" s="11" t="s">
        <v>114</v>
      </c>
      <c r="D526" s="11" t="s">
        <v>159</v>
      </c>
      <c r="E526" s="43">
        <v>42241</v>
      </c>
      <c r="F526" s="43">
        <v>42241</v>
      </c>
      <c r="G526" s="43">
        <v>42277</v>
      </c>
      <c r="H526" s="11">
        <v>37</v>
      </c>
    </row>
    <row r="527" spans="1:8" ht="15">
      <c r="A527" s="11">
        <v>33007480</v>
      </c>
      <c r="B527" s="11" t="s">
        <v>158</v>
      </c>
      <c r="C527" s="11" t="s">
        <v>114</v>
      </c>
      <c r="D527" s="11" t="s">
        <v>159</v>
      </c>
      <c r="E527" s="43">
        <v>42278</v>
      </c>
      <c r="F527" s="43">
        <v>42278</v>
      </c>
      <c r="G527" s="43">
        <v>42285</v>
      </c>
      <c r="H527" s="11">
        <v>8</v>
      </c>
    </row>
    <row r="528" spans="1:8" ht="15">
      <c r="A528" s="11">
        <v>33007480</v>
      </c>
      <c r="B528" s="11" t="s">
        <v>158</v>
      </c>
      <c r="C528" s="11" t="s">
        <v>114</v>
      </c>
      <c r="D528" s="11" t="s">
        <v>121</v>
      </c>
      <c r="E528" s="43">
        <v>42217</v>
      </c>
      <c r="F528" s="43">
        <v>42217</v>
      </c>
      <c r="G528" s="43">
        <v>42240</v>
      </c>
      <c r="H528" s="11">
        <v>24</v>
      </c>
    </row>
    <row r="529" spans="1:8" ht="15">
      <c r="A529" s="11">
        <v>807928</v>
      </c>
      <c r="B529" s="11" t="s">
        <v>103</v>
      </c>
      <c r="C529" s="11" t="s">
        <v>147</v>
      </c>
      <c r="D529" s="11" t="s">
        <v>44</v>
      </c>
      <c r="E529" s="43">
        <v>42198</v>
      </c>
      <c r="F529" s="43">
        <v>42198</v>
      </c>
      <c r="G529" s="43">
        <v>42200</v>
      </c>
      <c r="H529" s="11">
        <v>3</v>
      </c>
    </row>
    <row r="530" spans="1:8" ht="15">
      <c r="A530" s="11">
        <v>807928</v>
      </c>
      <c r="B530" s="11" t="s">
        <v>103</v>
      </c>
      <c r="C530" s="11" t="s">
        <v>147</v>
      </c>
      <c r="D530" s="11" t="s">
        <v>44</v>
      </c>
      <c r="E530" s="43">
        <v>42226</v>
      </c>
      <c r="F530" s="43">
        <v>42226</v>
      </c>
      <c r="G530" s="43">
        <v>42237</v>
      </c>
      <c r="H530" s="11">
        <v>12</v>
      </c>
    </row>
    <row r="531" spans="1:8" ht="15">
      <c r="A531" s="11">
        <v>807928</v>
      </c>
      <c r="B531" s="11" t="s">
        <v>103</v>
      </c>
      <c r="C531" s="11" t="s">
        <v>147</v>
      </c>
      <c r="D531" s="11" t="s">
        <v>44</v>
      </c>
      <c r="E531" s="43">
        <v>42254</v>
      </c>
      <c r="F531" s="43">
        <v>42254</v>
      </c>
      <c r="G531" s="43">
        <v>42258</v>
      </c>
      <c r="H531" s="11">
        <v>5</v>
      </c>
    </row>
    <row r="532" spans="1:8" ht="15">
      <c r="A532" s="11">
        <v>807928</v>
      </c>
      <c r="B532" s="11" t="s">
        <v>103</v>
      </c>
      <c r="C532" s="11" t="s">
        <v>147</v>
      </c>
      <c r="D532" s="11" t="s">
        <v>44</v>
      </c>
      <c r="E532" s="43">
        <v>42367</v>
      </c>
      <c r="F532" s="43">
        <v>42367</v>
      </c>
      <c r="G532" s="43">
        <v>42369</v>
      </c>
      <c r="H532" s="11">
        <v>3</v>
      </c>
    </row>
    <row r="533" spans="1:8" ht="15">
      <c r="A533" s="11">
        <v>807928</v>
      </c>
      <c r="B533" s="11" t="s">
        <v>103</v>
      </c>
      <c r="C533" s="11" t="s">
        <v>147</v>
      </c>
      <c r="D533" s="11" t="s">
        <v>115</v>
      </c>
      <c r="E533" s="43">
        <v>42383</v>
      </c>
      <c r="F533" s="43">
        <v>42383</v>
      </c>
      <c r="G533" s="43">
        <v>42383</v>
      </c>
      <c r="H533" s="11">
        <v>1</v>
      </c>
    </row>
    <row r="534" spans="1:8" ht="15">
      <c r="A534" s="11">
        <v>807928</v>
      </c>
      <c r="B534" s="11" t="s">
        <v>103</v>
      </c>
      <c r="C534" s="11" t="s">
        <v>147</v>
      </c>
      <c r="D534" s="11" t="s">
        <v>115</v>
      </c>
      <c r="E534" s="43">
        <v>42384</v>
      </c>
      <c r="F534" s="43">
        <v>42384</v>
      </c>
      <c r="G534" s="43">
        <v>42384</v>
      </c>
      <c r="H534" s="11">
        <v>1</v>
      </c>
    </row>
    <row r="535" spans="1:8" ht="15">
      <c r="A535" s="11">
        <v>807928</v>
      </c>
      <c r="B535" s="11" t="s">
        <v>103</v>
      </c>
      <c r="C535" s="11" t="s">
        <v>147</v>
      </c>
      <c r="D535" s="11" t="s">
        <v>115</v>
      </c>
      <c r="E535" s="43">
        <v>42408</v>
      </c>
      <c r="F535" s="43">
        <v>42408</v>
      </c>
      <c r="G535" s="43">
        <v>42409</v>
      </c>
      <c r="H535" s="11">
        <v>2</v>
      </c>
    </row>
    <row r="536" spans="1:8" ht="15">
      <c r="A536" s="11">
        <v>807928</v>
      </c>
      <c r="B536" s="11" t="s">
        <v>103</v>
      </c>
      <c r="C536" s="11" t="s">
        <v>147</v>
      </c>
      <c r="D536" s="11" t="s">
        <v>115</v>
      </c>
      <c r="E536" s="43">
        <v>42410</v>
      </c>
      <c r="F536" s="43">
        <v>42410</v>
      </c>
      <c r="G536" s="43">
        <v>42411</v>
      </c>
      <c r="H536" s="11">
        <v>2</v>
      </c>
    </row>
    <row r="537" spans="1:8" ht="15">
      <c r="A537" s="11">
        <v>807928</v>
      </c>
      <c r="B537" s="11" t="s">
        <v>103</v>
      </c>
      <c r="C537" s="11" t="s">
        <v>147</v>
      </c>
      <c r="D537" s="11" t="s">
        <v>122</v>
      </c>
      <c r="E537" s="43">
        <v>42366</v>
      </c>
      <c r="F537" s="43">
        <v>42366</v>
      </c>
      <c r="G537" s="43">
        <v>42366</v>
      </c>
      <c r="H537" s="11">
        <v>1</v>
      </c>
    </row>
    <row r="538" spans="1:8" ht="15">
      <c r="A538" s="11">
        <v>807928</v>
      </c>
      <c r="B538" s="11" t="s">
        <v>103</v>
      </c>
      <c r="C538" s="11" t="s">
        <v>147</v>
      </c>
      <c r="D538" s="11" t="s">
        <v>45</v>
      </c>
      <c r="E538" s="43">
        <v>42201</v>
      </c>
      <c r="F538" s="43">
        <v>42201</v>
      </c>
      <c r="G538" s="43">
        <v>42207</v>
      </c>
      <c r="H538" s="11">
        <v>7</v>
      </c>
    </row>
    <row r="539" spans="1:8" ht="15">
      <c r="A539" s="11">
        <v>807928</v>
      </c>
      <c r="B539" s="11" t="s">
        <v>103</v>
      </c>
      <c r="C539" s="11" t="s">
        <v>147</v>
      </c>
      <c r="D539" s="11" t="s">
        <v>45</v>
      </c>
      <c r="E539" s="43">
        <v>42373</v>
      </c>
      <c r="F539" s="43">
        <v>42373</v>
      </c>
      <c r="G539" s="43">
        <v>42373</v>
      </c>
      <c r="H539" s="11">
        <v>1</v>
      </c>
    </row>
    <row r="540" spans="1:8" ht="15">
      <c r="A540" s="11">
        <v>807928</v>
      </c>
      <c r="B540" s="11" t="s">
        <v>103</v>
      </c>
      <c r="C540" s="11" t="s">
        <v>147</v>
      </c>
      <c r="D540" s="11" t="s">
        <v>45</v>
      </c>
      <c r="E540" s="43">
        <v>42426</v>
      </c>
      <c r="F540" s="43">
        <v>42426</v>
      </c>
      <c r="G540" s="43">
        <v>42426</v>
      </c>
      <c r="H540" s="11">
        <v>1</v>
      </c>
    </row>
    <row r="541" spans="1:8" ht="15">
      <c r="A541" s="11">
        <v>20037671</v>
      </c>
      <c r="B541" s="11" t="s">
        <v>160</v>
      </c>
      <c r="C541" s="11" t="s">
        <v>153</v>
      </c>
      <c r="D541" s="11" t="s">
        <v>159</v>
      </c>
      <c r="E541" s="43">
        <v>42219</v>
      </c>
      <c r="F541" s="43">
        <v>42219</v>
      </c>
      <c r="G541" s="43">
        <v>42230</v>
      </c>
      <c r="H541" s="11">
        <v>12</v>
      </c>
    </row>
    <row r="542" spans="1:8" ht="15">
      <c r="A542" s="11">
        <v>20033530</v>
      </c>
      <c r="B542" s="11" t="s">
        <v>150</v>
      </c>
      <c r="C542" s="11" t="s">
        <v>161</v>
      </c>
      <c r="D542" s="11" t="s">
        <v>44</v>
      </c>
      <c r="E542" s="43">
        <v>42198</v>
      </c>
      <c r="F542" s="43">
        <v>42198</v>
      </c>
      <c r="G542" s="43">
        <v>42198</v>
      </c>
      <c r="H542" s="11">
        <v>1</v>
      </c>
    </row>
    <row r="543" spans="1:8" ht="15">
      <c r="A543" s="11">
        <v>20033530</v>
      </c>
      <c r="B543" s="11" t="s">
        <v>150</v>
      </c>
      <c r="C543" s="11" t="s">
        <v>161</v>
      </c>
      <c r="D543" s="11" t="s">
        <v>44</v>
      </c>
      <c r="E543" s="43">
        <v>42219</v>
      </c>
      <c r="F543" s="43">
        <v>42219</v>
      </c>
      <c r="G543" s="43">
        <v>42237</v>
      </c>
      <c r="H543" s="11">
        <v>19</v>
      </c>
    </row>
    <row r="544" spans="1:8" ht="15">
      <c r="A544" s="11">
        <v>20033530</v>
      </c>
      <c r="B544" s="11" t="s">
        <v>150</v>
      </c>
      <c r="C544" s="11" t="s">
        <v>161</v>
      </c>
      <c r="D544" s="11" t="s">
        <v>44</v>
      </c>
      <c r="E544" s="43">
        <v>42367</v>
      </c>
      <c r="F544" s="43">
        <v>42367</v>
      </c>
      <c r="G544" s="43">
        <v>42369</v>
      </c>
      <c r="H544" s="11">
        <v>3</v>
      </c>
    </row>
    <row r="545" spans="1:8" ht="15">
      <c r="A545" s="11">
        <v>20033530</v>
      </c>
      <c r="B545" s="11" t="s">
        <v>150</v>
      </c>
      <c r="C545" s="11" t="s">
        <v>161</v>
      </c>
      <c r="D545" s="11" t="s">
        <v>44</v>
      </c>
      <c r="E545" s="43">
        <v>42494</v>
      </c>
      <c r="F545" s="43">
        <v>42494</v>
      </c>
      <c r="G545" s="43">
        <v>42494</v>
      </c>
      <c r="H545" s="11">
        <v>1</v>
      </c>
    </row>
    <row r="546" spans="1:8" ht="15">
      <c r="A546" s="11">
        <v>20033530</v>
      </c>
      <c r="B546" s="11" t="s">
        <v>150</v>
      </c>
      <c r="C546" s="11" t="s">
        <v>161</v>
      </c>
      <c r="D546" s="11" t="s">
        <v>44</v>
      </c>
      <c r="E546" s="43">
        <v>42496</v>
      </c>
      <c r="F546" s="43">
        <v>42496</v>
      </c>
      <c r="G546" s="43">
        <v>42496</v>
      </c>
      <c r="H546" s="11">
        <v>1</v>
      </c>
    </row>
    <row r="547" spans="1:8" ht="15">
      <c r="A547" s="11">
        <v>20033530</v>
      </c>
      <c r="B547" s="11" t="s">
        <v>150</v>
      </c>
      <c r="C547" s="11" t="s">
        <v>161</v>
      </c>
      <c r="D547" s="11" t="s">
        <v>121</v>
      </c>
      <c r="E547" s="43">
        <v>42238</v>
      </c>
      <c r="F547" s="43">
        <v>42238</v>
      </c>
      <c r="G547" s="43">
        <v>42238</v>
      </c>
      <c r="H547" s="11">
        <v>1</v>
      </c>
    </row>
    <row r="548" spans="1:8" ht="15">
      <c r="A548" s="11">
        <v>20033530</v>
      </c>
      <c r="B548" s="11" t="s">
        <v>150</v>
      </c>
      <c r="C548" s="11" t="s">
        <v>161</v>
      </c>
      <c r="D548" s="11" t="s">
        <v>121</v>
      </c>
      <c r="E548" s="43">
        <v>42377</v>
      </c>
      <c r="F548" s="43">
        <v>42377</v>
      </c>
      <c r="G548" s="43">
        <v>42377</v>
      </c>
      <c r="H548" s="11">
        <v>1</v>
      </c>
    </row>
    <row r="549" spans="1:8" ht="15">
      <c r="A549" s="11">
        <v>20033530</v>
      </c>
      <c r="B549" s="11" t="s">
        <v>150</v>
      </c>
      <c r="C549" s="11" t="s">
        <v>161</v>
      </c>
      <c r="D549" s="11" t="s">
        <v>122</v>
      </c>
      <c r="E549" s="43">
        <v>42366</v>
      </c>
      <c r="F549" s="43">
        <v>42366</v>
      </c>
      <c r="G549" s="43">
        <v>42366</v>
      </c>
      <c r="H549" s="11">
        <v>1</v>
      </c>
    </row>
    <row r="550" spans="1:8" ht="15">
      <c r="A550" s="11">
        <v>20033530</v>
      </c>
      <c r="B550" s="11" t="s">
        <v>150</v>
      </c>
      <c r="C550" s="11" t="s">
        <v>161</v>
      </c>
      <c r="D550" s="11" t="s">
        <v>123</v>
      </c>
      <c r="E550" s="43">
        <v>42216</v>
      </c>
      <c r="F550" s="43">
        <v>42216</v>
      </c>
      <c r="G550" s="43">
        <v>42216</v>
      </c>
      <c r="H550" s="11">
        <v>1</v>
      </c>
    </row>
    <row r="551" spans="1:8" ht="15">
      <c r="A551" s="11">
        <v>809645</v>
      </c>
      <c r="B551" s="11" t="s">
        <v>15</v>
      </c>
      <c r="C551" s="11" t="s">
        <v>129</v>
      </c>
      <c r="D551" s="11" t="s">
        <v>43</v>
      </c>
      <c r="E551" s="43">
        <v>42410</v>
      </c>
      <c r="F551" s="43">
        <v>42410</v>
      </c>
      <c r="G551" s="43">
        <v>42410</v>
      </c>
      <c r="H551" s="11">
        <v>1</v>
      </c>
    </row>
    <row r="552" spans="1:8" ht="15">
      <c r="A552" s="11">
        <v>809645</v>
      </c>
      <c r="B552" s="11" t="s">
        <v>15</v>
      </c>
      <c r="C552" s="11" t="s">
        <v>129</v>
      </c>
      <c r="D552" s="11" t="s">
        <v>135</v>
      </c>
      <c r="E552" s="43">
        <v>42425</v>
      </c>
      <c r="F552" s="43">
        <v>42425</v>
      </c>
      <c r="G552" s="43">
        <v>42425</v>
      </c>
      <c r="H552" s="11">
        <v>1</v>
      </c>
    </row>
    <row r="553" spans="1:8" ht="15">
      <c r="A553" s="11">
        <v>809645</v>
      </c>
      <c r="B553" s="11" t="s">
        <v>15</v>
      </c>
      <c r="C553" s="11" t="s">
        <v>129</v>
      </c>
      <c r="D553" s="11" t="s">
        <v>44</v>
      </c>
      <c r="E553" s="43">
        <v>42191</v>
      </c>
      <c r="F553" s="43">
        <v>42191</v>
      </c>
      <c r="G553" s="43">
        <v>42198</v>
      </c>
      <c r="H553" s="11">
        <v>8</v>
      </c>
    </row>
    <row r="554" spans="1:8" ht="15">
      <c r="A554" s="11">
        <v>809645</v>
      </c>
      <c r="B554" s="11" t="s">
        <v>15</v>
      </c>
      <c r="C554" s="11" t="s">
        <v>129</v>
      </c>
      <c r="D554" s="11" t="s">
        <v>44</v>
      </c>
      <c r="E554" s="43">
        <v>42233</v>
      </c>
      <c r="F554" s="43">
        <v>42233</v>
      </c>
      <c r="G554" s="43">
        <v>42244</v>
      </c>
      <c r="H554" s="11">
        <v>12</v>
      </c>
    </row>
    <row r="555" spans="1:8" ht="15">
      <c r="A555" s="11">
        <v>809645</v>
      </c>
      <c r="B555" s="11" t="s">
        <v>15</v>
      </c>
      <c r="C555" s="11" t="s">
        <v>129</v>
      </c>
      <c r="D555" s="11" t="s">
        <v>44</v>
      </c>
      <c r="E555" s="43">
        <v>42366</v>
      </c>
      <c r="F555" s="43">
        <v>42366</v>
      </c>
      <c r="G555" s="43">
        <v>42369</v>
      </c>
      <c r="H555" s="11">
        <v>4</v>
      </c>
    </row>
    <row r="556" spans="1:8" ht="15">
      <c r="A556" s="11">
        <v>809645</v>
      </c>
      <c r="B556" s="11" t="s">
        <v>15</v>
      </c>
      <c r="C556" s="11" t="s">
        <v>129</v>
      </c>
      <c r="D556" s="11" t="s">
        <v>44</v>
      </c>
      <c r="E556" s="43">
        <v>42403</v>
      </c>
      <c r="F556" s="43">
        <v>42403</v>
      </c>
      <c r="G556" s="43">
        <v>42403</v>
      </c>
      <c r="H556" s="11">
        <v>1</v>
      </c>
    </row>
    <row r="557" spans="1:8" ht="15">
      <c r="A557" s="11">
        <v>809645</v>
      </c>
      <c r="B557" s="11" t="s">
        <v>15</v>
      </c>
      <c r="C557" s="11" t="s">
        <v>129</v>
      </c>
      <c r="D557" s="11" t="s">
        <v>44</v>
      </c>
      <c r="E557" s="43">
        <v>42478</v>
      </c>
      <c r="F557" s="43">
        <v>42478</v>
      </c>
      <c r="G557" s="43">
        <v>42481</v>
      </c>
      <c r="H557" s="11">
        <v>4</v>
      </c>
    </row>
    <row r="558" spans="1:8" ht="15">
      <c r="A558" s="11">
        <v>809645</v>
      </c>
      <c r="B558" s="11" t="s">
        <v>15</v>
      </c>
      <c r="C558" s="11" t="s">
        <v>129</v>
      </c>
      <c r="D558" s="11" t="s">
        <v>115</v>
      </c>
      <c r="E558" s="43">
        <v>42335</v>
      </c>
      <c r="F558" s="43">
        <v>42335</v>
      </c>
      <c r="G558" s="43">
        <v>42335</v>
      </c>
      <c r="H558" s="11">
        <v>1</v>
      </c>
    </row>
    <row r="559" spans="1:8" ht="15">
      <c r="A559" s="11">
        <v>809645</v>
      </c>
      <c r="B559" s="11" t="s">
        <v>15</v>
      </c>
      <c r="C559" s="11" t="s">
        <v>129</v>
      </c>
      <c r="D559" s="11" t="s">
        <v>115</v>
      </c>
      <c r="E559" s="43">
        <v>42345</v>
      </c>
      <c r="F559" s="43">
        <v>42345</v>
      </c>
      <c r="G559" s="43">
        <v>42346</v>
      </c>
      <c r="H559" s="11">
        <v>2</v>
      </c>
    </row>
    <row r="560" spans="1:8" ht="15">
      <c r="A560" s="11">
        <v>809645</v>
      </c>
      <c r="B560" s="11" t="s">
        <v>15</v>
      </c>
      <c r="C560" s="11" t="s">
        <v>129</v>
      </c>
      <c r="D560" s="11" t="s">
        <v>116</v>
      </c>
      <c r="E560" s="43">
        <v>42282</v>
      </c>
      <c r="F560" s="43">
        <v>42282</v>
      </c>
      <c r="G560" s="43">
        <v>42286</v>
      </c>
      <c r="H560" s="11">
        <v>5</v>
      </c>
    </row>
    <row r="561" spans="1:8" ht="15">
      <c r="A561" s="11">
        <v>809645</v>
      </c>
      <c r="B561" s="11" t="s">
        <v>15</v>
      </c>
      <c r="C561" s="11" t="s">
        <v>129</v>
      </c>
      <c r="D561" s="11" t="s">
        <v>116</v>
      </c>
      <c r="E561" s="43">
        <v>42290</v>
      </c>
      <c r="F561" s="43">
        <v>42290</v>
      </c>
      <c r="G561" s="43">
        <v>42290</v>
      </c>
      <c r="H561" s="11">
        <v>1</v>
      </c>
    </row>
    <row r="562" spans="1:8" ht="15">
      <c r="A562" s="11">
        <v>809645</v>
      </c>
      <c r="B562" s="11" t="s">
        <v>15</v>
      </c>
      <c r="C562" s="11" t="s">
        <v>129</v>
      </c>
      <c r="D562" s="11" t="s">
        <v>116</v>
      </c>
      <c r="E562" s="43">
        <v>42291</v>
      </c>
      <c r="F562" s="43">
        <v>42291</v>
      </c>
      <c r="G562" s="43">
        <v>42291</v>
      </c>
      <c r="H562" s="11">
        <v>1</v>
      </c>
    </row>
    <row r="563" spans="1:8" ht="15">
      <c r="A563" s="11">
        <v>809645</v>
      </c>
      <c r="B563" s="11" t="s">
        <v>15</v>
      </c>
      <c r="C563" s="11" t="s">
        <v>129</v>
      </c>
      <c r="D563" s="11" t="s">
        <v>116</v>
      </c>
      <c r="E563" s="43">
        <v>42292</v>
      </c>
      <c r="F563" s="43">
        <v>42292</v>
      </c>
      <c r="G563" s="43">
        <v>42292</v>
      </c>
      <c r="H563" s="11">
        <v>1</v>
      </c>
    </row>
    <row r="564" spans="1:8" ht="15">
      <c r="A564" s="11">
        <v>809645</v>
      </c>
      <c r="B564" s="11" t="s">
        <v>15</v>
      </c>
      <c r="C564" s="11" t="s">
        <v>129</v>
      </c>
      <c r="D564" s="11" t="s">
        <v>116</v>
      </c>
      <c r="E564" s="43">
        <v>42296</v>
      </c>
      <c r="F564" s="43">
        <v>42296</v>
      </c>
      <c r="G564" s="43">
        <v>42296</v>
      </c>
      <c r="H564" s="11">
        <v>1</v>
      </c>
    </row>
    <row r="565" spans="1:8" ht="15">
      <c r="A565" s="11">
        <v>809645</v>
      </c>
      <c r="B565" s="11" t="s">
        <v>15</v>
      </c>
      <c r="C565" s="11" t="s">
        <v>129</v>
      </c>
      <c r="D565" s="11" t="s">
        <v>116</v>
      </c>
      <c r="E565" s="43">
        <v>42297</v>
      </c>
      <c r="F565" s="43">
        <v>42297</v>
      </c>
      <c r="G565" s="43">
        <v>42297</v>
      </c>
      <c r="H565" s="11">
        <v>1</v>
      </c>
    </row>
    <row r="566" spans="1:8" ht="15">
      <c r="A566" s="11">
        <v>809645</v>
      </c>
      <c r="B566" s="11" t="s">
        <v>15</v>
      </c>
      <c r="C566" s="11" t="s">
        <v>129</v>
      </c>
      <c r="D566" s="11" t="s">
        <v>116</v>
      </c>
      <c r="E566" s="43">
        <v>42299</v>
      </c>
      <c r="F566" s="43">
        <v>42299</v>
      </c>
      <c r="G566" s="43">
        <v>42299</v>
      </c>
      <c r="H566" s="11">
        <v>1</v>
      </c>
    </row>
    <row r="567" spans="1:8" ht="15">
      <c r="A567" s="11">
        <v>809645</v>
      </c>
      <c r="B567" s="11" t="s">
        <v>15</v>
      </c>
      <c r="C567" s="11" t="s">
        <v>129</v>
      </c>
      <c r="D567" s="11" t="s">
        <v>116</v>
      </c>
      <c r="E567" s="43">
        <v>42300</v>
      </c>
      <c r="F567" s="43">
        <v>42300</v>
      </c>
      <c r="G567" s="43">
        <v>42300</v>
      </c>
      <c r="H567" s="11">
        <v>1</v>
      </c>
    </row>
    <row r="568" spans="1:8" ht="15">
      <c r="A568" s="11">
        <v>809645</v>
      </c>
      <c r="B568" s="11" t="s">
        <v>15</v>
      </c>
      <c r="C568" s="11" t="s">
        <v>129</v>
      </c>
      <c r="D568" s="11" t="s">
        <v>116</v>
      </c>
      <c r="E568" s="43">
        <v>42305</v>
      </c>
      <c r="F568" s="43">
        <v>42305</v>
      </c>
      <c r="G568" s="43">
        <v>42306</v>
      </c>
      <c r="H568" s="11">
        <v>2</v>
      </c>
    </row>
    <row r="569" spans="1:8" ht="15">
      <c r="A569" s="11">
        <v>809645</v>
      </c>
      <c r="B569" s="11" t="s">
        <v>15</v>
      </c>
      <c r="C569" s="11" t="s">
        <v>129</v>
      </c>
      <c r="D569" s="11" t="s">
        <v>116</v>
      </c>
      <c r="E569" s="43">
        <v>42310</v>
      </c>
      <c r="F569" s="43">
        <v>42310</v>
      </c>
      <c r="G569" s="43">
        <v>42310</v>
      </c>
      <c r="H569" s="11">
        <v>1</v>
      </c>
    </row>
    <row r="570" spans="1:8" ht="15">
      <c r="A570" s="11">
        <v>809645</v>
      </c>
      <c r="B570" s="11" t="s">
        <v>15</v>
      </c>
      <c r="C570" s="11" t="s">
        <v>129</v>
      </c>
      <c r="D570" s="11" t="s">
        <v>116</v>
      </c>
      <c r="E570" s="43">
        <v>42311</v>
      </c>
      <c r="F570" s="43">
        <v>42311</v>
      </c>
      <c r="G570" s="43">
        <v>42311</v>
      </c>
      <c r="H570" s="11">
        <v>1</v>
      </c>
    </row>
    <row r="571" spans="1:8" ht="15">
      <c r="A571" s="11">
        <v>809645</v>
      </c>
      <c r="B571" s="11" t="s">
        <v>15</v>
      </c>
      <c r="C571" s="11" t="s">
        <v>129</v>
      </c>
      <c r="D571" s="11" t="s">
        <v>116</v>
      </c>
      <c r="E571" s="43">
        <v>42312</v>
      </c>
      <c r="F571" s="43">
        <v>42312</v>
      </c>
      <c r="G571" s="43">
        <v>42313</v>
      </c>
      <c r="H571" s="11">
        <v>2</v>
      </c>
    </row>
    <row r="572" spans="1:8" ht="15">
      <c r="A572" s="11">
        <v>809645</v>
      </c>
      <c r="B572" s="11" t="s">
        <v>15</v>
      </c>
      <c r="C572" s="11" t="s">
        <v>129</v>
      </c>
      <c r="D572" s="11" t="s">
        <v>116</v>
      </c>
      <c r="E572" s="43">
        <v>42317</v>
      </c>
      <c r="F572" s="43">
        <v>42317</v>
      </c>
      <c r="G572" s="43">
        <v>42317</v>
      </c>
      <c r="H572" s="11">
        <v>1</v>
      </c>
    </row>
    <row r="573" spans="1:8" ht="15">
      <c r="A573" s="11">
        <v>809645</v>
      </c>
      <c r="B573" s="11" t="s">
        <v>15</v>
      </c>
      <c r="C573" s="11" t="s">
        <v>129</v>
      </c>
      <c r="D573" s="11" t="s">
        <v>116</v>
      </c>
      <c r="E573" s="43">
        <v>42324</v>
      </c>
      <c r="F573" s="43">
        <v>42324</v>
      </c>
      <c r="G573" s="43">
        <v>42324</v>
      </c>
      <c r="H573" s="11">
        <v>1</v>
      </c>
    </row>
    <row r="574" spans="1:8" ht="15">
      <c r="A574" s="11">
        <v>809645</v>
      </c>
      <c r="B574" s="11" t="s">
        <v>15</v>
      </c>
      <c r="C574" s="11" t="s">
        <v>129</v>
      </c>
      <c r="D574" s="11" t="s">
        <v>116</v>
      </c>
      <c r="E574" s="43">
        <v>42325</v>
      </c>
      <c r="F574" s="43">
        <v>42325</v>
      </c>
      <c r="G574" s="43">
        <v>42325</v>
      </c>
      <c r="H574" s="11">
        <v>1</v>
      </c>
    </row>
    <row r="575" spans="1:8" ht="15">
      <c r="A575" s="11">
        <v>809645</v>
      </c>
      <c r="B575" s="11" t="s">
        <v>15</v>
      </c>
      <c r="C575" s="11" t="s">
        <v>129</v>
      </c>
      <c r="D575" s="11" t="s">
        <v>116</v>
      </c>
      <c r="E575" s="43">
        <v>42327</v>
      </c>
      <c r="F575" s="43">
        <v>42327</v>
      </c>
      <c r="G575" s="43">
        <v>42327</v>
      </c>
      <c r="H575" s="11">
        <v>1</v>
      </c>
    </row>
    <row r="576" spans="1:8" ht="15">
      <c r="A576" s="11">
        <v>809645</v>
      </c>
      <c r="B576" s="11" t="s">
        <v>15</v>
      </c>
      <c r="C576" s="11" t="s">
        <v>129</v>
      </c>
      <c r="D576" s="11" t="s">
        <v>116</v>
      </c>
      <c r="E576" s="43">
        <v>42331</v>
      </c>
      <c r="F576" s="43">
        <v>42331</v>
      </c>
      <c r="G576" s="43">
        <v>42331</v>
      </c>
      <c r="H576" s="11">
        <v>1</v>
      </c>
    </row>
    <row r="577" spans="1:8" ht="15">
      <c r="A577" s="11">
        <v>809645</v>
      </c>
      <c r="B577" s="11" t="s">
        <v>15</v>
      </c>
      <c r="C577" s="11" t="s">
        <v>129</v>
      </c>
      <c r="D577" s="11" t="s">
        <v>116</v>
      </c>
      <c r="E577" s="43">
        <v>42333</v>
      </c>
      <c r="F577" s="43">
        <v>42333</v>
      </c>
      <c r="G577" s="43">
        <v>42333</v>
      </c>
      <c r="H577" s="11">
        <v>1</v>
      </c>
    </row>
    <row r="578" spans="1:8" ht="15">
      <c r="A578" s="11">
        <v>809645</v>
      </c>
      <c r="B578" s="11" t="s">
        <v>15</v>
      </c>
      <c r="C578" s="11" t="s">
        <v>129</v>
      </c>
      <c r="D578" s="11" t="s">
        <v>116</v>
      </c>
      <c r="E578" s="43">
        <v>42334</v>
      </c>
      <c r="F578" s="43">
        <v>42334</v>
      </c>
      <c r="G578" s="43">
        <v>42334</v>
      </c>
      <c r="H578" s="11">
        <v>1</v>
      </c>
    </row>
    <row r="579" spans="1:8" ht="15">
      <c r="A579" s="11">
        <v>809645</v>
      </c>
      <c r="B579" s="11" t="s">
        <v>15</v>
      </c>
      <c r="C579" s="11" t="s">
        <v>129</v>
      </c>
      <c r="D579" s="11" t="s">
        <v>116</v>
      </c>
      <c r="E579" s="43">
        <v>42338</v>
      </c>
      <c r="F579" s="43">
        <v>42338</v>
      </c>
      <c r="G579" s="43">
        <v>42338</v>
      </c>
      <c r="H579" s="11">
        <v>1</v>
      </c>
    </row>
    <row r="580" spans="1:8" ht="15">
      <c r="A580" s="11">
        <v>809645</v>
      </c>
      <c r="B580" s="11" t="s">
        <v>15</v>
      </c>
      <c r="C580" s="11" t="s">
        <v>129</v>
      </c>
      <c r="D580" s="11" t="s">
        <v>116</v>
      </c>
      <c r="E580" s="43">
        <v>42340</v>
      </c>
      <c r="F580" s="43">
        <v>42340</v>
      </c>
      <c r="G580" s="43">
        <v>42341</v>
      </c>
      <c r="H580" s="11">
        <v>2</v>
      </c>
    </row>
    <row r="581" spans="1:8" ht="15">
      <c r="A581" s="11">
        <v>809645</v>
      </c>
      <c r="B581" s="11" t="s">
        <v>15</v>
      </c>
      <c r="C581" s="11" t="s">
        <v>129</v>
      </c>
      <c r="D581" s="11" t="s">
        <v>117</v>
      </c>
      <c r="E581" s="43">
        <v>42320</v>
      </c>
      <c r="F581" s="43">
        <v>42320</v>
      </c>
      <c r="G581" s="43">
        <v>42320</v>
      </c>
      <c r="H581" s="11">
        <v>1</v>
      </c>
    </row>
    <row r="582" spans="1:8" ht="15">
      <c r="A582" s="11">
        <v>809645</v>
      </c>
      <c r="B582" s="11" t="s">
        <v>15</v>
      </c>
      <c r="C582" s="11" t="s">
        <v>129</v>
      </c>
      <c r="D582" s="11" t="s">
        <v>117</v>
      </c>
      <c r="E582" s="43">
        <v>42482</v>
      </c>
      <c r="F582" s="43">
        <v>42482</v>
      </c>
      <c r="G582" s="43">
        <v>42482</v>
      </c>
      <c r="H582" s="11">
        <v>1</v>
      </c>
    </row>
    <row r="583" spans="1:8" ht="15">
      <c r="A583" s="11">
        <v>809645</v>
      </c>
      <c r="B583" s="11" t="s">
        <v>15</v>
      </c>
      <c r="C583" s="11" t="s">
        <v>129</v>
      </c>
      <c r="D583" s="11" t="s">
        <v>123</v>
      </c>
      <c r="E583" s="43">
        <v>42247</v>
      </c>
      <c r="F583" s="43">
        <v>42247</v>
      </c>
      <c r="G583" s="43">
        <v>42247</v>
      </c>
      <c r="H583" s="11">
        <v>1</v>
      </c>
    </row>
    <row r="584" spans="1:8" ht="15">
      <c r="A584" s="11">
        <v>814190</v>
      </c>
      <c r="B584" s="11" t="s">
        <v>162</v>
      </c>
      <c r="C584" s="11" t="s">
        <v>163</v>
      </c>
      <c r="D584" s="11" t="s">
        <v>120</v>
      </c>
      <c r="E584" s="43">
        <v>42366</v>
      </c>
      <c r="F584" s="43">
        <v>42366</v>
      </c>
      <c r="G584" s="43">
        <v>42369</v>
      </c>
      <c r="H584" s="11">
        <v>4</v>
      </c>
    </row>
    <row r="585" spans="1:8" ht="15">
      <c r="A585" s="11">
        <v>814190</v>
      </c>
      <c r="B585" s="11" t="s">
        <v>162</v>
      </c>
      <c r="C585" s="11" t="s">
        <v>163</v>
      </c>
      <c r="D585" s="11" t="s">
        <v>120</v>
      </c>
      <c r="E585" s="43">
        <v>42373</v>
      </c>
      <c r="F585" s="43">
        <v>42373</v>
      </c>
      <c r="G585" s="43">
        <v>42373</v>
      </c>
      <c r="H585" s="11">
        <v>1</v>
      </c>
    </row>
    <row r="586" spans="1:8" ht="15">
      <c r="A586" s="11">
        <v>814190</v>
      </c>
      <c r="B586" s="11" t="s">
        <v>162</v>
      </c>
      <c r="C586" s="11" t="s">
        <v>163</v>
      </c>
      <c r="D586" s="11" t="s">
        <v>43</v>
      </c>
      <c r="E586" s="43">
        <v>42263</v>
      </c>
      <c r="F586" s="43">
        <v>42263</v>
      </c>
      <c r="G586" s="43">
        <v>42263</v>
      </c>
      <c r="H586" s="11">
        <v>1</v>
      </c>
    </row>
    <row r="587" spans="1:8" ht="15">
      <c r="A587" s="11">
        <v>814190</v>
      </c>
      <c r="B587" s="11" t="s">
        <v>162</v>
      </c>
      <c r="C587" s="11" t="s">
        <v>163</v>
      </c>
      <c r="D587" s="11" t="s">
        <v>44</v>
      </c>
      <c r="E587" s="43">
        <v>42198</v>
      </c>
      <c r="F587" s="43">
        <v>42198</v>
      </c>
      <c r="G587" s="43">
        <v>42198</v>
      </c>
      <c r="H587" s="11">
        <v>1</v>
      </c>
    </row>
    <row r="588" spans="1:8" ht="15">
      <c r="A588" s="11">
        <v>814190</v>
      </c>
      <c r="B588" s="11" t="s">
        <v>162</v>
      </c>
      <c r="C588" s="11" t="s">
        <v>163</v>
      </c>
      <c r="D588" s="11" t="s">
        <v>44</v>
      </c>
      <c r="E588" s="43">
        <v>42233</v>
      </c>
      <c r="F588" s="43">
        <v>42233</v>
      </c>
      <c r="G588" s="43">
        <v>42247</v>
      </c>
      <c r="H588" s="11">
        <v>15</v>
      </c>
    </row>
    <row r="589" spans="1:8" ht="15">
      <c r="A589" s="11">
        <v>814190</v>
      </c>
      <c r="B589" s="11" t="s">
        <v>162</v>
      </c>
      <c r="C589" s="11" t="s">
        <v>163</v>
      </c>
      <c r="D589" s="11" t="s">
        <v>44</v>
      </c>
      <c r="E589" s="43">
        <v>42254</v>
      </c>
      <c r="F589" s="43">
        <v>42254</v>
      </c>
      <c r="G589" s="43">
        <v>42254</v>
      </c>
      <c r="H589" s="11">
        <v>1</v>
      </c>
    </row>
    <row r="590" spans="1:8" ht="15">
      <c r="A590" s="11">
        <v>814190</v>
      </c>
      <c r="B590" s="11" t="s">
        <v>162</v>
      </c>
      <c r="C590" s="11" t="s">
        <v>163</v>
      </c>
      <c r="D590" s="11" t="s">
        <v>44</v>
      </c>
      <c r="E590" s="43">
        <v>42264</v>
      </c>
      <c r="F590" s="43">
        <v>42264</v>
      </c>
      <c r="G590" s="43">
        <v>42271</v>
      </c>
      <c r="H590" s="11">
        <v>8</v>
      </c>
    </row>
    <row r="591" spans="1:8" ht="15">
      <c r="A591" s="11">
        <v>20022921</v>
      </c>
      <c r="B591" s="11" t="s">
        <v>2</v>
      </c>
      <c r="C591" s="11" t="s">
        <v>164</v>
      </c>
      <c r="D591" s="11" t="s">
        <v>43</v>
      </c>
      <c r="E591" s="43">
        <v>42419</v>
      </c>
      <c r="F591" s="43">
        <v>42419</v>
      </c>
      <c r="G591" s="43">
        <v>42419</v>
      </c>
      <c r="H591" s="11">
        <v>1</v>
      </c>
    </row>
    <row r="592" spans="1:8" ht="15">
      <c r="A592" s="11">
        <v>20022921</v>
      </c>
      <c r="B592" s="11" t="s">
        <v>2</v>
      </c>
      <c r="C592" s="11" t="s">
        <v>164</v>
      </c>
      <c r="D592" s="11" t="s">
        <v>44</v>
      </c>
      <c r="E592" s="43">
        <v>42209</v>
      </c>
      <c r="F592" s="43">
        <v>42209</v>
      </c>
      <c r="G592" s="43">
        <v>42209</v>
      </c>
      <c r="H592" s="11">
        <v>1</v>
      </c>
    </row>
    <row r="593" spans="1:8" ht="15">
      <c r="A593" s="11">
        <v>20022921</v>
      </c>
      <c r="B593" s="11" t="s">
        <v>2</v>
      </c>
      <c r="C593" s="11" t="s">
        <v>164</v>
      </c>
      <c r="D593" s="11" t="s">
        <v>44</v>
      </c>
      <c r="E593" s="43">
        <v>42226</v>
      </c>
      <c r="F593" s="43">
        <v>42226</v>
      </c>
      <c r="G593" s="43">
        <v>42227</v>
      </c>
      <c r="H593" s="11">
        <v>2</v>
      </c>
    </row>
    <row r="594" spans="1:8" ht="15">
      <c r="A594" s="11">
        <v>20022921</v>
      </c>
      <c r="B594" s="11" t="s">
        <v>2</v>
      </c>
      <c r="C594" s="11" t="s">
        <v>164</v>
      </c>
      <c r="D594" s="11" t="s">
        <v>44</v>
      </c>
      <c r="E594" s="43">
        <v>42233</v>
      </c>
      <c r="F594" s="43">
        <v>42233</v>
      </c>
      <c r="G594" s="43">
        <v>42237</v>
      </c>
      <c r="H594" s="11">
        <v>5</v>
      </c>
    </row>
    <row r="595" spans="1:8" ht="15">
      <c r="A595" s="11">
        <v>20022921</v>
      </c>
      <c r="B595" s="11" t="s">
        <v>2</v>
      </c>
      <c r="C595" s="11" t="s">
        <v>164</v>
      </c>
      <c r="D595" s="11" t="s">
        <v>44</v>
      </c>
      <c r="E595" s="43">
        <v>42261</v>
      </c>
      <c r="F595" s="43">
        <v>42261</v>
      </c>
      <c r="G595" s="43">
        <v>42265</v>
      </c>
      <c r="H595" s="11">
        <v>5</v>
      </c>
    </row>
    <row r="596" spans="1:8" ht="15">
      <c r="A596" s="11">
        <v>20022921</v>
      </c>
      <c r="B596" s="11" t="s">
        <v>2</v>
      </c>
      <c r="C596" s="11" t="s">
        <v>164</v>
      </c>
      <c r="D596" s="11" t="s">
        <v>44</v>
      </c>
      <c r="E596" s="43">
        <v>42275</v>
      </c>
      <c r="F596" s="43">
        <v>42275</v>
      </c>
      <c r="G596" s="43">
        <v>42277</v>
      </c>
      <c r="H596" s="11">
        <v>3</v>
      </c>
    </row>
    <row r="597" spans="1:8" ht="15">
      <c r="A597" s="11">
        <v>20022921</v>
      </c>
      <c r="B597" s="11" t="s">
        <v>2</v>
      </c>
      <c r="C597" s="11" t="s">
        <v>164</v>
      </c>
      <c r="D597" s="11" t="s">
        <v>44</v>
      </c>
      <c r="E597" s="43">
        <v>42307</v>
      </c>
      <c r="F597" s="43">
        <v>42307</v>
      </c>
      <c r="G597" s="43">
        <v>42307</v>
      </c>
      <c r="H597" s="11">
        <v>1</v>
      </c>
    </row>
    <row r="598" spans="1:8" ht="15">
      <c r="A598" s="11">
        <v>20022921</v>
      </c>
      <c r="B598" s="11" t="s">
        <v>2</v>
      </c>
      <c r="C598" s="11" t="s">
        <v>164</v>
      </c>
      <c r="D598" s="11" t="s">
        <v>44</v>
      </c>
      <c r="E598" s="43">
        <v>42422</v>
      </c>
      <c r="F598" s="43">
        <v>42422</v>
      </c>
      <c r="G598" s="43">
        <v>42426</v>
      </c>
      <c r="H598" s="11">
        <v>5</v>
      </c>
    </row>
    <row r="599" spans="1:8" ht="15">
      <c r="A599" s="11">
        <v>20022921</v>
      </c>
      <c r="B599" s="11" t="s">
        <v>2</v>
      </c>
      <c r="C599" s="11" t="s">
        <v>164</v>
      </c>
      <c r="D599" s="11" t="s">
        <v>139</v>
      </c>
      <c r="E599" s="43">
        <v>42228</v>
      </c>
      <c r="F599" s="43">
        <v>42228</v>
      </c>
      <c r="G599" s="43">
        <v>42230</v>
      </c>
      <c r="H599" s="11">
        <v>3</v>
      </c>
    </row>
    <row r="600" spans="1:8" ht="15">
      <c r="A600" s="11">
        <v>20022921</v>
      </c>
      <c r="B600" s="11" t="s">
        <v>2</v>
      </c>
      <c r="C600" s="11" t="s">
        <v>164</v>
      </c>
      <c r="D600" s="11" t="s">
        <v>115</v>
      </c>
      <c r="E600" s="43">
        <v>42310</v>
      </c>
      <c r="F600" s="43">
        <v>42310</v>
      </c>
      <c r="G600" s="43">
        <v>42313</v>
      </c>
      <c r="H600" s="11">
        <v>4</v>
      </c>
    </row>
    <row r="601" spans="1:8" ht="15">
      <c r="A601" s="11">
        <v>20022921</v>
      </c>
      <c r="B601" s="11" t="s">
        <v>2</v>
      </c>
      <c r="C601" s="11" t="s">
        <v>164</v>
      </c>
      <c r="D601" s="11" t="s">
        <v>115</v>
      </c>
      <c r="E601" s="43">
        <v>42328</v>
      </c>
      <c r="F601" s="43">
        <v>42328</v>
      </c>
      <c r="G601" s="43">
        <v>42328</v>
      </c>
      <c r="H601" s="11">
        <v>1</v>
      </c>
    </row>
    <row r="602" spans="1:8" ht="15">
      <c r="A602" s="11">
        <v>20022921</v>
      </c>
      <c r="B602" s="11" t="s">
        <v>2</v>
      </c>
      <c r="C602" s="11" t="s">
        <v>164</v>
      </c>
      <c r="D602" s="11" t="s">
        <v>115</v>
      </c>
      <c r="E602" s="43">
        <v>42352</v>
      </c>
      <c r="F602" s="43">
        <v>42352</v>
      </c>
      <c r="G602" s="43">
        <v>42355</v>
      </c>
      <c r="H602" s="11">
        <v>4</v>
      </c>
    </row>
    <row r="603" spans="1:8" ht="15">
      <c r="A603" s="11">
        <v>20022921</v>
      </c>
      <c r="B603" s="11" t="s">
        <v>2</v>
      </c>
      <c r="C603" s="11" t="s">
        <v>164</v>
      </c>
      <c r="D603" s="11" t="s">
        <v>116</v>
      </c>
      <c r="E603" s="43">
        <v>42320</v>
      </c>
      <c r="F603" s="43">
        <v>42320</v>
      </c>
      <c r="G603" s="43">
        <v>42320</v>
      </c>
      <c r="H603" s="11">
        <v>1</v>
      </c>
    </row>
    <row r="604" spans="1:8" ht="15">
      <c r="A604" s="11">
        <v>20022921</v>
      </c>
      <c r="B604" s="11" t="s">
        <v>2</v>
      </c>
      <c r="C604" s="11" t="s">
        <v>164</v>
      </c>
      <c r="D604" s="11" t="s">
        <v>116</v>
      </c>
      <c r="E604" s="43">
        <v>42321</v>
      </c>
      <c r="F604" s="43">
        <v>42321</v>
      </c>
      <c r="G604" s="43">
        <v>42321</v>
      </c>
      <c r="H604" s="11">
        <v>1</v>
      </c>
    </row>
    <row r="605" spans="1:8" ht="15">
      <c r="A605" s="11">
        <v>20022921</v>
      </c>
      <c r="B605" s="11" t="s">
        <v>2</v>
      </c>
      <c r="C605" s="11" t="s">
        <v>164</v>
      </c>
      <c r="D605" s="11" t="s">
        <v>116</v>
      </c>
      <c r="E605" s="43">
        <v>42325</v>
      </c>
      <c r="F605" s="43">
        <v>42325</v>
      </c>
      <c r="G605" s="43">
        <v>42325</v>
      </c>
      <c r="H605" s="11">
        <v>1</v>
      </c>
    </row>
    <row r="606" spans="1:8" ht="15">
      <c r="A606" s="11">
        <v>20022921</v>
      </c>
      <c r="B606" s="11" t="s">
        <v>2</v>
      </c>
      <c r="C606" s="11" t="s">
        <v>164</v>
      </c>
      <c r="D606" s="11" t="s">
        <v>116</v>
      </c>
      <c r="E606" s="43">
        <v>42327</v>
      </c>
      <c r="F606" s="43">
        <v>42327</v>
      </c>
      <c r="G606" s="43">
        <v>42327</v>
      </c>
      <c r="H606" s="11">
        <v>1</v>
      </c>
    </row>
    <row r="607" spans="1:8" ht="15">
      <c r="A607" s="11">
        <v>20022921</v>
      </c>
      <c r="B607" s="11" t="s">
        <v>2</v>
      </c>
      <c r="C607" s="11" t="s">
        <v>164</v>
      </c>
      <c r="D607" s="11" t="s">
        <v>116</v>
      </c>
      <c r="E607" s="43">
        <v>42331</v>
      </c>
      <c r="F607" s="43">
        <v>42331</v>
      </c>
      <c r="G607" s="43">
        <v>42331</v>
      </c>
      <c r="H607" s="11">
        <v>1</v>
      </c>
    </row>
    <row r="608" spans="1:8" ht="15">
      <c r="A608" s="11">
        <v>20022921</v>
      </c>
      <c r="B608" s="11" t="s">
        <v>2</v>
      </c>
      <c r="C608" s="11" t="s">
        <v>164</v>
      </c>
      <c r="D608" s="11" t="s">
        <v>116</v>
      </c>
      <c r="E608" s="43">
        <v>42338</v>
      </c>
      <c r="F608" s="43">
        <v>42338</v>
      </c>
      <c r="G608" s="43">
        <v>42339</v>
      </c>
      <c r="H608" s="11">
        <v>2</v>
      </c>
    </row>
    <row r="609" spans="1:8" ht="15">
      <c r="A609" s="11">
        <v>20022921</v>
      </c>
      <c r="B609" s="11" t="s">
        <v>2</v>
      </c>
      <c r="C609" s="11" t="s">
        <v>164</v>
      </c>
      <c r="D609" s="11" t="s">
        <v>116</v>
      </c>
      <c r="E609" s="43">
        <v>42340</v>
      </c>
      <c r="F609" s="43">
        <v>42340</v>
      </c>
      <c r="G609" s="43">
        <v>42340</v>
      </c>
      <c r="H609" s="11">
        <v>1</v>
      </c>
    </row>
    <row r="610" spans="1:8" ht="15">
      <c r="A610" s="11">
        <v>20022921</v>
      </c>
      <c r="B610" s="11" t="s">
        <v>2</v>
      </c>
      <c r="C610" s="11" t="s">
        <v>164</v>
      </c>
      <c r="D610" s="11" t="s">
        <v>116</v>
      </c>
      <c r="E610" s="43">
        <v>42341</v>
      </c>
      <c r="F610" s="43">
        <v>42341</v>
      </c>
      <c r="G610" s="43">
        <v>42341</v>
      </c>
      <c r="H610" s="11">
        <v>1</v>
      </c>
    </row>
    <row r="611" spans="1:8" ht="15">
      <c r="A611" s="11">
        <v>20022921</v>
      </c>
      <c r="B611" s="11" t="s">
        <v>2</v>
      </c>
      <c r="C611" s="11" t="s">
        <v>164</v>
      </c>
      <c r="D611" s="11" t="s">
        <v>116</v>
      </c>
      <c r="E611" s="43">
        <v>42367</v>
      </c>
      <c r="F611" s="43">
        <v>42367</v>
      </c>
      <c r="G611" s="43">
        <v>42367</v>
      </c>
      <c r="H611" s="11">
        <v>1</v>
      </c>
    </row>
    <row r="612" spans="1:8" ht="15">
      <c r="A612" s="11">
        <v>20022921</v>
      </c>
      <c r="B612" s="11" t="s">
        <v>2</v>
      </c>
      <c r="C612" s="11" t="s">
        <v>164</v>
      </c>
      <c r="D612" s="11" t="s">
        <v>116</v>
      </c>
      <c r="E612" s="43">
        <v>42375</v>
      </c>
      <c r="F612" s="43">
        <v>42375</v>
      </c>
      <c r="G612" s="43">
        <v>42375</v>
      </c>
      <c r="H612" s="11">
        <v>1</v>
      </c>
    </row>
    <row r="613" spans="1:8" ht="15">
      <c r="A613" s="11">
        <v>20022921</v>
      </c>
      <c r="B613" s="11" t="s">
        <v>2</v>
      </c>
      <c r="C613" s="11" t="s">
        <v>164</v>
      </c>
      <c r="D613" s="11" t="s">
        <v>116</v>
      </c>
      <c r="E613" s="43">
        <v>42382</v>
      </c>
      <c r="F613" s="43">
        <v>42382</v>
      </c>
      <c r="G613" s="43">
        <v>42382</v>
      </c>
      <c r="H613" s="11">
        <v>1</v>
      </c>
    </row>
    <row r="614" spans="1:8" ht="15">
      <c r="A614" s="11">
        <v>20022921</v>
      </c>
      <c r="B614" s="11" t="s">
        <v>2</v>
      </c>
      <c r="C614" s="11" t="s">
        <v>164</v>
      </c>
      <c r="D614" s="11" t="s">
        <v>116</v>
      </c>
      <c r="E614" s="43">
        <v>42396</v>
      </c>
      <c r="F614" s="43">
        <v>42396</v>
      </c>
      <c r="G614" s="43">
        <v>42396</v>
      </c>
      <c r="H614" s="11">
        <v>1</v>
      </c>
    </row>
    <row r="615" spans="1:8" ht="15">
      <c r="A615" s="11">
        <v>20022921</v>
      </c>
      <c r="B615" s="11" t="s">
        <v>2</v>
      </c>
      <c r="C615" s="11" t="s">
        <v>164</v>
      </c>
      <c r="D615" s="11" t="s">
        <v>116</v>
      </c>
      <c r="E615" s="43">
        <v>42401</v>
      </c>
      <c r="F615" s="43">
        <v>42401</v>
      </c>
      <c r="G615" s="43">
        <v>42401</v>
      </c>
      <c r="H615" s="11">
        <v>1</v>
      </c>
    </row>
    <row r="616" spans="1:8" ht="15">
      <c r="A616" s="11">
        <v>20022921</v>
      </c>
      <c r="B616" s="11" t="s">
        <v>2</v>
      </c>
      <c r="C616" s="11" t="s">
        <v>164</v>
      </c>
      <c r="D616" s="11" t="s">
        <v>116</v>
      </c>
      <c r="E616" s="43">
        <v>42405</v>
      </c>
      <c r="F616" s="43">
        <v>42405</v>
      </c>
      <c r="G616" s="43">
        <v>42405</v>
      </c>
      <c r="H616" s="11">
        <v>1</v>
      </c>
    </row>
    <row r="617" spans="1:8" ht="15">
      <c r="A617" s="11">
        <v>20022921</v>
      </c>
      <c r="B617" s="11" t="s">
        <v>2</v>
      </c>
      <c r="C617" s="11" t="s">
        <v>164</v>
      </c>
      <c r="D617" s="11" t="s">
        <v>116</v>
      </c>
      <c r="E617" s="43">
        <v>42408</v>
      </c>
      <c r="F617" s="43">
        <v>42408</v>
      </c>
      <c r="G617" s="43">
        <v>42408</v>
      </c>
      <c r="H617" s="11">
        <v>1</v>
      </c>
    </row>
    <row r="618" spans="1:8" ht="15">
      <c r="A618" s="11">
        <v>20022921</v>
      </c>
      <c r="B618" s="11" t="s">
        <v>2</v>
      </c>
      <c r="C618" s="11" t="s">
        <v>164</v>
      </c>
      <c r="D618" s="11" t="s">
        <v>116</v>
      </c>
      <c r="E618" s="43">
        <v>42410</v>
      </c>
      <c r="F618" s="43">
        <v>42410</v>
      </c>
      <c r="G618" s="43">
        <v>42410</v>
      </c>
      <c r="H618" s="11">
        <v>1</v>
      </c>
    </row>
    <row r="619" spans="1:8" ht="15">
      <c r="A619" s="11">
        <v>20022921</v>
      </c>
      <c r="B619" s="11" t="s">
        <v>2</v>
      </c>
      <c r="C619" s="11" t="s">
        <v>164</v>
      </c>
      <c r="D619" s="11" t="s">
        <v>116</v>
      </c>
      <c r="E619" s="43">
        <v>42412</v>
      </c>
      <c r="F619" s="43">
        <v>42412</v>
      </c>
      <c r="G619" s="43">
        <v>42412</v>
      </c>
      <c r="H619" s="11">
        <v>1</v>
      </c>
    </row>
    <row r="620" spans="1:8" ht="15">
      <c r="A620" s="11">
        <v>20022921</v>
      </c>
      <c r="B620" s="11" t="s">
        <v>2</v>
      </c>
      <c r="C620" s="11" t="s">
        <v>164</v>
      </c>
      <c r="D620" s="11" t="s">
        <v>116</v>
      </c>
      <c r="E620" s="43">
        <v>42417</v>
      </c>
      <c r="F620" s="43">
        <v>42417</v>
      </c>
      <c r="G620" s="43">
        <v>42417</v>
      </c>
      <c r="H620" s="11">
        <v>1</v>
      </c>
    </row>
    <row r="621" spans="1:8" ht="15">
      <c r="A621" s="11">
        <v>20022921</v>
      </c>
      <c r="B621" s="11" t="s">
        <v>2</v>
      </c>
      <c r="C621" s="11" t="s">
        <v>164</v>
      </c>
      <c r="D621" s="11" t="s">
        <v>121</v>
      </c>
      <c r="E621" s="43">
        <v>42388</v>
      </c>
      <c r="F621" s="43">
        <v>42388</v>
      </c>
      <c r="G621" s="43">
        <v>42391</v>
      </c>
      <c r="H621" s="11">
        <v>4</v>
      </c>
    </row>
    <row r="622" spans="1:8" ht="15">
      <c r="A622" s="11">
        <v>20022921</v>
      </c>
      <c r="B622" s="11" t="s">
        <v>2</v>
      </c>
      <c r="C622" s="11" t="s">
        <v>164</v>
      </c>
      <c r="D622" s="11" t="s">
        <v>140</v>
      </c>
      <c r="E622" s="43">
        <v>42296</v>
      </c>
      <c r="F622" s="43">
        <v>42296</v>
      </c>
      <c r="G622" s="43">
        <v>42300</v>
      </c>
      <c r="H622" s="11">
        <v>5</v>
      </c>
    </row>
    <row r="623" spans="1:8" ht="15">
      <c r="A623" s="11">
        <v>20022921</v>
      </c>
      <c r="B623" s="11" t="s">
        <v>2</v>
      </c>
      <c r="C623" s="11" t="s">
        <v>164</v>
      </c>
      <c r="D623" s="11" t="s">
        <v>140</v>
      </c>
      <c r="E623" s="43">
        <v>42303</v>
      </c>
      <c r="F623" s="43">
        <v>42303</v>
      </c>
      <c r="G623" s="43">
        <v>42306</v>
      </c>
      <c r="H623" s="11">
        <v>4</v>
      </c>
    </row>
    <row r="624" spans="1:8" ht="15">
      <c r="A624" s="11">
        <v>20022921</v>
      </c>
      <c r="B624" s="11" t="s">
        <v>2</v>
      </c>
      <c r="C624" s="11" t="s">
        <v>164</v>
      </c>
      <c r="D624" s="11" t="s">
        <v>117</v>
      </c>
      <c r="E624" s="43">
        <v>42170</v>
      </c>
      <c r="F624" s="43">
        <v>42170</v>
      </c>
      <c r="G624" s="43">
        <v>42170</v>
      </c>
      <c r="H624" s="11">
        <v>1</v>
      </c>
    </row>
    <row r="625" spans="1:8" ht="15">
      <c r="A625" s="11">
        <v>20022921</v>
      </c>
      <c r="B625" s="11" t="s">
        <v>2</v>
      </c>
      <c r="C625" s="11" t="s">
        <v>164</v>
      </c>
      <c r="D625" s="11" t="s">
        <v>117</v>
      </c>
      <c r="E625" s="43">
        <v>42361</v>
      </c>
      <c r="F625" s="43">
        <v>42361</v>
      </c>
      <c r="G625" s="43">
        <v>42362</v>
      </c>
      <c r="H625" s="11">
        <v>2</v>
      </c>
    </row>
    <row r="626" spans="1:8" ht="15">
      <c r="A626" s="11">
        <v>20022921</v>
      </c>
      <c r="B626" s="11" t="s">
        <v>2</v>
      </c>
      <c r="C626" s="11" t="s">
        <v>164</v>
      </c>
      <c r="D626" s="11" t="s">
        <v>117</v>
      </c>
      <c r="E626" s="43">
        <v>42450</v>
      </c>
      <c r="F626" s="43">
        <v>42450</v>
      </c>
      <c r="G626" s="43">
        <v>42450</v>
      </c>
      <c r="H626" s="11">
        <v>1</v>
      </c>
    </row>
    <row r="627" spans="1:8" ht="15">
      <c r="A627" s="11">
        <v>20022921</v>
      </c>
      <c r="B627" s="11" t="s">
        <v>2</v>
      </c>
      <c r="C627" s="11" t="s">
        <v>164</v>
      </c>
      <c r="D627" s="11" t="s">
        <v>117</v>
      </c>
      <c r="E627" s="43">
        <v>42473</v>
      </c>
      <c r="F627" s="43">
        <v>42473</v>
      </c>
      <c r="G627" s="43">
        <v>42475</v>
      </c>
      <c r="H627" s="11">
        <v>3</v>
      </c>
    </row>
    <row r="628" spans="1:8" ht="15">
      <c r="A628" s="11">
        <v>20022921</v>
      </c>
      <c r="B628" s="11" t="s">
        <v>2</v>
      </c>
      <c r="C628" s="11" t="s">
        <v>164</v>
      </c>
      <c r="D628" s="11" t="s">
        <v>123</v>
      </c>
      <c r="E628" s="43">
        <v>42240</v>
      </c>
      <c r="F628" s="43">
        <v>42240</v>
      </c>
      <c r="G628" s="43">
        <v>42240</v>
      </c>
      <c r="H628" s="11">
        <v>1</v>
      </c>
    </row>
    <row r="629" spans="1:8" ht="15">
      <c r="A629" s="11">
        <v>20016150</v>
      </c>
      <c r="B629" s="11" t="s">
        <v>93</v>
      </c>
      <c r="C629" s="11" t="s">
        <v>165</v>
      </c>
      <c r="D629" s="11" t="s">
        <v>43</v>
      </c>
      <c r="E629" s="43">
        <v>42478</v>
      </c>
      <c r="F629" s="43">
        <v>42478</v>
      </c>
      <c r="G629" s="43">
        <v>42478</v>
      </c>
      <c r="H629" s="11">
        <v>1</v>
      </c>
    </row>
    <row r="630" spans="1:8" ht="15">
      <c r="A630" s="11">
        <v>20016150</v>
      </c>
      <c r="B630" s="11" t="s">
        <v>93</v>
      </c>
      <c r="C630" s="11" t="s">
        <v>165</v>
      </c>
      <c r="D630" s="11" t="s">
        <v>43</v>
      </c>
      <c r="E630" s="43">
        <v>42496</v>
      </c>
      <c r="F630" s="43">
        <v>42496</v>
      </c>
      <c r="G630" s="43">
        <v>42496</v>
      </c>
      <c r="H630" s="11">
        <v>1</v>
      </c>
    </row>
    <row r="631" spans="1:8" ht="15">
      <c r="A631" s="11">
        <v>20016150</v>
      </c>
      <c r="B631" s="11" t="s">
        <v>93</v>
      </c>
      <c r="C631" s="11" t="s">
        <v>165</v>
      </c>
      <c r="D631" s="11" t="s">
        <v>44</v>
      </c>
      <c r="E631" s="43">
        <v>42198</v>
      </c>
      <c r="F631" s="43">
        <v>42198</v>
      </c>
      <c r="G631" s="43">
        <v>42198</v>
      </c>
      <c r="H631" s="11">
        <v>1</v>
      </c>
    </row>
    <row r="632" spans="1:8" ht="15">
      <c r="A632" s="11">
        <v>20016150</v>
      </c>
      <c r="B632" s="11" t="s">
        <v>93</v>
      </c>
      <c r="C632" s="11" t="s">
        <v>165</v>
      </c>
      <c r="D632" s="11" t="s">
        <v>44</v>
      </c>
      <c r="E632" s="43">
        <v>42209</v>
      </c>
      <c r="F632" s="43">
        <v>42209</v>
      </c>
      <c r="G632" s="43">
        <v>42237</v>
      </c>
      <c r="H632" s="11">
        <v>29</v>
      </c>
    </row>
    <row r="633" spans="1:8" ht="15">
      <c r="A633" s="11">
        <v>20016150</v>
      </c>
      <c r="B633" s="11" t="s">
        <v>93</v>
      </c>
      <c r="C633" s="11" t="s">
        <v>165</v>
      </c>
      <c r="D633" s="11" t="s">
        <v>122</v>
      </c>
      <c r="E633" s="43">
        <v>42405</v>
      </c>
      <c r="F633" s="43">
        <v>42405</v>
      </c>
      <c r="G633" s="43">
        <v>42405</v>
      </c>
      <c r="H633" s="11">
        <v>1</v>
      </c>
    </row>
    <row r="634" spans="1:8" ht="15">
      <c r="A634" s="11">
        <v>20016150</v>
      </c>
      <c r="B634" s="11" t="s">
        <v>93</v>
      </c>
      <c r="C634" s="11" t="s">
        <v>165</v>
      </c>
      <c r="D634" s="11" t="s">
        <v>45</v>
      </c>
      <c r="E634" s="43">
        <v>42342</v>
      </c>
      <c r="F634" s="43">
        <v>42342</v>
      </c>
      <c r="G634" s="43">
        <v>42342</v>
      </c>
      <c r="H634" s="11">
        <v>1</v>
      </c>
    </row>
    <row r="635" spans="1:8" ht="15">
      <c r="A635" s="11">
        <v>20016150</v>
      </c>
      <c r="B635" s="11" t="s">
        <v>93</v>
      </c>
      <c r="C635" s="11" t="s">
        <v>165</v>
      </c>
      <c r="D635" s="11" t="s">
        <v>45</v>
      </c>
      <c r="E635" s="43">
        <v>42362</v>
      </c>
      <c r="F635" s="43">
        <v>42362</v>
      </c>
      <c r="G635" s="43">
        <v>42362</v>
      </c>
      <c r="H635" s="11">
        <v>1</v>
      </c>
    </row>
    <row r="636" spans="1:8" ht="15">
      <c r="A636" s="11">
        <v>20016150</v>
      </c>
      <c r="B636" s="11" t="s">
        <v>93</v>
      </c>
      <c r="C636" s="11" t="s">
        <v>165</v>
      </c>
      <c r="D636" s="11" t="s">
        <v>45</v>
      </c>
      <c r="E636" s="43">
        <v>42366</v>
      </c>
      <c r="F636" s="43">
        <v>42366</v>
      </c>
      <c r="G636" s="43">
        <v>42369</v>
      </c>
      <c r="H636" s="11">
        <v>4</v>
      </c>
    </row>
    <row r="637" spans="1:8" ht="15">
      <c r="A637" s="11">
        <v>20016150</v>
      </c>
      <c r="B637" s="11" t="s">
        <v>93</v>
      </c>
      <c r="C637" s="11" t="s">
        <v>165</v>
      </c>
      <c r="D637" s="11" t="s">
        <v>45</v>
      </c>
      <c r="E637" s="43">
        <v>42384</v>
      </c>
      <c r="F637" s="43">
        <v>42384</v>
      </c>
      <c r="G637" s="43">
        <v>42384</v>
      </c>
      <c r="H637" s="11">
        <v>1</v>
      </c>
    </row>
    <row r="638" spans="1:8" ht="15">
      <c r="A638" s="11">
        <v>20016150</v>
      </c>
      <c r="B638" s="11" t="s">
        <v>93</v>
      </c>
      <c r="C638" s="11" t="s">
        <v>165</v>
      </c>
      <c r="D638" s="11" t="s">
        <v>45</v>
      </c>
      <c r="E638" s="43">
        <v>42419</v>
      </c>
      <c r="F638" s="43">
        <v>42419</v>
      </c>
      <c r="G638" s="43">
        <v>42419</v>
      </c>
      <c r="H638" s="11">
        <v>1</v>
      </c>
    </row>
    <row r="639" spans="1:8" ht="15">
      <c r="A639" s="11">
        <v>20024739</v>
      </c>
      <c r="B639" s="11" t="s">
        <v>7</v>
      </c>
      <c r="C639" s="11" t="s">
        <v>166</v>
      </c>
      <c r="D639" s="11" t="s">
        <v>167</v>
      </c>
      <c r="E639" s="43">
        <v>42202</v>
      </c>
      <c r="F639" s="43">
        <v>42202</v>
      </c>
      <c r="G639" s="43">
        <v>42202</v>
      </c>
      <c r="H639" s="11">
        <v>1</v>
      </c>
    </row>
    <row r="640" spans="1:8" ht="15">
      <c r="A640" s="11">
        <v>20024739</v>
      </c>
      <c r="B640" s="11" t="s">
        <v>7</v>
      </c>
      <c r="C640" s="11" t="s">
        <v>166</v>
      </c>
      <c r="D640" s="11" t="s">
        <v>168</v>
      </c>
      <c r="E640" s="43">
        <v>42203</v>
      </c>
      <c r="F640" s="43">
        <v>42203</v>
      </c>
      <c r="G640" s="43">
        <v>42244</v>
      </c>
      <c r="H640" s="11">
        <v>42</v>
      </c>
    </row>
    <row r="641" spans="1:8" ht="15">
      <c r="A641" s="11">
        <v>20024739</v>
      </c>
      <c r="B641" s="11" t="s">
        <v>7</v>
      </c>
      <c r="C641" s="11" t="s">
        <v>166</v>
      </c>
      <c r="D641" s="11" t="s">
        <v>43</v>
      </c>
      <c r="E641" s="43">
        <v>42426</v>
      </c>
      <c r="F641" s="43">
        <v>42426</v>
      </c>
      <c r="G641" s="43">
        <v>42426</v>
      </c>
      <c r="H641" s="11">
        <v>1</v>
      </c>
    </row>
    <row r="642" spans="1:8" ht="15">
      <c r="A642" s="11">
        <v>20024739</v>
      </c>
      <c r="B642" s="11" t="s">
        <v>7</v>
      </c>
      <c r="C642" s="11" t="s">
        <v>166</v>
      </c>
      <c r="D642" s="11" t="s">
        <v>44</v>
      </c>
      <c r="E642" s="43">
        <v>42191</v>
      </c>
      <c r="F642" s="43">
        <v>42191</v>
      </c>
      <c r="G642" s="43">
        <v>42195</v>
      </c>
      <c r="H642" s="11">
        <v>5</v>
      </c>
    </row>
    <row r="643" spans="1:8" ht="15">
      <c r="A643" s="11">
        <v>20024739</v>
      </c>
      <c r="B643" s="11" t="s">
        <v>7</v>
      </c>
      <c r="C643" s="11" t="s">
        <v>166</v>
      </c>
      <c r="D643" s="11" t="s">
        <v>44</v>
      </c>
      <c r="E643" s="43">
        <v>42247</v>
      </c>
      <c r="F643" s="43">
        <v>42247</v>
      </c>
      <c r="G643" s="43">
        <v>42251</v>
      </c>
      <c r="H643" s="11">
        <v>5</v>
      </c>
    </row>
    <row r="644" spans="1:8" ht="15">
      <c r="A644" s="11">
        <v>20024739</v>
      </c>
      <c r="B644" s="11" t="s">
        <v>7</v>
      </c>
      <c r="C644" s="11" t="s">
        <v>166</v>
      </c>
      <c r="D644" s="11" t="s">
        <v>44</v>
      </c>
      <c r="E644" s="43">
        <v>42254</v>
      </c>
      <c r="F644" s="43">
        <v>42254</v>
      </c>
      <c r="G644" s="43">
        <v>42258</v>
      </c>
      <c r="H644" s="11">
        <v>5</v>
      </c>
    </row>
    <row r="645" spans="1:8" ht="15">
      <c r="A645" s="11">
        <v>20024739</v>
      </c>
      <c r="B645" s="11" t="s">
        <v>7</v>
      </c>
      <c r="C645" s="11" t="s">
        <v>166</v>
      </c>
      <c r="D645" s="11" t="s">
        <v>44</v>
      </c>
      <c r="E645" s="43">
        <v>42366</v>
      </c>
      <c r="F645" s="43">
        <v>42366</v>
      </c>
      <c r="G645" s="43">
        <v>42369</v>
      </c>
      <c r="H645" s="11">
        <v>4</v>
      </c>
    </row>
    <row r="646" spans="1:8" ht="15">
      <c r="A646" s="11">
        <v>20024739</v>
      </c>
      <c r="B646" s="11" t="s">
        <v>7</v>
      </c>
      <c r="C646" s="11" t="s">
        <v>166</v>
      </c>
      <c r="D646" s="11" t="s">
        <v>44</v>
      </c>
      <c r="E646" s="43">
        <v>42447</v>
      </c>
      <c r="F646" s="43">
        <v>42447</v>
      </c>
      <c r="G646" s="43">
        <v>42447</v>
      </c>
      <c r="H646" s="11">
        <v>1</v>
      </c>
    </row>
    <row r="647" spans="1:8" ht="15">
      <c r="A647" s="11">
        <v>20024739</v>
      </c>
      <c r="B647" s="11" t="s">
        <v>7</v>
      </c>
      <c r="C647" s="11" t="s">
        <v>166</v>
      </c>
      <c r="D647" s="11" t="s">
        <v>44</v>
      </c>
      <c r="E647" s="43">
        <v>42471</v>
      </c>
      <c r="F647" s="43">
        <v>42471</v>
      </c>
      <c r="G647" s="43">
        <v>42475</v>
      </c>
      <c r="H647" s="11">
        <v>5</v>
      </c>
    </row>
    <row r="648" spans="1:8" ht="15">
      <c r="A648" s="11">
        <v>20012918</v>
      </c>
      <c r="B648" s="11" t="s">
        <v>106</v>
      </c>
      <c r="C648" s="11" t="s">
        <v>169</v>
      </c>
      <c r="D648" s="11" t="s">
        <v>137</v>
      </c>
      <c r="E648" s="43">
        <v>42422</v>
      </c>
      <c r="F648" s="43">
        <v>42422</v>
      </c>
      <c r="G648" s="43">
        <v>42422</v>
      </c>
      <c r="H648" s="11">
        <v>1</v>
      </c>
    </row>
    <row r="649" spans="1:8" ht="15">
      <c r="A649" s="11">
        <v>20012918</v>
      </c>
      <c r="B649" s="11" t="s">
        <v>106</v>
      </c>
      <c r="C649" s="11" t="s">
        <v>169</v>
      </c>
      <c r="D649" s="11" t="s">
        <v>43</v>
      </c>
      <c r="E649" s="43">
        <v>42411</v>
      </c>
      <c r="F649" s="43">
        <v>42411</v>
      </c>
      <c r="G649" s="43">
        <v>42411</v>
      </c>
      <c r="H649" s="11">
        <v>1</v>
      </c>
    </row>
    <row r="650" spans="1:8" ht="15">
      <c r="A650" s="11">
        <v>20012918</v>
      </c>
      <c r="B650" s="11" t="s">
        <v>106</v>
      </c>
      <c r="C650" s="11" t="s">
        <v>169</v>
      </c>
      <c r="D650" s="11" t="s">
        <v>43</v>
      </c>
      <c r="E650" s="43">
        <v>42472</v>
      </c>
      <c r="F650" s="43">
        <v>42472</v>
      </c>
      <c r="G650" s="43">
        <v>42472</v>
      </c>
      <c r="H650" s="11">
        <v>1</v>
      </c>
    </row>
    <row r="651" spans="1:8" ht="15">
      <c r="A651" s="11">
        <v>20012918</v>
      </c>
      <c r="B651" s="11" t="s">
        <v>106</v>
      </c>
      <c r="C651" s="11" t="s">
        <v>169</v>
      </c>
      <c r="D651" s="11" t="s">
        <v>44</v>
      </c>
      <c r="E651" s="43">
        <v>42212</v>
      </c>
      <c r="F651" s="43">
        <v>42212</v>
      </c>
      <c r="G651" s="43">
        <v>42230</v>
      </c>
      <c r="H651" s="11">
        <v>19</v>
      </c>
    </row>
    <row r="652" spans="1:8" ht="15">
      <c r="A652" s="11">
        <v>20012918</v>
      </c>
      <c r="B652" s="11" t="s">
        <v>106</v>
      </c>
      <c r="C652" s="11" t="s">
        <v>169</v>
      </c>
      <c r="D652" s="11" t="s">
        <v>44</v>
      </c>
      <c r="E652" s="43">
        <v>42423</v>
      </c>
      <c r="F652" s="43">
        <v>42423</v>
      </c>
      <c r="G652" s="43">
        <v>42426</v>
      </c>
      <c r="H652" s="11">
        <v>4</v>
      </c>
    </row>
    <row r="653" spans="1:8" ht="15">
      <c r="A653" s="11">
        <v>20012918</v>
      </c>
      <c r="B653" s="11" t="s">
        <v>106</v>
      </c>
      <c r="C653" s="11" t="s">
        <v>169</v>
      </c>
      <c r="D653" s="11" t="s">
        <v>44</v>
      </c>
      <c r="E653" s="43">
        <v>42474</v>
      </c>
      <c r="F653" s="43">
        <v>42474</v>
      </c>
      <c r="G653" s="43">
        <v>42474</v>
      </c>
      <c r="H653" s="11">
        <v>1</v>
      </c>
    </row>
    <row r="654" spans="1:8" ht="15">
      <c r="A654" s="11">
        <v>20012918</v>
      </c>
      <c r="B654" s="11" t="s">
        <v>106</v>
      </c>
      <c r="C654" s="11" t="s">
        <v>169</v>
      </c>
      <c r="D654" s="11" t="s">
        <v>115</v>
      </c>
      <c r="E654" s="43">
        <v>42331</v>
      </c>
      <c r="F654" s="43">
        <v>42331</v>
      </c>
      <c r="G654" s="43">
        <v>42333</v>
      </c>
      <c r="H654" s="11">
        <v>3</v>
      </c>
    </row>
    <row r="655" spans="1:8" ht="15">
      <c r="A655" s="11">
        <v>20012918</v>
      </c>
      <c r="B655" s="11" t="s">
        <v>106</v>
      </c>
      <c r="C655" s="11" t="s">
        <v>169</v>
      </c>
      <c r="D655" s="11" t="s">
        <v>122</v>
      </c>
      <c r="E655" s="43">
        <v>42296</v>
      </c>
      <c r="F655" s="43">
        <v>42296</v>
      </c>
      <c r="G655" s="43">
        <v>42296</v>
      </c>
      <c r="H655" s="11">
        <v>1</v>
      </c>
    </row>
    <row r="656" spans="1:8" ht="15">
      <c r="A656" s="11">
        <v>20012918</v>
      </c>
      <c r="B656" s="11" t="s">
        <v>106</v>
      </c>
      <c r="C656" s="11" t="s">
        <v>169</v>
      </c>
      <c r="D656" s="11" t="s">
        <v>45</v>
      </c>
      <c r="E656" s="43">
        <v>42180</v>
      </c>
      <c r="F656" s="43">
        <v>42180</v>
      </c>
      <c r="G656" s="43">
        <v>42180</v>
      </c>
      <c r="H656" s="11">
        <v>1</v>
      </c>
    </row>
    <row r="657" spans="1:8" ht="15">
      <c r="A657" s="11">
        <v>20012918</v>
      </c>
      <c r="B657" s="11" t="s">
        <v>106</v>
      </c>
      <c r="C657" s="11" t="s">
        <v>169</v>
      </c>
      <c r="D657" s="11" t="s">
        <v>45</v>
      </c>
      <c r="E657" s="43">
        <v>42303</v>
      </c>
      <c r="F657" s="43">
        <v>42303</v>
      </c>
      <c r="G657" s="43">
        <v>42304</v>
      </c>
      <c r="H657" s="11">
        <v>2</v>
      </c>
    </row>
    <row r="658" spans="1:8" ht="15">
      <c r="A658" s="11">
        <v>20012918</v>
      </c>
      <c r="B658" s="11" t="s">
        <v>106</v>
      </c>
      <c r="C658" s="11" t="s">
        <v>169</v>
      </c>
      <c r="D658" s="11" t="s">
        <v>45</v>
      </c>
      <c r="E658" s="43">
        <v>42342</v>
      </c>
      <c r="F658" s="43">
        <v>42342</v>
      </c>
      <c r="G658" s="43">
        <v>42342</v>
      </c>
      <c r="H658" s="11">
        <v>1</v>
      </c>
    </row>
    <row r="659" spans="1:8" ht="15">
      <c r="A659" s="11">
        <v>20012918</v>
      </c>
      <c r="B659" s="11" t="s">
        <v>106</v>
      </c>
      <c r="C659" s="11" t="s">
        <v>169</v>
      </c>
      <c r="D659" s="11" t="s">
        <v>45</v>
      </c>
      <c r="E659" s="43">
        <v>42348</v>
      </c>
      <c r="F659" s="43">
        <v>42348</v>
      </c>
      <c r="G659" s="43">
        <v>42348</v>
      </c>
      <c r="H659" s="11">
        <v>1</v>
      </c>
    </row>
    <row r="660" spans="1:8" ht="15">
      <c r="A660" s="11">
        <v>20012918</v>
      </c>
      <c r="B660" s="11" t="s">
        <v>106</v>
      </c>
      <c r="C660" s="11" t="s">
        <v>169</v>
      </c>
      <c r="D660" s="11" t="s">
        <v>45</v>
      </c>
      <c r="E660" s="43">
        <v>42359</v>
      </c>
      <c r="F660" s="43">
        <v>42359</v>
      </c>
      <c r="G660" s="43">
        <v>42362</v>
      </c>
      <c r="H660" s="11">
        <v>4</v>
      </c>
    </row>
    <row r="661" spans="1:8" ht="15">
      <c r="A661" s="11">
        <v>20012918</v>
      </c>
      <c r="B661" s="11" t="s">
        <v>106</v>
      </c>
      <c r="C661" s="11" t="s">
        <v>169</v>
      </c>
      <c r="D661" s="11" t="s">
        <v>45</v>
      </c>
      <c r="E661" s="43">
        <v>42447</v>
      </c>
      <c r="F661" s="43">
        <v>42447</v>
      </c>
      <c r="G661" s="43">
        <v>42447</v>
      </c>
      <c r="H661" s="11">
        <v>1</v>
      </c>
    </row>
    <row r="662" spans="1:8" ht="15">
      <c r="A662" s="11">
        <v>20012918</v>
      </c>
      <c r="B662" s="11" t="s">
        <v>106</v>
      </c>
      <c r="C662" s="11" t="s">
        <v>169</v>
      </c>
      <c r="D662" s="11" t="s">
        <v>45</v>
      </c>
      <c r="E662" s="43">
        <v>42473</v>
      </c>
      <c r="F662" s="43">
        <v>42473</v>
      </c>
      <c r="G662" s="43">
        <v>42473</v>
      </c>
      <c r="H662" s="11">
        <v>1</v>
      </c>
    </row>
    <row r="663" spans="1:8" ht="15">
      <c r="A663" s="11">
        <v>20012918</v>
      </c>
      <c r="B663" s="11" t="s">
        <v>106</v>
      </c>
      <c r="C663" s="11" t="s">
        <v>169</v>
      </c>
      <c r="D663" s="11" t="s">
        <v>123</v>
      </c>
      <c r="E663" s="43">
        <v>42233</v>
      </c>
      <c r="F663" s="43">
        <v>42233</v>
      </c>
      <c r="G663" s="43">
        <v>42233</v>
      </c>
      <c r="H663" s="11">
        <v>1</v>
      </c>
    </row>
    <row r="664" spans="1:8" ht="15">
      <c r="A664" s="11">
        <v>20036156</v>
      </c>
      <c r="B664" s="11" t="s">
        <v>111</v>
      </c>
      <c r="C664" s="11" t="s">
        <v>112</v>
      </c>
      <c r="D664" s="11" t="s">
        <v>44</v>
      </c>
      <c r="E664" s="43">
        <v>42243</v>
      </c>
      <c r="F664" s="43">
        <v>42243</v>
      </c>
      <c r="G664" s="43">
        <v>42247</v>
      </c>
      <c r="H664" s="11">
        <v>5</v>
      </c>
    </row>
    <row r="665" spans="1:8" ht="15">
      <c r="A665" s="11">
        <v>20036156</v>
      </c>
      <c r="B665" s="11" t="s">
        <v>111</v>
      </c>
      <c r="C665" s="11" t="s">
        <v>112</v>
      </c>
      <c r="D665" s="11" t="s">
        <v>45</v>
      </c>
      <c r="E665" s="43">
        <v>42248</v>
      </c>
      <c r="F665" s="43">
        <v>42248</v>
      </c>
      <c r="G665" s="43">
        <v>42248</v>
      </c>
      <c r="H665" s="11">
        <v>1</v>
      </c>
    </row>
    <row r="666" spans="1:8" ht="15">
      <c r="A666" s="11">
        <v>20036156</v>
      </c>
      <c r="B666" s="11" t="s">
        <v>111</v>
      </c>
      <c r="C666" s="11" t="s">
        <v>112</v>
      </c>
      <c r="D666" s="11" t="s">
        <v>45</v>
      </c>
      <c r="E666" s="43">
        <v>42264</v>
      </c>
      <c r="F666" s="43">
        <v>42264</v>
      </c>
      <c r="G666" s="43">
        <v>42264</v>
      </c>
      <c r="H666" s="11">
        <v>1</v>
      </c>
    </row>
    <row r="667" spans="1:8" ht="15">
      <c r="A667" s="11">
        <v>20036156</v>
      </c>
      <c r="B667" s="11" t="s">
        <v>111</v>
      </c>
      <c r="C667" s="11" t="s">
        <v>112</v>
      </c>
      <c r="D667" s="11" t="s">
        <v>45</v>
      </c>
      <c r="E667" s="43">
        <v>42289</v>
      </c>
      <c r="F667" s="43">
        <v>42289</v>
      </c>
      <c r="G667" s="43">
        <v>42289</v>
      </c>
      <c r="H667" s="11">
        <v>1</v>
      </c>
    </row>
    <row r="668" spans="1:8" ht="15">
      <c r="A668" s="11">
        <v>20036156</v>
      </c>
      <c r="B668" s="11" t="s">
        <v>111</v>
      </c>
      <c r="C668" s="11" t="s">
        <v>112</v>
      </c>
      <c r="D668" s="11" t="s">
        <v>45</v>
      </c>
      <c r="E668" s="43">
        <v>42366</v>
      </c>
      <c r="F668" s="43">
        <v>42366</v>
      </c>
      <c r="G668" s="43">
        <v>42369</v>
      </c>
      <c r="H668" s="11">
        <v>4</v>
      </c>
    </row>
    <row r="669" spans="1:8" ht="15">
      <c r="A669" s="11">
        <v>20036156</v>
      </c>
      <c r="B669" s="11" t="s">
        <v>111</v>
      </c>
      <c r="C669" s="11" t="s">
        <v>112</v>
      </c>
      <c r="D669" s="11" t="s">
        <v>45</v>
      </c>
      <c r="E669" s="43">
        <v>42426</v>
      </c>
      <c r="F669" s="43">
        <v>42426</v>
      </c>
      <c r="G669" s="43">
        <v>42426</v>
      </c>
      <c r="H669" s="1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Jullien, Ghislaine</dc:creator>
  <cp:keywords/>
  <dc:description/>
  <cp:lastModifiedBy>Jullien, Ghislaine</cp:lastModifiedBy>
  <cp:lastPrinted>2016-03-21T16:36:15Z</cp:lastPrinted>
  <dcterms:created xsi:type="dcterms:W3CDTF">2016-03-14T16:30:00Z</dcterms:created>
  <dcterms:modified xsi:type="dcterms:W3CDTF">2016-03-22T16:16:37Z</dcterms:modified>
  <cp:category/>
  <cp:version/>
  <cp:contentType/>
  <cp:contentStatus/>
</cp:coreProperties>
</file>