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75" yWindow="-105" windowWidth="21330" windowHeight="10665"/>
    <workbookView xWindow="21780" yWindow="-90" windowWidth="17955" windowHeight="10200" activeTab="1"/>
  </bookViews>
  <sheets>
    <sheet name="Stock" sheetId="11" r:id="rId1"/>
    <sheet name="Emplacements" sheetId="8" r:id="rId2"/>
    <sheet name="Feuil3" sheetId="14" r:id="rId3"/>
  </sheets>
  <definedNames>
    <definedName name="appellations">Emplacements!#REF!</definedName>
    <definedName name="appellationsBlanc">Stock!$E$12:$E$19</definedName>
    <definedName name="Colonne_A" localSheetId="1">Emplacements!#REF!</definedName>
    <definedName name="Colonne_A">#REF!</definedName>
    <definedName name="ColonneA" localSheetId="1">Emplacements!#REF!</definedName>
    <definedName name="ColonneA">#REF!</definedName>
    <definedName name="place">Stock!$C$12:$C$19</definedName>
    <definedName name="placedebut">Stock!#REF!</definedName>
    <definedName name="placefin">Stock!#REF!</definedName>
    <definedName name="plageessai">Emplacements!#REF!</definedName>
    <definedName name="plagessai">Emplacements!#REF!</definedName>
    <definedName name="_xlnm.Print_Area" localSheetId="1">Emplacements!$A$1:$N$33</definedName>
    <definedName name="_xlnm.Print_Area" localSheetId="0">Stock!$A$1:$J$196</definedName>
  </definedNames>
  <calcPr calcId="125725"/>
</workbook>
</file>

<file path=xl/calcChain.xml><?xml version="1.0" encoding="utf-8"?>
<calcChain xmlns="http://schemas.openxmlformats.org/spreadsheetml/2006/main">
  <c r="G7" i="8"/>
  <c r="H7"/>
  <c r="G8"/>
  <c r="H8"/>
  <c r="G9"/>
  <c r="H9"/>
  <c r="G10"/>
  <c r="H10"/>
  <c r="G11"/>
  <c r="H11"/>
  <c r="G12"/>
  <c r="H12"/>
  <c r="G13"/>
  <c r="H13"/>
  <c r="G14"/>
  <c r="H14"/>
  <c r="G15"/>
  <c r="H15"/>
  <c r="G16"/>
  <c r="H16"/>
  <c r="G17"/>
  <c r="H17"/>
  <c r="G18"/>
  <c r="H18"/>
  <c r="G19"/>
  <c r="H19"/>
  <c r="G20"/>
  <c r="H20"/>
  <c r="G21"/>
  <c r="H21"/>
  <c r="G22"/>
  <c r="H22"/>
  <c r="G23"/>
  <c r="H23"/>
  <c r="G24"/>
  <c r="H24"/>
  <c r="G25"/>
  <c r="H25"/>
  <c r="G26"/>
  <c r="H26"/>
  <c r="G27"/>
  <c r="H27"/>
  <c r="G28"/>
  <c r="H28"/>
  <c r="G29"/>
  <c r="H29"/>
  <c r="C12"/>
  <c r="C13" s="1"/>
  <c r="C18"/>
  <c r="C19" s="1"/>
  <c r="C6"/>
  <c r="B12"/>
  <c r="B18"/>
  <c r="B6"/>
  <c r="G34" i="11"/>
  <c r="E29"/>
  <c r="E12"/>
  <c r="E13"/>
  <c r="E14"/>
  <c r="E15"/>
  <c r="E16"/>
  <c r="E19"/>
  <c r="E20"/>
  <c r="E21"/>
  <c r="E22"/>
  <c r="E24"/>
  <c r="E25"/>
  <c r="E26"/>
  <c r="E27"/>
  <c r="E28"/>
  <c r="E30"/>
  <c r="E31"/>
  <c r="E32"/>
  <c r="E33"/>
  <c r="E34"/>
  <c r="E35"/>
  <c r="E36"/>
  <c r="E37"/>
  <c r="E38"/>
  <c r="E39"/>
  <c r="E40"/>
  <c r="E48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1"/>
  <c r="E94"/>
  <c r="E95"/>
  <c r="E96"/>
  <c r="E100"/>
  <c r="E101"/>
  <c r="E103"/>
  <c r="E104"/>
  <c r="E105"/>
  <c r="E106"/>
  <c r="E108"/>
  <c r="E109"/>
  <c r="E110"/>
  <c r="E111"/>
  <c r="E112"/>
  <c r="E113"/>
  <c r="E114"/>
  <c r="E115"/>
  <c r="E116"/>
  <c r="E117"/>
  <c r="E118"/>
  <c r="E119"/>
  <c r="E120"/>
  <c r="E121"/>
  <c r="E123"/>
  <c r="E124"/>
  <c r="E125"/>
  <c r="E126"/>
  <c r="E129"/>
  <c r="E130"/>
  <c r="E131"/>
  <c r="E132"/>
  <c r="E133"/>
  <c r="E134"/>
  <c r="E135"/>
  <c r="E136"/>
  <c r="E137"/>
  <c r="E138"/>
  <c r="E139"/>
  <c r="E140"/>
  <c r="E141"/>
  <c r="E142"/>
  <c r="E143"/>
  <c r="E144"/>
  <c r="E147"/>
  <c r="E149"/>
  <c r="E150"/>
  <c r="E152"/>
  <c r="E153"/>
  <c r="E154"/>
  <c r="E155"/>
  <c r="E156"/>
  <c r="E157"/>
  <c r="E158"/>
  <c r="E159"/>
  <c r="E160"/>
  <c r="E161"/>
  <c r="E164"/>
  <c r="E165"/>
  <c r="E166"/>
  <c r="E167"/>
  <c r="E168"/>
  <c r="E169"/>
  <c r="E171"/>
  <c r="E172"/>
  <c r="E173"/>
  <c r="E174"/>
  <c r="E175"/>
  <c r="E176"/>
  <c r="E179"/>
  <c r="E180"/>
  <c r="E181"/>
  <c r="E183"/>
  <c r="E184"/>
  <c r="E185"/>
  <c r="E186"/>
  <c r="E189"/>
  <c r="E190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G154"/>
  <c r="G153"/>
  <c r="C20" i="8" l="1"/>
  <c r="C21" s="1"/>
  <c r="C22" s="1"/>
  <c r="C23" s="1"/>
  <c r="C24" s="1"/>
  <c r="C25" s="1"/>
  <c r="C26" s="1"/>
  <c r="C27" s="1"/>
  <c r="C28" s="1"/>
  <c r="C29" s="1"/>
  <c r="H6" s="1"/>
  <c r="C14"/>
  <c r="C15" s="1"/>
  <c r="C16" s="1"/>
  <c r="C17" s="1"/>
  <c r="E146" i="11"/>
  <c r="E3" s="1"/>
  <c r="E93"/>
  <c r="E2" s="1"/>
  <c r="E6" i="8" l="1"/>
  <c r="E7" s="1"/>
  <c r="E8" s="1"/>
  <c r="E9" s="1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J6" s="1"/>
  <c r="J7" s="1"/>
  <c r="J8" s="1"/>
  <c r="J9" s="1"/>
  <c r="J10" l="1"/>
  <c r="J11" s="1"/>
  <c r="J12" s="1"/>
  <c r="J18" l="1"/>
  <c r="J19" s="1"/>
  <c r="J20" s="1"/>
  <c r="J21" s="1"/>
  <c r="J22" s="1"/>
  <c r="J23" s="1"/>
  <c r="J24" s="1"/>
  <c r="J25" s="1"/>
  <c r="J26" s="1"/>
  <c r="J27" s="1"/>
  <c r="J28" s="1"/>
  <c r="J29" s="1"/>
  <c r="J13"/>
  <c r="J14" s="1"/>
  <c r="J15" s="1"/>
  <c r="J16" s="1"/>
  <c r="J17" s="1"/>
  <c r="E9" i="11" l="1"/>
  <c r="E1" s="1"/>
  <c r="E4" s="1"/>
  <c r="D12" i="8" l="1"/>
  <c r="F48" i="11"/>
  <c r="G38"/>
  <c r="G37"/>
  <c r="G36"/>
  <c r="G35"/>
  <c r="L9" i="8" l="1"/>
  <c r="L13"/>
  <c r="L17"/>
  <c r="L21"/>
  <c r="L25"/>
  <c r="L29"/>
  <c r="M6"/>
  <c r="M7" s="1"/>
  <c r="M8" s="1"/>
  <c r="L10"/>
  <c r="L14"/>
  <c r="L18"/>
  <c r="L22"/>
  <c r="L26"/>
  <c r="L7"/>
  <c r="L8"/>
  <c r="L12"/>
  <c r="L16"/>
  <c r="L20"/>
  <c r="L24"/>
  <c r="L28"/>
  <c r="B13"/>
  <c r="B14" s="1"/>
  <c r="B15" s="1"/>
  <c r="B16" s="1"/>
  <c r="B17" s="1"/>
  <c r="L11"/>
  <c r="L15"/>
  <c r="L19"/>
  <c r="L23"/>
  <c r="L27"/>
  <c r="L6"/>
  <c r="B19"/>
  <c r="B20" s="1"/>
  <c r="B21" s="1"/>
  <c r="B22" s="1"/>
  <c r="B23" s="1"/>
  <c r="B24" s="1"/>
  <c r="B25" s="1"/>
  <c r="B26" s="1"/>
  <c r="B27" s="1"/>
  <c r="B28" s="1"/>
  <c r="B29" s="1"/>
  <c r="G6" s="1"/>
  <c r="B7" s="1"/>
  <c r="B8" s="1"/>
  <c r="B9" s="1"/>
  <c r="B10" s="1"/>
  <c r="B11" s="1"/>
  <c r="F33" i="11"/>
  <c r="F40"/>
  <c r="F22"/>
  <c r="F11"/>
  <c r="F16"/>
  <c r="F27"/>
  <c r="M9" i="8" l="1"/>
  <c r="N8"/>
  <c r="N6"/>
  <c r="M10" l="1"/>
  <c r="N9"/>
  <c r="N7"/>
  <c r="D6"/>
  <c r="M11" l="1"/>
  <c r="N10"/>
  <c r="M12" l="1"/>
  <c r="N11"/>
  <c r="M13" l="1"/>
  <c r="N12"/>
  <c r="D18"/>
  <c r="M14" l="1"/>
  <c r="N13"/>
  <c r="M15" l="1"/>
  <c r="N14"/>
  <c r="M16" l="1"/>
  <c r="N15"/>
  <c r="M17" l="1"/>
  <c r="N16"/>
  <c r="M18" l="1"/>
  <c r="N17"/>
  <c r="M19" l="1"/>
  <c r="N18"/>
  <c r="M20" l="1"/>
  <c r="N19"/>
  <c r="M21" l="1"/>
  <c r="N20"/>
  <c r="M22" l="1"/>
  <c r="N21"/>
  <c r="M23" l="1"/>
  <c r="N22"/>
  <c r="C7"/>
  <c r="C8" l="1"/>
  <c r="M24"/>
  <c r="N23"/>
  <c r="D29"/>
  <c r="C9" l="1"/>
  <c r="C10" s="1"/>
  <c r="C11" s="1"/>
  <c r="D7"/>
  <c r="N24"/>
  <c r="M25"/>
  <c r="I9"/>
  <c r="I6"/>
  <c r="I8" l="1"/>
  <c r="D8"/>
  <c r="M26"/>
  <c r="N25"/>
  <c r="I10"/>
  <c r="I7"/>
  <c r="D9" l="1"/>
  <c r="M27"/>
  <c r="N26"/>
  <c r="I11"/>
  <c r="I12" l="1"/>
  <c r="D11"/>
  <c r="D10"/>
  <c r="M28"/>
  <c r="N27"/>
  <c r="I13"/>
  <c r="D13" l="1"/>
  <c r="M29"/>
  <c r="N28"/>
  <c r="I14"/>
  <c r="D14" l="1"/>
  <c r="N29"/>
  <c r="N32" s="1"/>
  <c r="I15"/>
  <c r="D15" l="1"/>
  <c r="I16"/>
  <c r="D17" l="1"/>
  <c r="D16"/>
  <c r="I17"/>
  <c r="D19" l="1"/>
  <c r="I18"/>
  <c r="D20" l="1"/>
  <c r="I19"/>
  <c r="D21" l="1"/>
  <c r="I20"/>
  <c r="D23" l="1"/>
  <c r="D22"/>
  <c r="I21"/>
  <c r="I22" l="1"/>
  <c r="D24" l="1"/>
  <c r="I23"/>
  <c r="D25" l="1"/>
  <c r="I24"/>
  <c r="D26" l="1"/>
  <c r="I25"/>
  <c r="D28" l="1"/>
  <c r="D32" s="1"/>
  <c r="D27"/>
  <c r="I26"/>
  <c r="I27" l="1"/>
  <c r="I28" l="1"/>
  <c r="I29"/>
  <c r="I32" l="1"/>
</calcChain>
</file>

<file path=xl/comments1.xml><?xml version="1.0" encoding="utf-8"?>
<comments xmlns="http://schemas.openxmlformats.org/spreadsheetml/2006/main">
  <authors>
    <author>SEYNOR</author>
  </authors>
  <commentList>
    <comment ref="D151" authorId="0">
      <text>
        <r>
          <rPr>
            <b/>
            <sz val="9"/>
            <color indexed="81"/>
            <rFont val="Tahoma"/>
            <family val="2"/>
          </rPr>
          <t>Promotion Leclerc à Blaye : par 3 cartons de 6 blles = 2,05 € la bouteille aulieu de 4 € ~</t>
        </r>
      </text>
    </comment>
  </commentList>
</comments>
</file>

<file path=xl/sharedStrings.xml><?xml version="1.0" encoding="utf-8"?>
<sst xmlns="http://schemas.openxmlformats.org/spreadsheetml/2006/main" count="93" uniqueCount="46">
  <si>
    <t>Bordeaux</t>
  </si>
  <si>
    <t>Bourgogne</t>
  </si>
  <si>
    <t>Région du Sud-Ouest</t>
  </si>
  <si>
    <t>Alsace</t>
  </si>
  <si>
    <t>Pinot Gris</t>
  </si>
  <si>
    <t>Chablis</t>
  </si>
  <si>
    <t>Loire</t>
  </si>
  <si>
    <t>Appellation</t>
  </si>
  <si>
    <t>Riesling Vielles vignes</t>
  </si>
  <si>
    <t>Place début</t>
  </si>
  <si>
    <t>Place fin</t>
  </si>
  <si>
    <t>Millésime</t>
  </si>
  <si>
    <t>Conso avant</t>
  </si>
  <si>
    <t>Prix</t>
  </si>
  <si>
    <t>Languedoc Roussillon</t>
  </si>
  <si>
    <t>Auxerrois</t>
  </si>
  <si>
    <t xml:space="preserve">Riesling </t>
  </si>
  <si>
    <t>Etas-Unis</t>
  </si>
  <si>
    <t>Colonne A</t>
  </si>
  <si>
    <t>Colonne B</t>
  </si>
  <si>
    <t>Colonne C</t>
  </si>
  <si>
    <t>ROUGE</t>
  </si>
  <si>
    <t>Particularité</t>
  </si>
  <si>
    <t>Case</t>
  </si>
  <si>
    <t>Ref. prix</t>
  </si>
  <si>
    <t>ROSES</t>
  </si>
  <si>
    <t>BLANCS</t>
  </si>
  <si>
    <t>ROUGES</t>
  </si>
  <si>
    <t>Côtes du Rhône</t>
  </si>
  <si>
    <t>Italie</t>
  </si>
  <si>
    <t>Portugal</t>
  </si>
  <si>
    <t>Chili</t>
  </si>
  <si>
    <t>Espagne</t>
  </si>
  <si>
    <t>Château Haut Lartigues</t>
  </si>
  <si>
    <t>Saint Emilion Grand cru (Mado - Henri)</t>
  </si>
  <si>
    <t>Château le Cône "Le Monarque" AOC Blaye</t>
  </si>
  <si>
    <t>Haut feuille A1</t>
  </si>
  <si>
    <t>Rosés A101</t>
  </si>
  <si>
    <t>Rouges A166</t>
  </si>
  <si>
    <t>Blancs A2</t>
  </si>
  <si>
    <t xml:space="preserve">Total : </t>
  </si>
  <si>
    <t>Blancs A1</t>
  </si>
  <si>
    <t>Blaye Côte de Bordeaux "Saint Aulaye"</t>
  </si>
  <si>
    <t>Côte de Bourg "Haut Lamartine"</t>
  </si>
  <si>
    <t xml:space="preserve">Nombre </t>
  </si>
  <si>
    <t>Nombre :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</si>
</sst>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9"/>
      <color theme="5" tint="-0.249977111117893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9"/>
      <color indexed="81"/>
      <name val="Tahoma"/>
      <family val="2"/>
    </font>
    <font>
      <u/>
      <sz val="11"/>
      <color theme="10"/>
      <name val="Calibri"/>
      <family val="2"/>
    </font>
    <font>
      <u/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BEDC9"/>
        <bgColor indexed="64"/>
      </patternFill>
    </fill>
    <fill>
      <patternFill patternType="solid">
        <fgColor rgb="FFC0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7" fillId="0" borderId="0" xfId="0" applyFont="1"/>
    <xf numFmtId="1" fontId="7" fillId="0" borderId="0" xfId="0" applyNumberFormat="1" applyFont="1"/>
    <xf numFmtId="0" fontId="7" fillId="0" borderId="0" xfId="0" applyFont="1" applyFill="1"/>
    <xf numFmtId="0" fontId="7" fillId="4" borderId="6" xfId="0" applyFont="1" applyFill="1" applyBorder="1" applyAlignment="1">
      <alignment horizontal="center"/>
    </xf>
    <xf numFmtId="0" fontId="7" fillId="3" borderId="3" xfId="0" applyFont="1" applyFill="1" applyBorder="1"/>
    <xf numFmtId="0" fontId="0" fillId="0" borderId="0" xfId="0" applyFill="1"/>
    <xf numFmtId="1" fontId="0" fillId="0" borderId="0" xfId="0" applyNumberFormat="1" applyFill="1"/>
    <xf numFmtId="0" fontId="2" fillId="0" borderId="0" xfId="0" applyFont="1" applyFill="1"/>
    <xf numFmtId="0" fontId="0" fillId="0" borderId="0" xfId="0" applyFill="1" applyAlignment="1">
      <alignment horizontal="center"/>
    </xf>
    <xf numFmtId="164" fontId="0" fillId="0" borderId="0" xfId="0" applyNumberFormat="1" applyFill="1"/>
    <xf numFmtId="1" fontId="5" fillId="0" borderId="0" xfId="0" applyNumberFormat="1" applyFont="1" applyFill="1" applyAlignment="1">
      <alignment horizontal="center" wrapText="1"/>
    </xf>
    <xf numFmtId="164" fontId="5" fillId="0" borderId="0" xfId="0" applyNumberFormat="1" applyFont="1" applyFill="1" applyAlignment="1">
      <alignment horizontal="center"/>
    </xf>
    <xf numFmtId="164" fontId="5" fillId="0" borderId="0" xfId="0" applyNumberFormat="1" applyFont="1" applyFill="1" applyAlignment="1">
      <alignment horizontal="center" wrapText="1"/>
    </xf>
    <xf numFmtId="1" fontId="0" fillId="0" borderId="0" xfId="0" applyNumberFormat="1" applyFill="1" applyAlignment="1">
      <alignment horizontal="center"/>
    </xf>
    <xf numFmtId="0" fontId="1" fillId="0" borderId="1" xfId="0" applyFont="1" applyFill="1" applyBorder="1"/>
    <xf numFmtId="0" fontId="6" fillId="0" borderId="0" xfId="0" applyFont="1" applyFill="1"/>
    <xf numFmtId="0" fontId="5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64" fontId="7" fillId="0" borderId="0" xfId="0" applyNumberFormat="1" applyFont="1" applyFill="1"/>
    <xf numFmtId="164" fontId="7" fillId="0" borderId="12" xfId="0" applyNumberFormat="1" applyFont="1" applyBorder="1" applyAlignment="1">
      <alignment horizontal="center"/>
    </xf>
    <xf numFmtId="164" fontId="7" fillId="3" borderId="3" xfId="0" applyNumberFormat="1" applyFont="1" applyFill="1" applyBorder="1"/>
    <xf numFmtId="164" fontId="7" fillId="0" borderId="0" xfId="0" applyNumberFormat="1" applyFont="1"/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" xfId="0" applyFont="1" applyFill="1" applyBorder="1"/>
    <xf numFmtId="0" fontId="3" fillId="4" borderId="1" xfId="0" applyFont="1" applyFill="1" applyBorder="1"/>
    <xf numFmtId="0" fontId="7" fillId="0" borderId="12" xfId="0" applyFont="1" applyBorder="1" applyAlignment="1">
      <alignment horizontal="center" wrapText="1"/>
    </xf>
    <xf numFmtId="0" fontId="0" fillId="0" borderId="0" xfId="0" applyFill="1" applyAlignment="1">
      <alignment horizontal="left"/>
    </xf>
    <xf numFmtId="0" fontId="2" fillId="0" borderId="0" xfId="0" applyFont="1" applyFill="1" applyBorder="1"/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0" fillId="0" borderId="0" xfId="0" applyNumberFormat="1" applyFill="1"/>
    <xf numFmtId="0" fontId="5" fillId="0" borderId="0" xfId="0" applyNumberFormat="1" applyFont="1" applyFill="1"/>
    <xf numFmtId="0" fontId="5" fillId="0" borderId="0" xfId="0" applyNumberFormat="1" applyFont="1" applyFill="1" applyAlignment="1">
      <alignment horizontal="center" wrapText="1"/>
    </xf>
    <xf numFmtId="0" fontId="6" fillId="0" borderId="0" xfId="0" applyNumberFormat="1" applyFont="1" applyFill="1"/>
    <xf numFmtId="0" fontId="8" fillId="4" borderId="0" xfId="0" applyFont="1" applyFill="1"/>
    <xf numFmtId="0" fontId="8" fillId="2" borderId="0" xfId="0" applyFont="1" applyFill="1"/>
    <xf numFmtId="0" fontId="4" fillId="2" borderId="1" xfId="0" applyFont="1" applyFill="1" applyBorder="1"/>
    <xf numFmtId="0" fontId="3" fillId="2" borderId="1" xfId="0" applyFont="1" applyFill="1" applyBorder="1"/>
    <xf numFmtId="0" fontId="14" fillId="5" borderId="0" xfId="0" applyFont="1" applyFill="1"/>
    <xf numFmtId="0" fontId="13" fillId="5" borderId="0" xfId="0" applyFont="1" applyFill="1"/>
    <xf numFmtId="0" fontId="2" fillId="0" borderId="0" xfId="0" applyFont="1"/>
    <xf numFmtId="49" fontId="6" fillId="0" borderId="0" xfId="0" applyNumberFormat="1" applyFont="1"/>
    <xf numFmtId="164" fontId="5" fillId="0" borderId="0" xfId="0" applyNumberFormat="1" applyFont="1"/>
    <xf numFmtId="1" fontId="4" fillId="2" borderId="1" xfId="0" applyNumberFormat="1" applyFont="1" applyFill="1" applyBorder="1" applyAlignment="1">
      <alignment horizontal="center"/>
    </xf>
    <xf numFmtId="1" fontId="13" fillId="5" borderId="1" xfId="0" applyNumberFormat="1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16" fillId="4" borderId="0" xfId="1" applyFill="1" applyAlignment="1" applyProtection="1"/>
    <xf numFmtId="0" fontId="16" fillId="0" borderId="0" xfId="1" applyFill="1" applyAlignment="1" applyProtection="1">
      <alignment horizontal="left"/>
    </xf>
    <xf numFmtId="0" fontId="6" fillId="0" borderId="0" xfId="0" applyFont="1" applyFill="1" applyAlignment="1">
      <alignment horizontal="left"/>
    </xf>
    <xf numFmtId="0" fontId="17" fillId="5" borderId="0" xfId="1" applyFont="1" applyFill="1" applyAlignment="1" applyProtection="1">
      <alignment horizontal="left"/>
    </xf>
    <xf numFmtId="1" fontId="16" fillId="2" borderId="0" xfId="1" applyNumberFormat="1" applyFill="1" applyAlignment="1" applyProtection="1">
      <alignment horizontal="left"/>
    </xf>
    <xf numFmtId="0" fontId="16" fillId="4" borderId="0" xfId="1" applyFill="1" applyAlignment="1" applyProtection="1">
      <alignment horizontal="left"/>
    </xf>
    <xf numFmtId="0" fontId="16" fillId="2" borderId="0" xfId="1" applyFill="1" applyAlignment="1" applyProtection="1">
      <alignment horizontal="left"/>
    </xf>
    <xf numFmtId="0" fontId="4" fillId="4" borderId="10" xfId="0" applyFont="1" applyFill="1" applyBorder="1" applyAlignment="1">
      <alignment horizontal="right"/>
    </xf>
    <xf numFmtId="0" fontId="4" fillId="2" borderId="10" xfId="0" applyFont="1" applyFill="1" applyBorder="1" applyAlignment="1">
      <alignment horizontal="right"/>
    </xf>
    <xf numFmtId="1" fontId="2" fillId="2" borderId="0" xfId="0" applyNumberFormat="1" applyFont="1" applyFill="1" applyAlignment="1">
      <alignment horizontal="center"/>
    </xf>
    <xf numFmtId="1" fontId="13" fillId="5" borderId="0" xfId="0" applyNumberFormat="1" applyFont="1" applyFill="1" applyAlignment="1">
      <alignment horizontal="center"/>
    </xf>
    <xf numFmtId="0" fontId="13" fillId="5" borderId="10" xfId="0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0" fontId="0" fillId="0" borderId="0" xfId="0" applyFill="1" applyAlignment="1">
      <alignment horizontal="right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2" fillId="5" borderId="2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4" fillId="2" borderId="0" xfId="0" applyFont="1" applyFill="1" applyBorder="1"/>
  </cellXfs>
  <cellStyles count="2">
    <cellStyle name="Lien hypertexte" xfId="1" builtinId="8"/>
    <cellStyle name="Normal" xfId="0" builtinId="0"/>
  </cellStyles>
  <dxfs count="6"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FBEDC9"/>
      <color rgb="FFFFFFCC"/>
      <color rgb="FFFFFF99"/>
      <color rgb="FFFF99FF"/>
      <color rgb="FFF5A3A1"/>
      <color rgb="FF860B08"/>
      <color rgb="FFC77651"/>
      <color rgb="FFCCE391"/>
      <color rgb="FFDF212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257167</xdr:colOff>
      <xdr:row>26</xdr:row>
      <xdr:rowOff>38100</xdr:rowOff>
    </xdr:from>
    <xdr:to>
      <xdr:col>11</xdr:col>
      <xdr:colOff>657225</xdr:colOff>
      <xdr:row>30</xdr:row>
      <xdr:rowOff>28575</xdr:rowOff>
    </xdr:to>
    <xdr:sp macro="" textlink="">
      <xdr:nvSpPr>
        <xdr:cNvPr id="2" name="Pentagone 1"/>
        <xdr:cNvSpPr/>
      </xdr:nvSpPr>
      <xdr:spPr>
        <a:xfrm flipH="1">
          <a:off x="6181717" y="5314950"/>
          <a:ext cx="3028958" cy="752475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fr-FR" sz="1100"/>
            <a:t>Les  termes identique ,</a:t>
          </a:r>
          <a:r>
            <a:rPr lang="fr-FR" sz="1100" baseline="0"/>
            <a:t> indiqués ici, </a:t>
          </a:r>
          <a:r>
            <a:rPr lang="fr-FR" sz="1100"/>
            <a:t>ne sont pas répétés</a:t>
          </a:r>
          <a:r>
            <a:rPr lang="fr-FR" sz="1100" baseline="0"/>
            <a:t> </a:t>
          </a:r>
          <a:r>
            <a:rPr lang="fr-FR" sz="1100"/>
            <a:t> sur le feuille "Emplacements"</a:t>
          </a:r>
        </a:p>
        <a:p>
          <a:pPr algn="ctr"/>
          <a:r>
            <a:rPr lang="fr-FR" sz="1100"/>
            <a:t>que ce soit en colonne D,F ou H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1473868</xdr:colOff>
      <xdr:row>12</xdr:row>
      <xdr:rowOff>70184</xdr:rowOff>
    </xdr:from>
    <xdr:to>
      <xdr:col>14</xdr:col>
      <xdr:colOff>0</xdr:colOff>
      <xdr:row>17</xdr:row>
      <xdr:rowOff>20554</xdr:rowOff>
    </xdr:to>
    <xdr:sp macro="" textlink="">
      <xdr:nvSpPr>
        <xdr:cNvPr id="3" name="Pentagone 2"/>
        <xdr:cNvSpPr/>
      </xdr:nvSpPr>
      <xdr:spPr>
        <a:xfrm flipH="1">
          <a:off x="7098631" y="3178342"/>
          <a:ext cx="2619381" cy="752475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fr-FR" sz="1100"/>
            <a:t>Y a t-il possibilité de ne pas mentionner ce</a:t>
          </a:r>
          <a:r>
            <a:rPr lang="fr-FR" sz="1100" baseline="0"/>
            <a:t> résutat  </a:t>
          </a:r>
          <a:r>
            <a:rPr lang="fr-FR" sz="1100" b="1" baseline="0">
              <a:solidFill>
                <a:srgbClr val="FFFF00"/>
              </a:solidFill>
            </a:rPr>
            <a:t>#N/A </a:t>
          </a:r>
          <a:r>
            <a:rPr lang="fr-FR" sz="1100" b="1" baseline="0">
              <a:solidFill>
                <a:schemeClr val="bg1"/>
              </a:solidFill>
            </a:rPr>
            <a:t>?</a:t>
          </a:r>
          <a:endParaRPr lang="fr-FR" sz="1100" b="1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59"/>
  <sheetViews>
    <sheetView tabSelected="1" topLeftCell="A7" zoomScale="106" zoomScaleNormal="106" zoomScalePageLayoutView="60" workbookViewId="0">
      <selection activeCell="K24" sqref="K24"/>
    </sheetView>
    <sheetView topLeftCell="A13" workbookViewId="1">
      <selection activeCell="A12" sqref="A12"/>
    </sheetView>
  </sheetViews>
  <sheetFormatPr baseColWidth="10" defaultRowHeight="15"/>
  <cols>
    <col min="1" max="1" width="11.42578125" style="31"/>
    <col min="2" max="2" width="5.85546875" style="9" customWidth="1"/>
    <col min="3" max="3" width="6.5703125" style="14" customWidth="1"/>
    <col min="4" max="4" width="37.7109375" style="7" customWidth="1"/>
    <col min="5" max="5" width="7.5703125" style="8" customWidth="1"/>
    <col min="6" max="6" width="5.85546875" style="9" customWidth="1"/>
    <col min="7" max="7" width="6.5703125" style="36" customWidth="1"/>
    <col min="8" max="8" width="7.28515625" style="10" customWidth="1"/>
    <col min="9" max="9" width="16.5703125" style="6" customWidth="1"/>
    <col min="10" max="16384" width="11.42578125" style="6"/>
  </cols>
  <sheetData>
    <row r="1" spans="1:9">
      <c r="A1" s="57" t="s">
        <v>39</v>
      </c>
      <c r="D1" s="59" t="s">
        <v>45</v>
      </c>
      <c r="E1" s="26">
        <f>E9</f>
        <v>13</v>
      </c>
    </row>
    <row r="2" spans="1:9">
      <c r="A2" s="56" t="s">
        <v>37</v>
      </c>
      <c r="D2" s="60" t="s">
        <v>45</v>
      </c>
      <c r="E2" s="61">
        <f>E93</f>
        <v>0</v>
      </c>
    </row>
    <row r="3" spans="1:9" ht="18" customHeight="1">
      <c r="A3" s="55" t="s">
        <v>38</v>
      </c>
      <c r="B3" s="6"/>
      <c r="C3" s="6"/>
      <c r="D3" s="63" t="s">
        <v>45</v>
      </c>
      <c r="E3" s="62">
        <f>E146</f>
        <v>28</v>
      </c>
    </row>
    <row r="4" spans="1:9" ht="18" customHeight="1">
      <c r="A4" s="6"/>
      <c r="B4" s="6"/>
      <c r="C4" s="6"/>
      <c r="D4" s="65" t="s">
        <v>40</v>
      </c>
      <c r="E4" s="64">
        <f>SUM(E1:E3)</f>
        <v>41</v>
      </c>
    </row>
    <row r="5" spans="1:9" ht="18.75">
      <c r="A5" s="52" t="s">
        <v>41</v>
      </c>
      <c r="D5" s="40" t="s">
        <v>26</v>
      </c>
    </row>
    <row r="6" spans="1:9">
      <c r="A6" s="6"/>
      <c r="D6" s="6"/>
    </row>
    <row r="7" spans="1:9">
      <c r="A7" s="6"/>
      <c r="B7" s="14"/>
      <c r="D7" s="6"/>
      <c r="E7" s="9"/>
      <c r="F7" s="6"/>
      <c r="G7" s="37"/>
    </row>
    <row r="8" spans="1:9" ht="30.75" customHeight="1">
      <c r="B8" s="11" t="s">
        <v>9</v>
      </c>
      <c r="C8" s="11" t="s">
        <v>10</v>
      </c>
      <c r="D8" s="12" t="s">
        <v>7</v>
      </c>
      <c r="E8" s="26" t="s">
        <v>44</v>
      </c>
      <c r="F8" s="13" t="s">
        <v>11</v>
      </c>
      <c r="G8" s="38" t="s">
        <v>12</v>
      </c>
      <c r="H8" s="13" t="s">
        <v>13</v>
      </c>
      <c r="I8" s="13" t="s">
        <v>22</v>
      </c>
    </row>
    <row r="9" spans="1:9">
      <c r="B9" s="14"/>
      <c r="D9" s="8"/>
      <c r="E9" s="27">
        <f>SUM(E10:E66)</f>
        <v>13</v>
      </c>
      <c r="F9" s="6"/>
      <c r="G9" s="37"/>
    </row>
    <row r="10" spans="1:9">
      <c r="B10" s="14"/>
      <c r="D10" s="8"/>
      <c r="E10" s="9"/>
      <c r="F10" s="6"/>
      <c r="G10" s="37"/>
    </row>
    <row r="11" spans="1:9">
      <c r="B11" s="14"/>
      <c r="D11" s="28" t="s">
        <v>0</v>
      </c>
      <c r="E11" s="9"/>
      <c r="F11" s="15">
        <f>SUM(E12:E16)</f>
        <v>0</v>
      </c>
    </row>
    <row r="12" spans="1:9">
      <c r="B12" s="14"/>
      <c r="D12" s="8"/>
      <c r="E12" s="14" t="str">
        <f t="shared" ref="E12:E72" si="0">IF((B12&gt;0),C12-B12+1, " ")</f>
        <v xml:space="preserve"> </v>
      </c>
      <c r="F12" s="6"/>
    </row>
    <row r="13" spans="1:9">
      <c r="B13" s="14"/>
      <c r="D13" s="32"/>
      <c r="E13" s="14" t="str">
        <f t="shared" si="0"/>
        <v xml:space="preserve"> </v>
      </c>
      <c r="F13" s="6"/>
    </row>
    <row r="14" spans="1:9">
      <c r="D14" s="8"/>
      <c r="E14" s="14" t="str">
        <f t="shared" si="0"/>
        <v xml:space="preserve"> </v>
      </c>
      <c r="F14" s="6"/>
    </row>
    <row r="15" spans="1:9">
      <c r="D15" s="8"/>
      <c r="E15" s="14" t="str">
        <f t="shared" si="0"/>
        <v xml:space="preserve"> </v>
      </c>
      <c r="F15" s="6"/>
    </row>
    <row r="16" spans="1:9">
      <c r="D16" s="28" t="s">
        <v>2</v>
      </c>
      <c r="E16" s="14" t="str">
        <f t="shared" si="0"/>
        <v xml:space="preserve"> </v>
      </c>
      <c r="F16" s="15">
        <f>SUM(E17:E20)</f>
        <v>0</v>
      </c>
    </row>
    <row r="17" spans="1:10" s="16" customFormat="1">
      <c r="A17" s="54"/>
      <c r="B17" s="9"/>
      <c r="C17" s="14"/>
      <c r="D17" s="17"/>
      <c r="E17" s="14"/>
      <c r="F17" s="17"/>
      <c r="G17" s="37"/>
      <c r="H17" s="10"/>
      <c r="I17" s="6"/>
      <c r="J17" s="6"/>
    </row>
    <row r="18" spans="1:10">
      <c r="D18" s="8"/>
      <c r="E18" s="14"/>
      <c r="F18" s="6"/>
    </row>
    <row r="19" spans="1:10">
      <c r="D19" s="8"/>
      <c r="E19" s="14" t="str">
        <f t="shared" si="0"/>
        <v xml:space="preserve"> </v>
      </c>
      <c r="F19" s="6"/>
    </row>
    <row r="20" spans="1:10">
      <c r="D20" s="8"/>
      <c r="E20" s="14" t="str">
        <f t="shared" si="0"/>
        <v xml:space="preserve"> </v>
      </c>
      <c r="F20" s="6"/>
    </row>
    <row r="21" spans="1:10">
      <c r="D21" s="8"/>
      <c r="E21" s="14" t="str">
        <f t="shared" si="0"/>
        <v xml:space="preserve"> </v>
      </c>
      <c r="F21" s="6"/>
    </row>
    <row r="22" spans="1:10">
      <c r="D22" s="28" t="s">
        <v>14</v>
      </c>
      <c r="E22" s="14" t="str">
        <f t="shared" si="0"/>
        <v xml:space="preserve"> </v>
      </c>
      <c r="F22" s="15">
        <f>SUM(E23:E25)</f>
        <v>0</v>
      </c>
    </row>
    <row r="23" spans="1:10">
      <c r="D23" s="8"/>
      <c r="E23" s="14"/>
      <c r="F23" s="6"/>
    </row>
    <row r="24" spans="1:10">
      <c r="D24" s="8"/>
      <c r="E24" s="14" t="str">
        <f t="shared" si="0"/>
        <v xml:space="preserve"> </v>
      </c>
      <c r="F24" s="6"/>
    </row>
    <row r="25" spans="1:10">
      <c r="D25" s="8"/>
      <c r="E25" s="14" t="str">
        <f t="shared" si="0"/>
        <v xml:space="preserve"> </v>
      </c>
      <c r="F25" s="6"/>
    </row>
    <row r="26" spans="1:10">
      <c r="D26" s="8"/>
      <c r="E26" s="14" t="str">
        <f t="shared" si="0"/>
        <v xml:space="preserve"> </v>
      </c>
      <c r="F26" s="6"/>
    </row>
    <row r="27" spans="1:10">
      <c r="D27" s="29" t="s">
        <v>1</v>
      </c>
      <c r="E27" s="14" t="str">
        <f t="shared" si="0"/>
        <v xml:space="preserve"> </v>
      </c>
      <c r="F27" s="15">
        <f>SUM(E28:E33)</f>
        <v>9</v>
      </c>
    </row>
    <row r="28" spans="1:10">
      <c r="B28" s="9">
        <v>28</v>
      </c>
      <c r="C28" s="14">
        <v>30</v>
      </c>
      <c r="D28" s="8" t="s">
        <v>5</v>
      </c>
      <c r="E28" s="14">
        <f>IF((B28&gt;0),C28-B28+1, " ")</f>
        <v>3</v>
      </c>
      <c r="F28" s="6">
        <v>2012</v>
      </c>
      <c r="G28" s="36">
        <v>2015</v>
      </c>
      <c r="H28" s="10">
        <v>10</v>
      </c>
    </row>
    <row r="29" spans="1:10">
      <c r="B29" s="9">
        <v>31</v>
      </c>
      <c r="C29" s="14">
        <v>36</v>
      </c>
      <c r="D29" s="8" t="s">
        <v>5</v>
      </c>
      <c r="E29" s="14">
        <f>IF((B29&gt;0),C29-B29+1, " ")</f>
        <v>6</v>
      </c>
      <c r="F29" s="6">
        <v>2014</v>
      </c>
      <c r="G29" s="36">
        <v>2018</v>
      </c>
      <c r="H29" s="10">
        <v>10</v>
      </c>
      <c r="I29" s="16"/>
      <c r="J29" s="16"/>
    </row>
    <row r="30" spans="1:10">
      <c r="D30" s="8"/>
      <c r="E30" s="14" t="str">
        <f t="shared" si="0"/>
        <v xml:space="preserve"> </v>
      </c>
      <c r="F30" s="6"/>
    </row>
    <row r="31" spans="1:10">
      <c r="D31" s="8"/>
      <c r="E31" s="14" t="str">
        <f t="shared" si="0"/>
        <v xml:space="preserve"> </v>
      </c>
      <c r="F31" s="6"/>
    </row>
    <row r="32" spans="1:10">
      <c r="D32" s="8"/>
      <c r="E32" s="14" t="str">
        <f t="shared" si="0"/>
        <v xml:space="preserve"> </v>
      </c>
      <c r="F32" s="6"/>
    </row>
    <row r="33" spans="2:9">
      <c r="D33" s="28" t="s">
        <v>3</v>
      </c>
      <c r="E33" s="14" t="str">
        <f t="shared" si="0"/>
        <v xml:space="preserve"> </v>
      </c>
      <c r="F33" s="15">
        <f>SUM(E34:E40)</f>
        <v>4</v>
      </c>
    </row>
    <row r="34" spans="2:9">
      <c r="B34" s="9">
        <v>37</v>
      </c>
      <c r="C34" s="14">
        <v>40</v>
      </c>
      <c r="D34" s="8" t="s">
        <v>15</v>
      </c>
      <c r="E34" s="14">
        <f t="shared" si="0"/>
        <v>4</v>
      </c>
      <c r="F34" s="6">
        <v>2013</v>
      </c>
      <c r="G34" s="36">
        <f>F34+5</f>
        <v>2018</v>
      </c>
      <c r="H34" s="10">
        <v>10</v>
      </c>
    </row>
    <row r="35" spans="2:9">
      <c r="D35" s="8" t="s">
        <v>15</v>
      </c>
      <c r="E35" s="14" t="str">
        <f t="shared" si="0"/>
        <v xml:space="preserve"> </v>
      </c>
      <c r="F35" s="6">
        <v>2014</v>
      </c>
      <c r="G35" s="36">
        <f>F35+5</f>
        <v>2019</v>
      </c>
      <c r="H35" s="10">
        <v>10</v>
      </c>
    </row>
    <row r="36" spans="2:9">
      <c r="D36" s="8" t="s">
        <v>4</v>
      </c>
      <c r="E36" s="14" t="str">
        <f t="shared" si="0"/>
        <v xml:space="preserve"> </v>
      </c>
      <c r="F36" s="6">
        <v>2014</v>
      </c>
      <c r="G36" s="36">
        <f>F36+5</f>
        <v>2019</v>
      </c>
      <c r="H36" s="10">
        <v>10</v>
      </c>
    </row>
    <row r="37" spans="2:9">
      <c r="D37" s="8" t="s">
        <v>16</v>
      </c>
      <c r="E37" s="14" t="str">
        <f t="shared" si="0"/>
        <v xml:space="preserve"> </v>
      </c>
      <c r="F37" s="6">
        <v>2009</v>
      </c>
      <c r="G37" s="36">
        <f>F37+5</f>
        <v>2014</v>
      </c>
      <c r="H37" s="10">
        <v>10</v>
      </c>
    </row>
    <row r="38" spans="2:9">
      <c r="D38" s="8" t="s">
        <v>8</v>
      </c>
      <c r="E38" s="14" t="str">
        <f t="shared" si="0"/>
        <v xml:space="preserve"> </v>
      </c>
      <c r="F38" s="6">
        <v>2014</v>
      </c>
      <c r="G38" s="36">
        <f>F38+5</f>
        <v>2019</v>
      </c>
      <c r="H38" s="10">
        <v>10</v>
      </c>
    </row>
    <row r="39" spans="2:9">
      <c r="D39" s="8"/>
      <c r="E39" s="14" t="str">
        <f t="shared" si="0"/>
        <v xml:space="preserve"> </v>
      </c>
      <c r="F39" s="6"/>
    </row>
    <row r="40" spans="2:9">
      <c r="D40" s="28" t="s">
        <v>6</v>
      </c>
      <c r="E40" s="14" t="str">
        <f t="shared" si="0"/>
        <v xml:space="preserve"> </v>
      </c>
      <c r="F40" s="15">
        <f>SUM(E41:E51)</f>
        <v>0</v>
      </c>
    </row>
    <row r="41" spans="2:9">
      <c r="D41" s="8"/>
      <c r="E41" s="14"/>
      <c r="F41" s="6"/>
    </row>
    <row r="42" spans="2:9">
      <c r="D42" s="18"/>
      <c r="E42" s="14"/>
      <c r="F42" s="19"/>
      <c r="I42" s="19"/>
    </row>
    <row r="43" spans="2:9">
      <c r="D43" s="8"/>
      <c r="E43" s="14"/>
      <c r="F43" s="6"/>
    </row>
    <row r="44" spans="2:9">
      <c r="D44" s="8"/>
      <c r="E44" s="14"/>
      <c r="F44" s="6"/>
    </row>
    <row r="45" spans="2:9">
      <c r="D45" s="8"/>
      <c r="E45" s="14"/>
      <c r="F45" s="6"/>
    </row>
    <row r="46" spans="2:9">
      <c r="D46" s="8"/>
      <c r="E46" s="14"/>
      <c r="F46" s="6"/>
    </row>
    <row r="47" spans="2:9">
      <c r="D47" s="8"/>
      <c r="E47" s="14"/>
      <c r="F47" s="6"/>
    </row>
    <row r="48" spans="2:9">
      <c r="D48" s="28" t="s">
        <v>17</v>
      </c>
      <c r="E48" s="14" t="str">
        <f t="shared" si="0"/>
        <v xml:space="preserve"> </v>
      </c>
      <c r="F48" s="15">
        <f>E49</f>
        <v>0</v>
      </c>
    </row>
    <row r="49" spans="4:10" ht="16.5" customHeight="1">
      <c r="D49" s="16"/>
      <c r="E49" s="14"/>
      <c r="F49" s="16"/>
      <c r="G49" s="39"/>
      <c r="I49" s="16"/>
    </row>
    <row r="50" spans="4:10">
      <c r="D50" s="8"/>
      <c r="E50" s="14" t="str">
        <f t="shared" si="0"/>
        <v xml:space="preserve"> </v>
      </c>
      <c r="F50" s="6"/>
    </row>
    <row r="51" spans="4:10">
      <c r="D51" s="8"/>
      <c r="E51" s="14" t="str">
        <f t="shared" si="0"/>
        <v xml:space="preserve"> </v>
      </c>
      <c r="F51" s="6"/>
    </row>
    <row r="52" spans="4:10">
      <c r="D52" s="6"/>
      <c r="E52" s="14" t="str">
        <f t="shared" si="0"/>
        <v xml:space="preserve"> </v>
      </c>
      <c r="F52" s="6"/>
    </row>
    <row r="53" spans="4:10">
      <c r="D53" s="6"/>
      <c r="E53" s="14" t="str">
        <f t="shared" si="0"/>
        <v xml:space="preserve"> </v>
      </c>
      <c r="F53" s="6"/>
    </row>
    <row r="54" spans="4:10">
      <c r="D54" s="6"/>
      <c r="E54" s="14" t="str">
        <f t="shared" si="0"/>
        <v xml:space="preserve"> </v>
      </c>
      <c r="F54" s="6"/>
    </row>
    <row r="55" spans="4:10">
      <c r="D55" s="6"/>
      <c r="E55" s="14" t="str">
        <f t="shared" si="0"/>
        <v xml:space="preserve"> </v>
      </c>
      <c r="F55" s="6"/>
      <c r="I55" s="16"/>
      <c r="J55" s="16"/>
    </row>
    <row r="56" spans="4:10">
      <c r="D56" s="6"/>
      <c r="E56" s="14" t="str">
        <f t="shared" si="0"/>
        <v xml:space="preserve"> </v>
      </c>
      <c r="F56" s="6"/>
    </row>
    <row r="57" spans="4:10">
      <c r="D57" s="6"/>
      <c r="E57" s="14" t="str">
        <f t="shared" si="0"/>
        <v xml:space="preserve"> </v>
      </c>
      <c r="F57" s="6"/>
    </row>
    <row r="58" spans="4:10">
      <c r="D58" s="6"/>
      <c r="E58" s="14" t="str">
        <f t="shared" si="0"/>
        <v xml:space="preserve"> </v>
      </c>
      <c r="F58" s="6"/>
    </row>
    <row r="59" spans="4:10">
      <c r="D59" s="6"/>
      <c r="E59" s="14" t="str">
        <f t="shared" si="0"/>
        <v xml:space="preserve"> </v>
      </c>
      <c r="F59" s="6"/>
    </row>
    <row r="60" spans="4:10">
      <c r="D60" s="6"/>
      <c r="E60" s="14" t="str">
        <f t="shared" si="0"/>
        <v xml:space="preserve"> </v>
      </c>
      <c r="F60" s="6"/>
    </row>
    <row r="61" spans="4:10">
      <c r="D61" s="6"/>
      <c r="E61" s="14" t="str">
        <f t="shared" si="0"/>
        <v xml:space="preserve"> </v>
      </c>
      <c r="F61" s="6"/>
    </row>
    <row r="62" spans="4:10">
      <c r="D62" s="6"/>
      <c r="E62" s="14" t="str">
        <f t="shared" si="0"/>
        <v xml:space="preserve"> </v>
      </c>
      <c r="F62" s="6"/>
    </row>
    <row r="63" spans="4:10">
      <c r="D63" s="6"/>
      <c r="E63" s="14" t="str">
        <f t="shared" si="0"/>
        <v xml:space="preserve"> </v>
      </c>
      <c r="F63" s="6"/>
      <c r="I63" s="19"/>
    </row>
    <row r="64" spans="4:10">
      <c r="D64" s="6"/>
      <c r="E64" s="14" t="str">
        <f t="shared" si="0"/>
        <v xml:space="preserve"> </v>
      </c>
      <c r="F64" s="6"/>
    </row>
    <row r="65" spans="4:9">
      <c r="D65" s="6"/>
      <c r="E65" s="14" t="str">
        <f t="shared" si="0"/>
        <v xml:space="preserve"> </v>
      </c>
      <c r="F65" s="6"/>
    </row>
    <row r="66" spans="4:9">
      <c r="D66" s="6"/>
      <c r="E66" s="14" t="str">
        <f t="shared" si="0"/>
        <v xml:space="preserve"> </v>
      </c>
      <c r="F66" s="6"/>
    </row>
    <row r="67" spans="4:9">
      <c r="D67" s="6"/>
      <c r="E67" s="14" t="str">
        <f t="shared" si="0"/>
        <v xml:space="preserve"> </v>
      </c>
      <c r="F67" s="6"/>
    </row>
    <row r="68" spans="4:9">
      <c r="D68" s="6"/>
      <c r="E68" s="14" t="str">
        <f t="shared" si="0"/>
        <v xml:space="preserve"> </v>
      </c>
      <c r="F68" s="6"/>
    </row>
    <row r="69" spans="4:9">
      <c r="D69" s="6"/>
      <c r="E69" s="14" t="str">
        <f t="shared" si="0"/>
        <v xml:space="preserve"> </v>
      </c>
      <c r="F69" s="6"/>
    </row>
    <row r="70" spans="4:9">
      <c r="D70" s="6"/>
      <c r="E70" s="14" t="str">
        <f t="shared" si="0"/>
        <v xml:space="preserve"> </v>
      </c>
      <c r="F70" s="6"/>
      <c r="I70" s="16"/>
    </row>
    <row r="71" spans="4:9">
      <c r="D71" s="6"/>
      <c r="E71" s="14" t="str">
        <f t="shared" si="0"/>
        <v xml:space="preserve"> </v>
      </c>
      <c r="F71" s="6"/>
    </row>
    <row r="72" spans="4:9">
      <c r="E72" s="14" t="str">
        <f t="shared" si="0"/>
        <v xml:space="preserve"> </v>
      </c>
    </row>
    <row r="73" spans="4:9">
      <c r="E73" s="14" t="str">
        <f t="shared" ref="E73:E125" si="1">IF((B73&gt;0),C73-B73+1, " ")</f>
        <v xml:space="preserve"> </v>
      </c>
    </row>
    <row r="74" spans="4:9">
      <c r="E74" s="14" t="str">
        <f t="shared" si="1"/>
        <v xml:space="preserve"> </v>
      </c>
    </row>
    <row r="75" spans="4:9">
      <c r="E75" s="14" t="str">
        <f t="shared" si="1"/>
        <v xml:space="preserve"> </v>
      </c>
    </row>
    <row r="76" spans="4:9">
      <c r="E76" s="14" t="str">
        <f t="shared" si="1"/>
        <v xml:space="preserve"> </v>
      </c>
    </row>
    <row r="77" spans="4:9">
      <c r="E77" s="14" t="str">
        <f t="shared" si="1"/>
        <v xml:space="preserve"> </v>
      </c>
    </row>
    <row r="78" spans="4:9">
      <c r="E78" s="14" t="str">
        <f t="shared" si="1"/>
        <v xml:space="preserve"> </v>
      </c>
    </row>
    <row r="79" spans="4:9">
      <c r="E79" s="14" t="str">
        <f t="shared" si="1"/>
        <v xml:space="preserve"> </v>
      </c>
    </row>
    <row r="80" spans="4:9">
      <c r="E80" s="14" t="str">
        <f t="shared" si="1"/>
        <v xml:space="preserve"> </v>
      </c>
    </row>
    <row r="81" spans="1:9">
      <c r="E81" s="14" t="str">
        <f t="shared" si="1"/>
        <v xml:space="preserve"> </v>
      </c>
    </row>
    <row r="82" spans="1:9">
      <c r="E82" s="14" t="str">
        <f t="shared" si="1"/>
        <v xml:space="preserve"> </v>
      </c>
    </row>
    <row r="83" spans="1:9">
      <c r="E83" s="14" t="str">
        <f t="shared" si="1"/>
        <v xml:space="preserve"> </v>
      </c>
    </row>
    <row r="84" spans="1:9">
      <c r="E84" s="14" t="str">
        <f t="shared" si="1"/>
        <v xml:space="preserve"> </v>
      </c>
    </row>
    <row r="85" spans="1:9">
      <c r="E85" s="14" t="str">
        <f t="shared" si="1"/>
        <v xml:space="preserve"> </v>
      </c>
    </row>
    <row r="86" spans="1:9">
      <c r="E86" s="14" t="str">
        <f t="shared" si="1"/>
        <v xml:space="preserve"> </v>
      </c>
    </row>
    <row r="87" spans="1:9">
      <c r="E87" s="14" t="str">
        <f t="shared" si="1"/>
        <v xml:space="preserve"> </v>
      </c>
    </row>
    <row r="88" spans="1:9">
      <c r="E88" s="14" t="str">
        <f t="shared" si="1"/>
        <v xml:space="preserve"> </v>
      </c>
    </row>
    <row r="89" spans="1:9">
      <c r="A89" s="53" t="s">
        <v>36</v>
      </c>
      <c r="E89" s="14" t="str">
        <f t="shared" si="1"/>
        <v xml:space="preserve"> </v>
      </c>
    </row>
    <row r="90" spans="1:9" ht="18.75">
      <c r="A90" s="58" t="s">
        <v>37</v>
      </c>
      <c r="D90" s="41" t="s">
        <v>25</v>
      </c>
      <c r="E90" s="14"/>
    </row>
    <row r="91" spans="1:9">
      <c r="D91" s="6"/>
      <c r="E91" s="14" t="str">
        <f t="shared" si="1"/>
        <v xml:space="preserve"> </v>
      </c>
    </row>
    <row r="92" spans="1:9" ht="23.25">
      <c r="B92" s="13" t="s">
        <v>9</v>
      </c>
      <c r="C92" s="13" t="s">
        <v>10</v>
      </c>
      <c r="D92" s="12" t="s">
        <v>7</v>
      </c>
      <c r="E92" s="42" t="s">
        <v>44</v>
      </c>
      <c r="F92" s="13" t="s">
        <v>11</v>
      </c>
      <c r="G92" s="38" t="s">
        <v>12</v>
      </c>
      <c r="H92" s="13" t="s">
        <v>13</v>
      </c>
      <c r="I92" s="13" t="s">
        <v>22</v>
      </c>
    </row>
    <row r="93" spans="1:9">
      <c r="D93" s="8"/>
      <c r="E93" s="49">
        <f>SUM(E94:E139)</f>
        <v>0</v>
      </c>
      <c r="F93" s="6"/>
      <c r="G93" s="37"/>
    </row>
    <row r="94" spans="1:9">
      <c r="E94" s="14" t="str">
        <f t="shared" si="1"/>
        <v xml:space="preserve"> </v>
      </c>
    </row>
    <row r="95" spans="1:9">
      <c r="E95" s="14" t="str">
        <f t="shared" si="1"/>
        <v xml:space="preserve"> </v>
      </c>
    </row>
    <row r="96" spans="1:9">
      <c r="D96" s="42" t="s">
        <v>0</v>
      </c>
      <c r="E96" s="14" t="str">
        <f t="shared" si="1"/>
        <v xml:space="preserve"> </v>
      </c>
    </row>
    <row r="97" spans="4:5">
      <c r="D97"/>
      <c r="E97" s="14"/>
    </row>
    <row r="98" spans="4:5">
      <c r="D98"/>
      <c r="E98" s="14"/>
    </row>
    <row r="99" spans="4:5">
      <c r="E99" s="14"/>
    </row>
    <row r="100" spans="4:5">
      <c r="E100" s="14" t="str">
        <f t="shared" si="1"/>
        <v xml:space="preserve"> </v>
      </c>
    </row>
    <row r="101" spans="4:5">
      <c r="D101" s="42" t="s">
        <v>2</v>
      </c>
      <c r="E101" s="14" t="str">
        <f t="shared" si="1"/>
        <v xml:space="preserve"> </v>
      </c>
    </row>
    <row r="102" spans="4:5">
      <c r="D102" s="72"/>
      <c r="E102" s="14"/>
    </row>
    <row r="103" spans="4:5">
      <c r="E103" s="14" t="str">
        <f t="shared" si="1"/>
        <v xml:space="preserve"> </v>
      </c>
    </row>
    <row r="104" spans="4:5">
      <c r="E104" s="14" t="str">
        <f t="shared" si="1"/>
        <v xml:space="preserve"> </v>
      </c>
    </row>
    <row r="105" spans="4:5">
      <c r="E105" s="14" t="str">
        <f t="shared" si="1"/>
        <v xml:space="preserve"> </v>
      </c>
    </row>
    <row r="106" spans="4:5">
      <c r="D106" s="42" t="s">
        <v>14</v>
      </c>
      <c r="E106" s="14" t="str">
        <f t="shared" si="1"/>
        <v xml:space="preserve"> </v>
      </c>
    </row>
    <row r="107" spans="4:5">
      <c r="E107" s="14"/>
    </row>
    <row r="108" spans="4:5">
      <c r="E108" s="14" t="str">
        <f t="shared" si="1"/>
        <v xml:space="preserve"> </v>
      </c>
    </row>
    <row r="109" spans="4:5">
      <c r="E109" s="14" t="str">
        <f t="shared" si="1"/>
        <v xml:space="preserve"> </v>
      </c>
    </row>
    <row r="110" spans="4:5">
      <c r="E110" s="14" t="str">
        <f t="shared" si="1"/>
        <v xml:space="preserve"> </v>
      </c>
    </row>
    <row r="111" spans="4:5">
      <c r="D111" s="43" t="s">
        <v>1</v>
      </c>
      <c r="E111" s="14" t="str">
        <f t="shared" si="1"/>
        <v xml:space="preserve"> </v>
      </c>
    </row>
    <row r="112" spans="4:5">
      <c r="E112" s="14" t="str">
        <f t="shared" si="1"/>
        <v xml:space="preserve"> </v>
      </c>
    </row>
    <row r="113" spans="4:5">
      <c r="E113" s="14" t="str">
        <f t="shared" si="1"/>
        <v xml:space="preserve"> </v>
      </c>
    </row>
    <row r="114" spans="4:5">
      <c r="E114" s="14" t="str">
        <f t="shared" si="1"/>
        <v xml:space="preserve"> </v>
      </c>
    </row>
    <row r="115" spans="4:5">
      <c r="E115" s="14" t="str">
        <f t="shared" si="1"/>
        <v xml:space="preserve"> </v>
      </c>
    </row>
    <row r="116" spans="4:5">
      <c r="D116" s="42" t="s">
        <v>3</v>
      </c>
      <c r="E116" s="14" t="str">
        <f t="shared" si="1"/>
        <v xml:space="preserve"> </v>
      </c>
    </row>
    <row r="117" spans="4:5">
      <c r="E117" s="14" t="str">
        <f t="shared" si="1"/>
        <v xml:space="preserve"> </v>
      </c>
    </row>
    <row r="118" spans="4:5">
      <c r="E118" s="14" t="str">
        <f t="shared" si="1"/>
        <v xml:space="preserve"> </v>
      </c>
    </row>
    <row r="119" spans="4:5">
      <c r="E119" s="14" t="str">
        <f t="shared" si="1"/>
        <v xml:space="preserve"> </v>
      </c>
    </row>
    <row r="120" spans="4:5">
      <c r="E120" s="14" t="str">
        <f t="shared" si="1"/>
        <v xml:space="preserve"> </v>
      </c>
    </row>
    <row r="121" spans="4:5">
      <c r="D121" s="42" t="s">
        <v>6</v>
      </c>
      <c r="E121" s="14" t="str">
        <f t="shared" si="1"/>
        <v xml:space="preserve"> </v>
      </c>
    </row>
    <row r="122" spans="4:5">
      <c r="E122" s="14"/>
    </row>
    <row r="123" spans="4:5">
      <c r="E123" s="14" t="str">
        <f t="shared" si="1"/>
        <v xml:space="preserve"> </v>
      </c>
    </row>
    <row r="124" spans="4:5">
      <c r="E124" s="14" t="str">
        <f t="shared" si="1"/>
        <v xml:space="preserve"> </v>
      </c>
    </row>
    <row r="125" spans="4:5">
      <c r="E125" s="14" t="str">
        <f t="shared" si="1"/>
        <v xml:space="preserve"> </v>
      </c>
    </row>
    <row r="126" spans="4:5">
      <c r="D126" s="42" t="s">
        <v>32</v>
      </c>
      <c r="E126" s="14" t="str">
        <f t="shared" ref="E126:E176" si="2">IF((B126&gt;0),C126-B126+1, " ")</f>
        <v xml:space="preserve"> </v>
      </c>
    </row>
    <row r="127" spans="4:5">
      <c r="D127"/>
      <c r="E127" s="14"/>
    </row>
    <row r="128" spans="4:5">
      <c r="E128" s="14"/>
    </row>
    <row r="129" spans="1:7">
      <c r="E129" s="14" t="str">
        <f t="shared" si="2"/>
        <v xml:space="preserve"> </v>
      </c>
    </row>
    <row r="130" spans="1:7">
      <c r="E130" s="14" t="str">
        <f t="shared" si="2"/>
        <v xml:space="preserve"> </v>
      </c>
    </row>
    <row r="131" spans="1:7">
      <c r="E131" s="14" t="str">
        <f t="shared" si="2"/>
        <v xml:space="preserve"> </v>
      </c>
    </row>
    <row r="132" spans="1:7">
      <c r="E132" s="14" t="str">
        <f t="shared" si="2"/>
        <v xml:space="preserve"> </v>
      </c>
    </row>
    <row r="133" spans="1:7">
      <c r="E133" s="14" t="str">
        <f t="shared" si="2"/>
        <v xml:space="preserve"> </v>
      </c>
    </row>
    <row r="134" spans="1:7">
      <c r="E134" s="14" t="str">
        <f t="shared" si="2"/>
        <v xml:space="preserve"> </v>
      </c>
    </row>
    <row r="135" spans="1:7">
      <c r="E135" s="14" t="str">
        <f t="shared" si="2"/>
        <v xml:space="preserve"> </v>
      </c>
    </row>
    <row r="136" spans="1:7">
      <c r="E136" s="14" t="str">
        <f t="shared" si="2"/>
        <v xml:space="preserve"> </v>
      </c>
    </row>
    <row r="137" spans="1:7">
      <c r="E137" s="14" t="str">
        <f t="shared" si="2"/>
        <v xml:space="preserve"> </v>
      </c>
    </row>
    <row r="138" spans="1:7">
      <c r="E138" s="14" t="str">
        <f t="shared" si="2"/>
        <v xml:space="preserve"> </v>
      </c>
    </row>
    <row r="139" spans="1:7">
      <c r="E139" s="14" t="str">
        <f t="shared" si="2"/>
        <v xml:space="preserve"> </v>
      </c>
    </row>
    <row r="140" spans="1:7">
      <c r="E140" s="14" t="str">
        <f t="shared" si="2"/>
        <v xml:space="preserve"> </v>
      </c>
    </row>
    <row r="141" spans="1:7">
      <c r="E141" s="14" t="str">
        <f t="shared" si="2"/>
        <v xml:space="preserve"> </v>
      </c>
    </row>
    <row r="142" spans="1:7" ht="18.75">
      <c r="A142" s="53" t="s">
        <v>36</v>
      </c>
      <c r="D142" s="44" t="s">
        <v>27</v>
      </c>
      <c r="E142" s="14" t="str">
        <f t="shared" si="2"/>
        <v xml:space="preserve"> </v>
      </c>
    </row>
    <row r="143" spans="1:7">
      <c r="A143" s="53" t="s">
        <v>38</v>
      </c>
      <c r="D143" s="6"/>
      <c r="E143" s="14" t="str">
        <f t="shared" si="2"/>
        <v xml:space="preserve"> </v>
      </c>
    </row>
    <row r="144" spans="1:7">
      <c r="D144" s="6"/>
      <c r="E144" s="14" t="str">
        <f t="shared" si="2"/>
        <v xml:space="preserve"> </v>
      </c>
      <c r="F144" s="6"/>
      <c r="G144" s="37"/>
    </row>
    <row r="145" spans="2:10" ht="23.25">
      <c r="B145" s="13" t="s">
        <v>9</v>
      </c>
      <c r="C145" s="13" t="s">
        <v>10</v>
      </c>
      <c r="D145" s="12" t="s">
        <v>7</v>
      </c>
      <c r="E145" s="51" t="s">
        <v>44</v>
      </c>
      <c r="F145" s="13" t="s">
        <v>11</v>
      </c>
      <c r="G145" s="38" t="s">
        <v>12</v>
      </c>
      <c r="H145" s="13" t="s">
        <v>13</v>
      </c>
      <c r="I145" s="13" t="s">
        <v>22</v>
      </c>
    </row>
    <row r="146" spans="2:10">
      <c r="D146" s="8"/>
      <c r="E146" s="50">
        <f>SUM(E147:E239)</f>
        <v>28</v>
      </c>
      <c r="F146" s="6"/>
      <c r="G146" s="37"/>
    </row>
    <row r="147" spans="2:10">
      <c r="D147" s="45" t="s">
        <v>0</v>
      </c>
      <c r="E147" s="14" t="str">
        <f t="shared" si="2"/>
        <v xml:space="preserve"> </v>
      </c>
    </row>
    <row r="148" spans="2:10">
      <c r="D148" s="46"/>
      <c r="E148" s="14"/>
      <c r="I148" s="47"/>
      <c r="J148" s="47"/>
    </row>
    <row r="149" spans="2:10">
      <c r="B149" s="9">
        <v>1</v>
      </c>
      <c r="C149" s="14">
        <v>6</v>
      </c>
      <c r="D149" s="46" t="s">
        <v>33</v>
      </c>
      <c r="E149" s="14">
        <f t="shared" si="2"/>
        <v>6</v>
      </c>
      <c r="F149">
        <v>2010</v>
      </c>
      <c r="G149">
        <v>2015</v>
      </c>
      <c r="H149" s="48">
        <v>10</v>
      </c>
    </row>
    <row r="150" spans="2:10">
      <c r="B150" s="9">
        <v>23</v>
      </c>
      <c r="C150" s="14">
        <v>27</v>
      </c>
      <c r="D150" s="8" t="s">
        <v>34</v>
      </c>
      <c r="E150" s="14">
        <f t="shared" si="2"/>
        <v>5</v>
      </c>
      <c r="F150" s="6">
        <v>2008</v>
      </c>
      <c r="G150" s="36">
        <v>2018</v>
      </c>
      <c r="H150" s="10">
        <v>10</v>
      </c>
    </row>
    <row r="151" spans="2:10">
      <c r="D151" s="46"/>
      <c r="E151" s="14"/>
      <c r="F151"/>
      <c r="G151"/>
    </row>
    <row r="152" spans="2:10">
      <c r="B152" s="9">
        <v>43</v>
      </c>
      <c r="C152" s="14">
        <v>47</v>
      </c>
      <c r="D152" s="46" t="s">
        <v>35</v>
      </c>
      <c r="E152" s="14">
        <f t="shared" si="2"/>
        <v>5</v>
      </c>
      <c r="F152">
        <v>2009</v>
      </c>
      <c r="G152">
        <v>2019</v>
      </c>
      <c r="H152" s="10">
        <v>10</v>
      </c>
    </row>
    <row r="153" spans="2:10">
      <c r="B153" s="9">
        <v>13</v>
      </c>
      <c r="C153" s="14">
        <v>18</v>
      </c>
      <c r="D153" s="46" t="s">
        <v>42</v>
      </c>
      <c r="E153" s="14">
        <f t="shared" si="2"/>
        <v>6</v>
      </c>
      <c r="F153">
        <v>2011</v>
      </c>
      <c r="G153">
        <f>F153+10</f>
        <v>2021</v>
      </c>
      <c r="H153" s="10">
        <v>10</v>
      </c>
    </row>
    <row r="154" spans="2:10">
      <c r="B154" s="9">
        <v>7</v>
      </c>
      <c r="C154" s="14">
        <v>12</v>
      </c>
      <c r="D154" s="46" t="s">
        <v>43</v>
      </c>
      <c r="E154" s="14">
        <f t="shared" si="2"/>
        <v>6</v>
      </c>
      <c r="F154">
        <v>2010</v>
      </c>
      <c r="G154">
        <f>F154+10</f>
        <v>2020</v>
      </c>
      <c r="H154" s="10">
        <v>10</v>
      </c>
    </row>
    <row r="155" spans="2:10">
      <c r="D155" s="6"/>
      <c r="E155" s="14" t="str">
        <f t="shared" si="2"/>
        <v xml:space="preserve"> </v>
      </c>
      <c r="F155" s="6"/>
      <c r="G155" s="6"/>
      <c r="H155" s="6"/>
    </row>
    <row r="156" spans="2:10" ht="14.25" customHeight="1">
      <c r="E156" s="14" t="str">
        <f t="shared" si="2"/>
        <v xml:space="preserve"> </v>
      </c>
    </row>
    <row r="157" spans="2:10">
      <c r="E157" s="14" t="str">
        <f t="shared" si="2"/>
        <v xml:space="preserve"> </v>
      </c>
    </row>
    <row r="158" spans="2:10">
      <c r="D158" s="45" t="s">
        <v>2</v>
      </c>
      <c r="E158" s="14" t="str">
        <f t="shared" si="2"/>
        <v xml:space="preserve"> </v>
      </c>
    </row>
    <row r="159" spans="2:10">
      <c r="E159" s="14" t="str">
        <f t="shared" si="2"/>
        <v xml:space="preserve"> </v>
      </c>
    </row>
    <row r="160" spans="2:10">
      <c r="E160" s="14" t="str">
        <f t="shared" si="2"/>
        <v xml:space="preserve"> </v>
      </c>
    </row>
    <row r="161" spans="4:7">
      <c r="D161" s="45" t="s">
        <v>14</v>
      </c>
      <c r="E161" s="14" t="str">
        <f t="shared" si="2"/>
        <v xml:space="preserve"> </v>
      </c>
    </row>
    <row r="162" spans="4:7">
      <c r="D162" s="46"/>
      <c r="E162" s="14"/>
      <c r="F162"/>
      <c r="G162"/>
    </row>
    <row r="163" spans="4:7">
      <c r="D163" s="46"/>
      <c r="E163" s="14"/>
      <c r="F163"/>
      <c r="G163"/>
    </row>
    <row r="164" spans="4:7">
      <c r="E164" s="14" t="str">
        <f t="shared" si="2"/>
        <v xml:space="preserve"> </v>
      </c>
    </row>
    <row r="165" spans="4:7">
      <c r="E165" s="14" t="str">
        <f t="shared" si="2"/>
        <v xml:space="preserve"> </v>
      </c>
    </row>
    <row r="166" spans="4:7">
      <c r="D166" s="45" t="s">
        <v>1</v>
      </c>
      <c r="E166" s="14" t="str">
        <f t="shared" si="2"/>
        <v xml:space="preserve"> </v>
      </c>
    </row>
    <row r="167" spans="4:7">
      <c r="E167" s="14" t="str">
        <f t="shared" si="2"/>
        <v xml:space="preserve"> </v>
      </c>
    </row>
    <row r="168" spans="4:7">
      <c r="E168" s="14" t="str">
        <f t="shared" si="2"/>
        <v xml:space="preserve"> </v>
      </c>
    </row>
    <row r="169" spans="4:7">
      <c r="D169" s="45" t="s">
        <v>28</v>
      </c>
      <c r="E169" s="14" t="str">
        <f t="shared" si="2"/>
        <v xml:space="preserve"> </v>
      </c>
    </row>
    <row r="170" spans="4:7">
      <c r="D170" s="46"/>
      <c r="E170" s="14"/>
      <c r="F170"/>
      <c r="G170"/>
    </row>
    <row r="171" spans="4:7">
      <c r="E171" s="14" t="str">
        <f t="shared" si="2"/>
        <v xml:space="preserve"> </v>
      </c>
    </row>
    <row r="172" spans="4:7">
      <c r="E172" s="14" t="str">
        <f t="shared" si="2"/>
        <v xml:space="preserve"> </v>
      </c>
    </row>
    <row r="173" spans="4:7">
      <c r="D173" s="45" t="s">
        <v>3</v>
      </c>
      <c r="E173" s="14" t="str">
        <f t="shared" si="2"/>
        <v xml:space="preserve"> </v>
      </c>
    </row>
    <row r="174" spans="4:7">
      <c r="E174" s="14" t="str">
        <f t="shared" si="2"/>
        <v xml:space="preserve"> </v>
      </c>
    </row>
    <row r="175" spans="4:7">
      <c r="E175" s="14" t="str">
        <f t="shared" si="2"/>
        <v xml:space="preserve"> </v>
      </c>
    </row>
    <row r="176" spans="4:7">
      <c r="D176" s="45" t="s">
        <v>6</v>
      </c>
      <c r="E176" s="14" t="str">
        <f t="shared" si="2"/>
        <v xml:space="preserve"> </v>
      </c>
    </row>
    <row r="177" spans="4:9">
      <c r="D177" s="8"/>
      <c r="E177" s="14"/>
      <c r="F177" s="6"/>
      <c r="G177" s="6"/>
    </row>
    <row r="178" spans="4:9">
      <c r="D178" s="46"/>
      <c r="E178" s="14"/>
      <c r="F178"/>
      <c r="G178"/>
      <c r="I178" s="47"/>
    </row>
    <row r="179" spans="4:9">
      <c r="E179" s="14" t="str">
        <f t="shared" ref="E179:E235" si="3">IF((B179&gt;0),C179-B179+1, " ")</f>
        <v xml:space="preserve"> </v>
      </c>
    </row>
    <row r="180" spans="4:9">
      <c r="E180" s="14" t="str">
        <f t="shared" si="3"/>
        <v xml:space="preserve"> </v>
      </c>
    </row>
    <row r="181" spans="4:9">
      <c r="D181" s="45" t="s">
        <v>30</v>
      </c>
      <c r="E181" s="14" t="str">
        <f t="shared" si="3"/>
        <v xml:space="preserve"> </v>
      </c>
    </row>
    <row r="182" spans="4:9">
      <c r="D182" s="46"/>
      <c r="E182" s="14"/>
      <c r="F182"/>
      <c r="G182"/>
    </row>
    <row r="183" spans="4:9">
      <c r="E183" s="14" t="str">
        <f t="shared" si="3"/>
        <v xml:space="preserve"> </v>
      </c>
    </row>
    <row r="184" spans="4:9">
      <c r="E184" s="14" t="str">
        <f t="shared" si="3"/>
        <v xml:space="preserve"> </v>
      </c>
    </row>
    <row r="185" spans="4:9">
      <c r="E185" s="14" t="str">
        <f t="shared" si="3"/>
        <v xml:space="preserve"> </v>
      </c>
    </row>
    <row r="186" spans="4:9">
      <c r="D186" s="45" t="s">
        <v>29</v>
      </c>
      <c r="E186" s="14" t="str">
        <f t="shared" si="3"/>
        <v xml:space="preserve"> </v>
      </c>
    </row>
    <row r="187" spans="4:9">
      <c r="E187" s="14"/>
    </row>
    <row r="188" spans="4:9">
      <c r="E188" s="14"/>
    </row>
    <row r="189" spans="4:9">
      <c r="E189" s="14" t="str">
        <f t="shared" si="3"/>
        <v xml:space="preserve"> </v>
      </c>
    </row>
    <row r="190" spans="4:9">
      <c r="D190" s="45" t="s">
        <v>31</v>
      </c>
      <c r="E190" s="14" t="str">
        <f t="shared" si="3"/>
        <v xml:space="preserve"> </v>
      </c>
    </row>
    <row r="191" spans="4:9">
      <c r="D191" s="46"/>
      <c r="E191" s="14"/>
      <c r="F191"/>
      <c r="G191"/>
    </row>
    <row r="192" spans="4:9">
      <c r="E192" s="14" t="str">
        <f t="shared" si="3"/>
        <v xml:space="preserve"> </v>
      </c>
    </row>
    <row r="193" spans="5:5">
      <c r="E193" s="14" t="str">
        <f t="shared" si="3"/>
        <v xml:space="preserve"> </v>
      </c>
    </row>
    <row r="194" spans="5:5">
      <c r="E194" s="14" t="str">
        <f t="shared" si="3"/>
        <v xml:space="preserve"> </v>
      </c>
    </row>
    <row r="195" spans="5:5">
      <c r="E195" s="14" t="str">
        <f t="shared" si="3"/>
        <v xml:space="preserve"> </v>
      </c>
    </row>
    <row r="196" spans="5:5">
      <c r="E196" s="14" t="str">
        <f t="shared" si="3"/>
        <v xml:space="preserve"> </v>
      </c>
    </row>
    <row r="197" spans="5:5">
      <c r="E197" s="14" t="str">
        <f t="shared" si="3"/>
        <v xml:space="preserve"> </v>
      </c>
    </row>
    <row r="198" spans="5:5">
      <c r="E198" s="14" t="str">
        <f t="shared" si="3"/>
        <v xml:space="preserve"> </v>
      </c>
    </row>
    <row r="199" spans="5:5">
      <c r="E199" s="14" t="str">
        <f t="shared" si="3"/>
        <v xml:space="preserve"> </v>
      </c>
    </row>
    <row r="200" spans="5:5">
      <c r="E200" s="14" t="str">
        <f t="shared" si="3"/>
        <v xml:space="preserve"> </v>
      </c>
    </row>
    <row r="201" spans="5:5">
      <c r="E201" s="14" t="str">
        <f t="shared" si="3"/>
        <v xml:space="preserve"> </v>
      </c>
    </row>
    <row r="202" spans="5:5">
      <c r="E202" s="14" t="str">
        <f t="shared" si="3"/>
        <v xml:space="preserve"> </v>
      </c>
    </row>
    <row r="203" spans="5:5">
      <c r="E203" s="14" t="str">
        <f t="shared" si="3"/>
        <v xml:space="preserve"> </v>
      </c>
    </row>
    <row r="204" spans="5:5">
      <c r="E204" s="14" t="str">
        <f t="shared" si="3"/>
        <v xml:space="preserve"> </v>
      </c>
    </row>
    <row r="205" spans="5:5">
      <c r="E205" s="14" t="str">
        <f t="shared" si="3"/>
        <v xml:space="preserve"> </v>
      </c>
    </row>
    <row r="206" spans="5:5">
      <c r="E206" s="14" t="str">
        <f t="shared" si="3"/>
        <v xml:space="preserve"> </v>
      </c>
    </row>
    <row r="207" spans="5:5">
      <c r="E207" s="14" t="str">
        <f t="shared" si="3"/>
        <v xml:space="preserve"> </v>
      </c>
    </row>
    <row r="208" spans="5:5">
      <c r="E208" s="14" t="str">
        <f t="shared" si="3"/>
        <v xml:space="preserve"> </v>
      </c>
    </row>
    <row r="209" spans="5:5">
      <c r="E209" s="14" t="str">
        <f t="shared" si="3"/>
        <v xml:space="preserve"> </v>
      </c>
    </row>
    <row r="210" spans="5:5">
      <c r="E210" s="14" t="str">
        <f t="shared" si="3"/>
        <v xml:space="preserve"> </v>
      </c>
    </row>
    <row r="211" spans="5:5">
      <c r="E211" s="14" t="str">
        <f t="shared" si="3"/>
        <v xml:space="preserve"> </v>
      </c>
    </row>
    <row r="212" spans="5:5">
      <c r="E212" s="14" t="str">
        <f t="shared" si="3"/>
        <v xml:space="preserve"> </v>
      </c>
    </row>
    <row r="213" spans="5:5">
      <c r="E213" s="14" t="str">
        <f t="shared" si="3"/>
        <v xml:space="preserve"> </v>
      </c>
    </row>
    <row r="214" spans="5:5">
      <c r="E214" s="14" t="str">
        <f t="shared" si="3"/>
        <v xml:space="preserve"> </v>
      </c>
    </row>
    <row r="215" spans="5:5">
      <c r="E215" s="14" t="str">
        <f t="shared" si="3"/>
        <v xml:space="preserve"> </v>
      </c>
    </row>
    <row r="216" spans="5:5">
      <c r="E216" s="14" t="str">
        <f t="shared" si="3"/>
        <v xml:space="preserve"> </v>
      </c>
    </row>
    <row r="217" spans="5:5">
      <c r="E217" s="14" t="str">
        <f t="shared" si="3"/>
        <v xml:space="preserve"> </v>
      </c>
    </row>
    <row r="218" spans="5:5">
      <c r="E218" s="14" t="str">
        <f t="shared" si="3"/>
        <v xml:space="preserve"> </v>
      </c>
    </row>
    <row r="219" spans="5:5">
      <c r="E219" s="14" t="str">
        <f t="shared" si="3"/>
        <v xml:space="preserve"> </v>
      </c>
    </row>
    <row r="220" spans="5:5">
      <c r="E220" s="14" t="str">
        <f t="shared" si="3"/>
        <v xml:space="preserve"> </v>
      </c>
    </row>
    <row r="221" spans="5:5">
      <c r="E221" s="14" t="str">
        <f t="shared" si="3"/>
        <v xml:space="preserve"> </v>
      </c>
    </row>
    <row r="222" spans="5:5">
      <c r="E222" s="14" t="str">
        <f t="shared" si="3"/>
        <v xml:space="preserve"> </v>
      </c>
    </row>
    <row r="223" spans="5:5">
      <c r="E223" s="14" t="str">
        <f t="shared" si="3"/>
        <v xml:space="preserve"> </v>
      </c>
    </row>
    <row r="224" spans="5:5">
      <c r="E224" s="14" t="str">
        <f t="shared" si="3"/>
        <v xml:space="preserve"> </v>
      </c>
    </row>
    <row r="225" spans="5:5">
      <c r="E225" s="14" t="str">
        <f t="shared" si="3"/>
        <v xml:space="preserve"> </v>
      </c>
    </row>
    <row r="226" spans="5:5">
      <c r="E226" s="14" t="str">
        <f t="shared" si="3"/>
        <v xml:space="preserve"> </v>
      </c>
    </row>
    <row r="227" spans="5:5">
      <c r="E227" s="14" t="str">
        <f t="shared" si="3"/>
        <v xml:space="preserve"> </v>
      </c>
    </row>
    <row r="228" spans="5:5">
      <c r="E228" s="14" t="str">
        <f t="shared" si="3"/>
        <v xml:space="preserve"> </v>
      </c>
    </row>
    <row r="229" spans="5:5">
      <c r="E229" s="14" t="str">
        <f t="shared" si="3"/>
        <v xml:space="preserve"> </v>
      </c>
    </row>
    <row r="230" spans="5:5">
      <c r="E230" s="14" t="str">
        <f t="shared" si="3"/>
        <v xml:space="preserve"> </v>
      </c>
    </row>
    <row r="231" spans="5:5">
      <c r="E231" s="14" t="str">
        <f t="shared" si="3"/>
        <v xml:space="preserve"> </v>
      </c>
    </row>
    <row r="232" spans="5:5">
      <c r="E232" s="14" t="str">
        <f t="shared" si="3"/>
        <v xml:space="preserve"> </v>
      </c>
    </row>
    <row r="233" spans="5:5">
      <c r="E233" s="14" t="str">
        <f t="shared" si="3"/>
        <v xml:space="preserve"> </v>
      </c>
    </row>
    <row r="234" spans="5:5">
      <c r="E234" s="14" t="str">
        <f t="shared" si="3"/>
        <v xml:space="preserve"> </v>
      </c>
    </row>
    <row r="235" spans="5:5">
      <c r="E235" s="14" t="str">
        <f t="shared" si="3"/>
        <v xml:space="preserve"> </v>
      </c>
    </row>
    <row r="236" spans="5:5">
      <c r="E236" s="14" t="str">
        <f t="shared" ref="E236:E259" si="4">IF((B236&gt;0),C236-B236+1, " ")</f>
        <v xml:space="preserve"> </v>
      </c>
    </row>
    <row r="237" spans="5:5">
      <c r="E237" s="14" t="str">
        <f t="shared" si="4"/>
        <v xml:space="preserve"> </v>
      </c>
    </row>
    <row r="238" spans="5:5">
      <c r="E238" s="14" t="str">
        <f t="shared" si="4"/>
        <v xml:space="preserve"> </v>
      </c>
    </row>
    <row r="239" spans="5:5">
      <c r="E239" s="14" t="str">
        <f t="shared" si="4"/>
        <v xml:space="preserve"> </v>
      </c>
    </row>
    <row r="240" spans="5:5">
      <c r="E240" s="14" t="str">
        <f t="shared" si="4"/>
        <v xml:space="preserve"> </v>
      </c>
    </row>
    <row r="241" spans="5:5">
      <c r="E241" s="14" t="str">
        <f t="shared" si="4"/>
        <v xml:space="preserve"> </v>
      </c>
    </row>
    <row r="242" spans="5:5">
      <c r="E242" s="14" t="str">
        <f t="shared" si="4"/>
        <v xml:space="preserve"> </v>
      </c>
    </row>
    <row r="243" spans="5:5">
      <c r="E243" s="14" t="str">
        <f t="shared" si="4"/>
        <v xml:space="preserve"> </v>
      </c>
    </row>
    <row r="244" spans="5:5">
      <c r="E244" s="14" t="str">
        <f t="shared" si="4"/>
        <v xml:space="preserve"> </v>
      </c>
    </row>
    <row r="245" spans="5:5">
      <c r="E245" s="14" t="str">
        <f t="shared" si="4"/>
        <v xml:space="preserve"> </v>
      </c>
    </row>
    <row r="246" spans="5:5">
      <c r="E246" s="14" t="str">
        <f t="shared" si="4"/>
        <v xml:space="preserve"> </v>
      </c>
    </row>
    <row r="247" spans="5:5">
      <c r="E247" s="14" t="str">
        <f t="shared" si="4"/>
        <v xml:space="preserve"> </v>
      </c>
    </row>
    <row r="248" spans="5:5">
      <c r="E248" s="14" t="str">
        <f t="shared" si="4"/>
        <v xml:space="preserve"> </v>
      </c>
    </row>
    <row r="249" spans="5:5">
      <c r="E249" s="14" t="str">
        <f t="shared" si="4"/>
        <v xml:space="preserve"> </v>
      </c>
    </row>
    <row r="250" spans="5:5">
      <c r="E250" s="14" t="str">
        <f t="shared" si="4"/>
        <v xml:space="preserve"> </v>
      </c>
    </row>
    <row r="251" spans="5:5">
      <c r="E251" s="14" t="str">
        <f t="shared" si="4"/>
        <v xml:space="preserve"> </v>
      </c>
    </row>
    <row r="252" spans="5:5">
      <c r="E252" s="14" t="str">
        <f t="shared" si="4"/>
        <v xml:space="preserve"> </v>
      </c>
    </row>
    <row r="253" spans="5:5">
      <c r="E253" s="14" t="str">
        <f t="shared" si="4"/>
        <v xml:space="preserve"> </v>
      </c>
    </row>
    <row r="254" spans="5:5">
      <c r="E254" s="14" t="str">
        <f t="shared" si="4"/>
        <v xml:space="preserve"> </v>
      </c>
    </row>
    <row r="255" spans="5:5">
      <c r="E255" s="14" t="str">
        <f t="shared" si="4"/>
        <v xml:space="preserve"> </v>
      </c>
    </row>
    <row r="256" spans="5:5">
      <c r="E256" s="14" t="str">
        <f t="shared" si="4"/>
        <v xml:space="preserve"> </v>
      </c>
    </row>
    <row r="257" spans="5:5">
      <c r="E257" s="14" t="str">
        <f t="shared" si="4"/>
        <v xml:space="preserve"> </v>
      </c>
    </row>
    <row r="258" spans="5:5">
      <c r="E258" s="14" t="str">
        <f t="shared" si="4"/>
        <v xml:space="preserve"> </v>
      </c>
    </row>
    <row r="259" spans="5:5">
      <c r="E259" s="14" t="str">
        <f t="shared" si="4"/>
        <v xml:space="preserve"> </v>
      </c>
    </row>
  </sheetData>
  <conditionalFormatting sqref="G9:G401">
    <cfRule type="containsText" dxfId="5" priority="3" operator="containsText" text="2018">
      <formula>NOT(ISERROR(SEARCH("2018",G9)))</formula>
    </cfRule>
    <cfRule type="cellIs" dxfId="4" priority="2" operator="equal">
      <formula>2015</formula>
    </cfRule>
    <cfRule type="cellIs" dxfId="3" priority="1" operator="equal">
      <formula>2019</formula>
    </cfRule>
  </conditionalFormatting>
  <hyperlinks>
    <hyperlink ref="A1" location="Stock!A5" display="Blancs A2"/>
    <hyperlink ref="A2" location="Stock!A117" display="Rosés A101"/>
    <hyperlink ref="A90" location="Stock!A101" display="Rosés A101"/>
    <hyperlink ref="A142" location="Stock!A1" display="Haut feuille A1"/>
    <hyperlink ref="A3" location="Stock!A170" display="Rouges A166"/>
    <hyperlink ref="A89" location="Stock!A1" display="Haut feuille A1"/>
    <hyperlink ref="A143" location="Blanc!A166" display="Rouges A166"/>
    <hyperlink ref="A5" location="Stock!A5" display="Blancs A1"/>
  </hyperlinks>
  <pageMargins left="0.7" right="0.7" top="0.75" bottom="0.75" header="0.3" footer="0.3"/>
  <pageSetup paperSize="9" scale="25" orientation="portrait" horizontalDpi="4294967293" verticalDpi="4294967293" r:id="rId1"/>
  <headerFooter>
    <oddFooter>&amp;L&amp;Z&amp;F&amp;R&amp;D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8"/>
  <dimension ref="A1:N37"/>
  <sheetViews>
    <sheetView topLeftCell="L1" zoomScale="90" zoomScaleNormal="90" workbookViewId="0">
      <selection activeCell="M6" sqref="M6"/>
    </sheetView>
    <sheetView tabSelected="1" zoomScaleNormal="100" workbookViewId="1">
      <selection activeCell="J34" sqref="J34"/>
    </sheetView>
  </sheetViews>
  <sheetFormatPr baseColWidth="10" defaultRowHeight="12"/>
  <cols>
    <col min="1" max="1" width="4.85546875" style="1" customWidth="1"/>
    <col min="2" max="2" width="6.140625" style="1" customWidth="1"/>
    <col min="3" max="3" width="6.42578125" style="25" customWidth="1"/>
    <col min="4" max="4" width="8.42578125" style="25" customWidth="1"/>
    <col min="5" max="5" width="32.140625" style="1" customWidth="1"/>
    <col min="6" max="6" width="5.28515625" style="1" customWidth="1"/>
    <col min="7" max="7" width="6.85546875" style="1" customWidth="1"/>
    <col min="8" max="8" width="6.42578125" style="25" customWidth="1"/>
    <col min="9" max="9" width="7.7109375" style="25" customWidth="1"/>
    <col min="10" max="10" width="33.7109375" style="1" customWidth="1"/>
    <col min="11" max="11" width="6" style="1" customWidth="1"/>
    <col min="12" max="12" width="6.85546875" style="1" customWidth="1"/>
    <col min="13" max="13" width="5.5703125" style="25" customWidth="1"/>
    <col min="14" max="14" width="7.7109375" style="25" customWidth="1"/>
    <col min="15" max="16384" width="11.42578125" style="1"/>
  </cols>
  <sheetData>
    <row r="1" spans="1:14" s="3" customFormat="1" ht="87" customHeight="1">
      <c r="C1" s="22"/>
      <c r="D1" s="22"/>
      <c r="H1" s="22"/>
      <c r="I1" s="22"/>
      <c r="M1" s="22"/>
      <c r="N1" s="22"/>
    </row>
    <row r="2" spans="1:14" ht="18" customHeight="1" thickBot="1">
      <c r="A2" s="69" t="s">
        <v>21</v>
      </c>
      <c r="B2" s="70"/>
      <c r="C2" s="70"/>
      <c r="D2" s="70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ht="15" customHeight="1" thickBot="1">
      <c r="A3" s="66" t="s">
        <v>18</v>
      </c>
      <c r="B3" s="67"/>
      <c r="C3" s="67"/>
      <c r="D3" s="67"/>
      <c r="E3" s="68"/>
      <c r="F3" s="66" t="s">
        <v>19</v>
      </c>
      <c r="G3" s="67"/>
      <c r="H3" s="67"/>
      <c r="I3" s="67"/>
      <c r="J3" s="68"/>
      <c r="K3" s="66" t="s">
        <v>20</v>
      </c>
      <c r="L3" s="67"/>
      <c r="M3" s="67"/>
      <c r="N3" s="67"/>
    </row>
    <row r="4" spans="1:14" s="35" customFormat="1" ht="27.75" customHeight="1" thickBot="1">
      <c r="A4" s="33" t="s">
        <v>23</v>
      </c>
      <c r="B4" s="30" t="s">
        <v>12</v>
      </c>
      <c r="C4" s="30" t="s">
        <v>24</v>
      </c>
      <c r="D4" s="30" t="s">
        <v>13</v>
      </c>
      <c r="E4" s="34" t="s">
        <v>7</v>
      </c>
      <c r="F4" s="33" t="s">
        <v>23</v>
      </c>
      <c r="G4" s="30" t="s">
        <v>12</v>
      </c>
      <c r="H4" s="30" t="s">
        <v>24</v>
      </c>
      <c r="I4" s="30" t="s">
        <v>13</v>
      </c>
      <c r="J4" s="34" t="s">
        <v>7</v>
      </c>
      <c r="K4" s="33" t="s">
        <v>23</v>
      </c>
      <c r="L4" s="30" t="s">
        <v>12</v>
      </c>
      <c r="M4" s="30" t="s">
        <v>24</v>
      </c>
      <c r="N4" s="30" t="s">
        <v>13</v>
      </c>
    </row>
    <row r="5" spans="1:14" ht="9" customHeight="1">
      <c r="A5" s="20"/>
      <c r="B5" s="30"/>
      <c r="C5" s="23"/>
      <c r="D5" s="23"/>
      <c r="E5" s="21"/>
      <c r="F5" s="20"/>
      <c r="G5" s="30"/>
      <c r="H5" s="23"/>
      <c r="I5" s="23"/>
      <c r="J5" s="21"/>
      <c r="K5" s="20"/>
      <c r="L5" s="30"/>
      <c r="M5" s="23"/>
      <c r="N5" s="23"/>
    </row>
    <row r="6" spans="1:14" ht="12.75" thickBot="1">
      <c r="A6" s="4">
        <v>1</v>
      </c>
      <c r="B6" s="5">
        <f>IFERROR(VLOOKUP(A6,Stock!$B$9:$G$477,6,0),IF(A6&lt;=INDEX(Stock!$C:$C,MATCH(B5,Stock!$G:$G,0)),G5,""))</f>
        <v>2015</v>
      </c>
      <c r="C6" s="24">
        <f>IFERROR(VLOOKUP(A6,Stock!$B$9:$H$477,7,0),IF(A6&lt;=INDEX(Stock!$C:$C,MATCH(C5,Stock!$H:$H,0)),H5,""))</f>
        <v>10</v>
      </c>
      <c r="D6" s="24">
        <f>IFERROR(ABS(C6),"")</f>
        <v>10</v>
      </c>
      <c r="E6" s="5" t="str">
        <f>IFERROR(VLOOKUP(A6,Stock!$B$9:$G$477,3,0),IF(A6&lt;=INDEX(Stock!$C:$C,MATCH(E5,Stock!$D:$D,0)),E5,""))</f>
        <v>Château Haut Lartigues</v>
      </c>
      <c r="F6" s="4">
        <v>25</v>
      </c>
      <c r="G6" s="5" t="e">
        <f>IFERROR(VLOOKUP(F6,Stock!$B$9:$G$477,6,0),IF(F6&lt;=INDEX(Stock!$C:$C,MATCH(B29,Stock!$G:$G,0)),G29,""))</f>
        <v>#N/A</v>
      </c>
      <c r="H6" s="24" t="e">
        <f>IFERROR(VLOOKUP(F6,Stock!$B$9:$H$477,7,0),IF(F6&lt;=INDEX(Stock!$C:$C,MATCH(C29,Stock!$H:$H,0)),H29,""))</f>
        <v>#N/A</v>
      </c>
      <c r="I6" s="24" t="str">
        <f>IFERROR(ABS(H6),"")</f>
        <v/>
      </c>
      <c r="J6" s="5" t="str">
        <f>IFERROR(VLOOKUP(F6,Stock!$B$9:$G$477,3,0),IF(F6&lt;=INDEX(Stock!$C:$C,MATCH(E29,Stock!$D:$D,0)),E29,""))</f>
        <v>Saint Emilion Grand cru (Mado - Henri)</v>
      </c>
      <c r="K6" s="4">
        <v>49</v>
      </c>
      <c r="L6" s="5" t="e">
        <f>IFERROR(VLOOKUP(K6,Stock!$B$9:$G$477,6,0),IF(K6&lt;=INDEX(Stock!$C:$C,MATCH(F29,Stock!$G:$G,0)),F29,""))</f>
        <v>#N/A</v>
      </c>
      <c r="M6" s="24" t="e">
        <f>IFERROR(VLOOKUP(K6,Stock!$B$9:$H$477,7,0),IF(K6&lt;=INDEX(Stock!$C:$C,MATCH(G29,Stock!$H:$H,0)),G29,""))</f>
        <v>#N/A</v>
      </c>
      <c r="N6" s="24" t="str">
        <f>IFERROR(ABS(M6),"")</f>
        <v/>
      </c>
    </row>
    <row r="7" spans="1:14" ht="12.75" thickBot="1">
      <c r="A7" s="4">
        <v>2</v>
      </c>
      <c r="B7" s="5" t="e">
        <f>IFERROR(VLOOKUP(A7,Stock!$B$9:$G$477,6,0),IF(A7&lt;=INDEX(Stock!$C:$C,MATCH(B6,Stock!$G:$G,0)),G6,""))</f>
        <v>#N/A</v>
      </c>
      <c r="C7" s="24" t="e">
        <f>IFERROR(VLOOKUP(A7,Stock!$B$9:$H$477,7,0),IF(A7&lt;=INDEX(Stock!$C:$C,MATCH(C6,Stock!$H:$H,0)),H6,""))</f>
        <v>#N/A</v>
      </c>
      <c r="D7" s="24" t="str">
        <f t="shared" ref="D7:D29" si="0">IFERROR(ABS(C7),"")</f>
        <v/>
      </c>
      <c r="E7" s="5" t="str">
        <f>IFERROR(VLOOKUP(A7,Stock!$B$9:$G$477,3,0),IF(A7&lt;=INDEX(Stock!$C:$C,MATCH(E6,Stock!$D:$D,0)),E6,""))</f>
        <v>Château Haut Lartigues</v>
      </c>
      <c r="F7" s="4">
        <v>26</v>
      </c>
      <c r="G7" s="5" t="e">
        <f>IFERROR(VLOOKUP(F7,Stock!$B$9:$G$477,6,0),IF(F7&lt;=INDEX(Stock!$C:$C,MATCH(B30,Stock!$G:$G,0)),G30,""))</f>
        <v>#N/A</v>
      </c>
      <c r="H7" s="24" t="e">
        <f>IFERROR(VLOOKUP(F7,Stock!$B$9:$H$477,7,0),IF(F7&lt;=INDEX(Stock!$C:$C,MATCH(C30,Stock!$H:$H,0)),H30,""))</f>
        <v>#N/A</v>
      </c>
      <c r="I7" s="24" t="str">
        <f t="shared" ref="I7:I29" si="1">IFERROR(ABS(H7),"")</f>
        <v/>
      </c>
      <c r="J7" s="5" t="str">
        <f>IFERROR(VLOOKUP(F7,Stock!$B$9:$G$477,3,0),IF(F7&lt;=INDEX(Stock!$C:$C,MATCH(J6,Stock!$D:$D,0)),J6,""))</f>
        <v>Saint Emilion Grand cru (Mado - Henri)</v>
      </c>
      <c r="K7" s="4">
        <v>50</v>
      </c>
      <c r="L7" s="5" t="e">
        <f>IFERROR(VLOOKUP(K7,Stock!$B$9:$G$477,6,0),IF(K7&lt;=INDEX(Stock!$C:$C,MATCH(F30,Stock!$G:$G,0)),F30,""))</f>
        <v>#N/A</v>
      </c>
      <c r="M7" s="24" t="e">
        <f>IFERROR(VLOOKUP(K7,Stock!$B$9:$H$477,7,0),IF(K7&lt;=INDEX(Stock!$C:$C,MATCH(M6,Stock!$H:$H,0)),M6,""))</f>
        <v>#N/A</v>
      </c>
      <c r="N7" s="24" t="str">
        <f t="shared" ref="N7:N29" si="2">IFERROR(ABS(M7),"")</f>
        <v/>
      </c>
    </row>
    <row r="8" spans="1:14" ht="12.75" thickBot="1">
      <c r="A8" s="4">
        <v>3</v>
      </c>
      <c r="B8" s="5" t="e">
        <f>IFERROR(VLOOKUP(A8,Stock!$B$9:$G$477,6,0),IF(A8&lt;=INDEX(Stock!$C:$C,MATCH(B7,Stock!$G:$G,0)),G7,""))</f>
        <v>#N/A</v>
      </c>
      <c r="C8" s="24" t="e">
        <f>IFERROR(VLOOKUP(A8,Stock!$B$9:$H$477,7,0),IF(A8&lt;=INDEX(Stock!$C:$C,MATCH(C7,Stock!$H:$H,0)),H7,""))</f>
        <v>#N/A</v>
      </c>
      <c r="D8" s="24" t="str">
        <f t="shared" si="0"/>
        <v/>
      </c>
      <c r="E8" s="5" t="str">
        <f>IFERROR(VLOOKUP(A8,Stock!$B$9:$G$477,3,0),IF(A8&lt;=INDEX(Stock!$C:$C,MATCH(E7,Stock!$D:$D,0)),E7,""))</f>
        <v>Château Haut Lartigues</v>
      </c>
      <c r="F8" s="4">
        <v>27</v>
      </c>
      <c r="G8" s="5" t="e">
        <f>IFERROR(VLOOKUP(F8,Stock!$B$9:$G$477,6,0),IF(F8&lt;=INDEX(Stock!$C:$C,MATCH(B31,Stock!$G:$G,0)),G31,""))</f>
        <v>#N/A</v>
      </c>
      <c r="H8" s="24" t="e">
        <f>IFERROR(VLOOKUP(F8,Stock!$B$9:$H$477,7,0),IF(F8&lt;=INDEX(Stock!$C:$C,MATCH(C31,Stock!$H:$H,0)),H31,""))</f>
        <v>#N/A</v>
      </c>
      <c r="I8" s="24" t="str">
        <f t="shared" si="1"/>
        <v/>
      </c>
      <c r="J8" s="5" t="str">
        <f>IFERROR(VLOOKUP(F8,Stock!$B$9:$G$477,3,0),IF(F8&lt;=INDEX(Stock!$C:$C,MATCH(J7,Stock!$D:$D,0)),J7,""))</f>
        <v>Saint Emilion Grand cru (Mado - Henri)</v>
      </c>
      <c r="K8" s="4">
        <v>51</v>
      </c>
      <c r="L8" s="5" t="e">
        <f>IFERROR(VLOOKUP(K8,Stock!$B$9:$G$477,6,0),IF(K8&lt;=INDEX(Stock!$C:$C,MATCH(F31,Stock!$G:$G,0)),F31,""))</f>
        <v>#N/A</v>
      </c>
      <c r="M8" s="24" t="e">
        <f>IFERROR(VLOOKUP(K8,Stock!$B$9:$H$477,7,0),IF(K8&lt;=INDEX(Stock!$C:$C,MATCH(M7,Stock!$H:$H,0)),M7,""))</f>
        <v>#N/A</v>
      </c>
      <c r="N8" s="24" t="str">
        <f t="shared" si="2"/>
        <v/>
      </c>
    </row>
    <row r="9" spans="1:14" ht="12.75" thickBot="1">
      <c r="A9" s="4">
        <v>4</v>
      </c>
      <c r="B9" s="5" t="e">
        <f>IFERROR(VLOOKUP(A9,Stock!$B$9:$G$477,6,0),IF(A9&lt;=INDEX(Stock!$C:$C,MATCH(B8,Stock!$G:$G,0)),G8,""))</f>
        <v>#N/A</v>
      </c>
      <c r="C9" s="24" t="e">
        <f>IFERROR(VLOOKUP(A9,Stock!$B$9:$H$477,7,0),IF(A9&lt;=INDEX(Stock!$C:$C,MATCH(C8,Stock!$H:$H,0)),H8,""))</f>
        <v>#N/A</v>
      </c>
      <c r="D9" s="24" t="str">
        <f t="shared" si="0"/>
        <v/>
      </c>
      <c r="E9" s="5" t="str">
        <f>IFERROR(VLOOKUP(A9,Stock!$B$9:$G$477,3,0),IF(A9&lt;=INDEX(Stock!$C:$C,MATCH(E8,Stock!$D:$D,0)),E8,""))</f>
        <v>Château Haut Lartigues</v>
      </c>
      <c r="F9" s="4">
        <v>28</v>
      </c>
      <c r="G9" s="5">
        <f>IFERROR(VLOOKUP(F9,Stock!$B$9:$G$477,6,0),IF(F9&lt;=INDEX(Stock!$C:$C,MATCH(B32,Stock!$G:$G,0)),G32,""))</f>
        <v>2015</v>
      </c>
      <c r="H9" s="24">
        <f>IFERROR(VLOOKUP(F9,Stock!$B$9:$H$477,7,0),IF(F9&lt;=INDEX(Stock!$C:$C,MATCH(C32,Stock!$H:$H,0)),H32,""))</f>
        <v>10</v>
      </c>
      <c r="I9" s="24">
        <f t="shared" si="1"/>
        <v>10</v>
      </c>
      <c r="J9" s="5" t="str">
        <f>IFERROR(VLOOKUP(F9,Stock!$B$9:$G$477,3,0),IF(F9&lt;=INDEX(Stock!$C:$C,MATCH(J8,Stock!$D:$D,0)),J8,""))</f>
        <v>Chablis</v>
      </c>
      <c r="K9" s="4">
        <v>52</v>
      </c>
      <c r="L9" s="5" t="e">
        <f>IFERROR(VLOOKUP(K9,Stock!$B$9:$G$477,6,0),IF(K9&lt;=INDEX(Stock!$C:$C,MATCH(F32,Stock!$G:$G,0)),F32,""))</f>
        <v>#N/A</v>
      </c>
      <c r="M9" s="24" t="e">
        <f>IFERROR(VLOOKUP(K9,Stock!$B$9:$H$477,7,0),IF(K9&lt;=INDEX(Stock!$C:$C,MATCH(M8,Stock!$H:$H,0)),M8,""))</f>
        <v>#N/A</v>
      </c>
      <c r="N9" s="24" t="str">
        <f t="shared" si="2"/>
        <v/>
      </c>
    </row>
    <row r="10" spans="1:14" ht="12.75" thickBot="1">
      <c r="A10" s="4">
        <v>5</v>
      </c>
      <c r="B10" s="5" t="e">
        <f>IFERROR(VLOOKUP(A10,Stock!$B$9:$G$477,6,0),IF(A10&lt;=INDEX(Stock!$C:$C,MATCH(B9,Stock!$G:$G,0)),G9,""))</f>
        <v>#N/A</v>
      </c>
      <c r="C10" s="24" t="e">
        <f>IFERROR(VLOOKUP(A10,Stock!$B$9:$H$477,7,0),IF(A10&lt;=INDEX(Stock!$C:$C,MATCH(C9,Stock!$H:$H,0)),H9,""))</f>
        <v>#N/A</v>
      </c>
      <c r="D10" s="24" t="str">
        <f t="shared" si="0"/>
        <v/>
      </c>
      <c r="E10" s="5" t="str">
        <f>IFERROR(VLOOKUP(A10,Stock!$B$9:$G$477,3,0),IF(A10&lt;=INDEX(Stock!$C:$C,MATCH(E9,Stock!$D:$D,0)),E9,""))</f>
        <v>Château Haut Lartigues</v>
      </c>
      <c r="F10" s="4">
        <v>29</v>
      </c>
      <c r="G10" s="5" t="e">
        <f>IFERROR(VLOOKUP(F10,Stock!$B$9:$G$477,6,0),IF(F10&lt;=INDEX(Stock!$C:$C,MATCH(B33,Stock!$G:$G,0)),G33,""))</f>
        <v>#N/A</v>
      </c>
      <c r="H10" s="24" t="e">
        <f>IFERROR(VLOOKUP(F10,Stock!$B$9:$H$477,7,0),IF(F10&lt;=INDEX(Stock!$C:$C,MATCH(C33,Stock!$H:$H,0)),H33,""))</f>
        <v>#N/A</v>
      </c>
      <c r="I10" s="24" t="str">
        <f t="shared" si="1"/>
        <v/>
      </c>
      <c r="J10" s="5" t="str">
        <f>IFERROR(VLOOKUP(F10,Stock!$B$9:$G$477,3,0),IF(F10&lt;=INDEX(Stock!$C:$C,MATCH(J9,Stock!$D:$D,0)),J9,""))</f>
        <v>Chablis</v>
      </c>
      <c r="K10" s="4">
        <v>53</v>
      </c>
      <c r="L10" s="5" t="e">
        <f>IFERROR(VLOOKUP(K10,Stock!$B$9:$G$477,6,0),IF(K10&lt;=INDEX(Stock!$C:$C,MATCH(F33,Stock!$G:$G,0)),F33,""))</f>
        <v>#N/A</v>
      </c>
      <c r="M10" s="24" t="e">
        <f>IFERROR(VLOOKUP(K10,Stock!$B$9:$H$477,7,0),IF(K10&lt;=INDEX(Stock!$C:$C,MATCH(M9,Stock!$H:$H,0)),M9,""))</f>
        <v>#N/A</v>
      </c>
      <c r="N10" s="24" t="str">
        <f t="shared" si="2"/>
        <v/>
      </c>
    </row>
    <row r="11" spans="1:14" ht="12.75" thickBot="1">
      <c r="A11" s="4">
        <v>6</v>
      </c>
      <c r="B11" s="5" t="e">
        <f>IFERROR(VLOOKUP(A11,Stock!$B$9:$G$477,6,0),IF(A11&lt;=INDEX(Stock!$C:$C,MATCH(B10,Stock!$G:$G,0)),G10,""))</f>
        <v>#N/A</v>
      </c>
      <c r="C11" s="24" t="e">
        <f>IFERROR(VLOOKUP(A11,Stock!$B$9:$H$477,7,0),IF(A11&lt;=INDEX(Stock!$C:$C,MATCH(C10,Stock!$H:$H,0)),H10,""))</f>
        <v>#N/A</v>
      </c>
      <c r="D11" s="24" t="str">
        <f t="shared" si="0"/>
        <v/>
      </c>
      <c r="E11" s="5" t="str">
        <f>IFERROR(VLOOKUP(A11,Stock!$B$9:$G$477,3,0),IF(A11&lt;=INDEX(Stock!$C:$C,MATCH(E10,Stock!$D:$D,0)),E10,""))</f>
        <v>Château Haut Lartigues</v>
      </c>
      <c r="F11" s="4">
        <v>30</v>
      </c>
      <c r="G11" s="5" t="e">
        <f>IFERROR(VLOOKUP(F11,Stock!$B$9:$G$477,6,0),IF(F11&lt;=INDEX(Stock!$C:$C,MATCH(B34,Stock!$G:$G,0)),G34,""))</f>
        <v>#N/A</v>
      </c>
      <c r="H11" s="24" t="e">
        <f>IFERROR(VLOOKUP(F11,Stock!$B$9:$H$477,7,0),IF(F11&lt;=INDEX(Stock!$C:$C,MATCH(C34,Stock!$H:$H,0)),H34,""))</f>
        <v>#N/A</v>
      </c>
      <c r="I11" s="24" t="str">
        <f t="shared" si="1"/>
        <v/>
      </c>
      <c r="J11" s="5" t="str">
        <f>IFERROR(VLOOKUP(F11,Stock!$B$9:$G$477,3,0),IF(F11&lt;=INDEX(Stock!$C:$C,MATCH(J10,Stock!$D:$D,0)),J10,""))</f>
        <v>Chablis</v>
      </c>
      <c r="K11" s="4">
        <v>54</v>
      </c>
      <c r="L11" s="5" t="e">
        <f>IFERROR(VLOOKUP(K11,Stock!$B$9:$G$477,6,0),IF(K11&lt;=INDEX(Stock!$C:$C,MATCH(F34,Stock!$G:$G,0)),F34,""))</f>
        <v>#N/A</v>
      </c>
      <c r="M11" s="24" t="e">
        <f>IFERROR(VLOOKUP(K11,Stock!$B$9:$H$477,7,0),IF(K11&lt;=INDEX(Stock!$C:$C,MATCH(M10,Stock!$H:$H,0)),M10,""))</f>
        <v>#N/A</v>
      </c>
      <c r="N11" s="24" t="str">
        <f t="shared" si="2"/>
        <v/>
      </c>
    </row>
    <row r="12" spans="1:14" ht="12.75" thickBot="1">
      <c r="A12" s="4">
        <v>7</v>
      </c>
      <c r="B12" s="5">
        <f>IFERROR(VLOOKUP(A12,Stock!$B$9:$G$477,6,0),IF(A12&lt;=INDEX(Stock!$C:$C,MATCH(B11,Stock!$G:$G,0)),G11,""))</f>
        <v>2020</v>
      </c>
      <c r="C12" s="24">
        <f>IFERROR(VLOOKUP(A12,Stock!$B$9:$H$477,7,0),IF(A12&lt;=INDEX(Stock!$C:$C,MATCH(C11,Stock!$H:$H,0)),H11,""))</f>
        <v>10</v>
      </c>
      <c r="D12" s="24">
        <f t="shared" si="0"/>
        <v>10</v>
      </c>
      <c r="E12" s="5" t="str">
        <f>IFERROR(VLOOKUP(A12,Stock!$B$9:$G$477,3,0),IF(A12&lt;=INDEX(Stock!$C:$C,MATCH(E11,Stock!$D:$D,0)),E11,""))</f>
        <v>Côte de Bourg "Haut Lamartine"</v>
      </c>
      <c r="F12" s="4">
        <v>31</v>
      </c>
      <c r="G12" s="5">
        <f>IFERROR(VLOOKUP(F12,Stock!$B$9:$G$477,6,0),IF(F12&lt;=INDEX(Stock!$C:$C,MATCH(B35,Stock!$G:$G,0)),G35,""))</f>
        <v>2018</v>
      </c>
      <c r="H12" s="24">
        <f>IFERROR(VLOOKUP(F12,Stock!$B$9:$H$477,7,0),IF(F12&lt;=INDEX(Stock!$C:$C,MATCH(C35,Stock!$H:$H,0)),H35,""))</f>
        <v>10</v>
      </c>
      <c r="I12" s="24">
        <f>ABS(H12)</f>
        <v>10</v>
      </c>
      <c r="J12" s="5" t="str">
        <f>IFERROR(VLOOKUP(F12,Stock!$B$9:$G$477,3,0),IF(F12&lt;=INDEX(Stock!$C:$C,MATCH(J11,Stock!$D:$D,0)),J11,""))</f>
        <v>Chablis</v>
      </c>
      <c r="K12" s="4">
        <v>55</v>
      </c>
      <c r="L12" s="5" t="e">
        <f>IFERROR(VLOOKUP(K12,Stock!$B$9:$G$477,6,0),IF(K12&lt;=INDEX(Stock!$C:$C,MATCH(F35,Stock!$G:$G,0)),F35,""))</f>
        <v>#N/A</v>
      </c>
      <c r="M12" s="24" t="e">
        <f>IFERROR(VLOOKUP(K12,Stock!$B$9:$H$477,7,0),IF(K12&lt;=INDEX(Stock!$C:$C,MATCH(M11,Stock!$H:$H,0)),M11,""))</f>
        <v>#N/A</v>
      </c>
      <c r="N12" s="24" t="str">
        <f t="shared" si="2"/>
        <v/>
      </c>
    </row>
    <row r="13" spans="1:14" ht="12.75" thickBot="1">
      <c r="A13" s="4">
        <v>8</v>
      </c>
      <c r="B13" s="5">
        <f>IFERROR(VLOOKUP(A13,Stock!$B$9:$G$477,6,0),IF(A13&lt;=INDEX(Stock!$C:$C,MATCH(B12,Stock!$G:$G,0)),G12,""))</f>
        <v>2018</v>
      </c>
      <c r="C13" s="24">
        <f>IFERROR(VLOOKUP(A13,Stock!$B$9:$H$477,7,0),IF(A13&lt;=INDEX(Stock!$C:$C,MATCH(C12,Stock!$H:$H,0)),H12,""))</f>
        <v>10</v>
      </c>
      <c r="D13" s="24">
        <f t="shared" si="0"/>
        <v>10</v>
      </c>
      <c r="E13" s="5" t="str">
        <f>IFERROR(VLOOKUP(A13,Stock!$B$9:$G$477,3,0),IF(A13&lt;=INDEX(Stock!$C:$C,MATCH(E12,Stock!$D:$D,0)),E12,""))</f>
        <v>Côte de Bourg "Haut Lamartine"</v>
      </c>
      <c r="F13" s="4">
        <v>32</v>
      </c>
      <c r="G13" s="5" t="e">
        <f>IFERROR(VLOOKUP(F13,Stock!$B$9:$G$477,6,0),IF(F13&lt;=INDEX(Stock!$C:$C,MATCH(B36,Stock!$G:$G,0)),G36,""))</f>
        <v>#N/A</v>
      </c>
      <c r="H13" s="24" t="e">
        <f>IFERROR(VLOOKUP(F13,Stock!$B$9:$H$477,7,0),IF(F13&lt;=INDEX(Stock!$C:$C,MATCH(C36,Stock!$H:$H,0)),H36,""))</f>
        <v>#N/A</v>
      </c>
      <c r="I13" s="24" t="str">
        <f t="shared" si="1"/>
        <v/>
      </c>
      <c r="J13" s="5" t="str">
        <f>IFERROR(VLOOKUP(F13,Stock!$B$9:$G$477,3,0),IF(F13&lt;=INDEX(Stock!$C:$C,MATCH(J12,Stock!$D:$D,0)),J12,""))</f>
        <v/>
      </c>
      <c r="K13" s="4">
        <v>56</v>
      </c>
      <c r="L13" s="5" t="e">
        <f>IFERROR(VLOOKUP(K13,Stock!$B$9:$G$477,6,0),IF(K13&lt;=INDEX(Stock!$C:$C,MATCH(F36,Stock!$G:$G,0)),F36,""))</f>
        <v>#N/A</v>
      </c>
      <c r="M13" s="24" t="e">
        <f>IFERROR(VLOOKUP(K13,Stock!$B$9:$H$477,7,0),IF(K13&lt;=INDEX(Stock!$C:$C,MATCH(M12,Stock!$H:$H,0)),M12,""))</f>
        <v>#N/A</v>
      </c>
      <c r="N13" s="24" t="str">
        <f t="shared" si="2"/>
        <v/>
      </c>
    </row>
    <row r="14" spans="1:14" ht="12.75" thickBot="1">
      <c r="A14" s="4">
        <v>9</v>
      </c>
      <c r="B14" s="5" t="e">
        <f>IFERROR(VLOOKUP(A14,Stock!$B$9:$G$477,6,0),IF(A14&lt;=INDEX(Stock!$C:$C,MATCH(B13,Stock!$G:$G,0)),G13,""))</f>
        <v>#N/A</v>
      </c>
      <c r="C14" s="24" t="e">
        <f>IFERROR(VLOOKUP(A14,Stock!$B$9:$H$477,7,0),IF(A14&lt;=INDEX(Stock!$C:$C,MATCH(C13,Stock!$H:$H,0)),H13,""))</f>
        <v>#N/A</v>
      </c>
      <c r="D14" s="24" t="str">
        <f t="shared" si="0"/>
        <v/>
      </c>
      <c r="E14" s="5" t="str">
        <f>IFERROR(VLOOKUP(A14,Stock!$B$9:$G$477,3,0),IF(A14&lt;=INDEX(Stock!$C:$C,MATCH(E13,Stock!$D:$D,0)),E13,""))</f>
        <v>Côte de Bourg "Haut Lamartine"</v>
      </c>
      <c r="F14" s="4">
        <v>33</v>
      </c>
      <c r="G14" s="5" t="e">
        <f>IFERROR(VLOOKUP(F14,Stock!$B$9:$G$477,6,0),IF(F14&lt;=INDEX(Stock!$C:$C,MATCH(B37,Stock!$G:$G,0)),G37,""))</f>
        <v>#N/A</v>
      </c>
      <c r="H14" s="24" t="e">
        <f>IFERROR(VLOOKUP(F14,Stock!$B$9:$H$477,7,0),IF(F14&lt;=INDEX(Stock!$C:$C,MATCH(C37,Stock!$H:$H,0)),H37,""))</f>
        <v>#N/A</v>
      </c>
      <c r="I14" s="24" t="str">
        <f t="shared" si="1"/>
        <v/>
      </c>
      <c r="J14" s="5" t="e">
        <f>IFERROR(VLOOKUP(F14,Stock!$B$9:$G$477,3,0),IF(F14&lt;=INDEX(Stock!$C:$C,MATCH(J13,Stock!$D:$D,0)),J13,""))</f>
        <v>#N/A</v>
      </c>
      <c r="K14" s="4">
        <v>57</v>
      </c>
      <c r="L14" s="5" t="e">
        <f>IFERROR(VLOOKUP(K14,Stock!$B$9:$G$477,6,0),IF(K14&lt;=INDEX(Stock!$C:$C,MATCH(F37,Stock!$G:$G,0)),F37,""))</f>
        <v>#N/A</v>
      </c>
      <c r="M14" s="24" t="e">
        <f>IFERROR(VLOOKUP(K14,Stock!$B$9:$H$477,7,0),IF(K14&lt;=INDEX(Stock!$C:$C,MATCH(M13,Stock!$H:$H,0)),M13,""))</f>
        <v>#N/A</v>
      </c>
      <c r="N14" s="24" t="str">
        <f t="shared" si="2"/>
        <v/>
      </c>
    </row>
    <row r="15" spans="1:14" ht="12.75" thickBot="1">
      <c r="A15" s="4">
        <v>10</v>
      </c>
      <c r="B15" s="5" t="e">
        <f>IFERROR(VLOOKUP(A15,Stock!$B$9:$G$477,6,0),IF(A15&lt;=INDEX(Stock!$C:$C,MATCH(B14,Stock!$G:$G,0)),G14,""))</f>
        <v>#N/A</v>
      </c>
      <c r="C15" s="24" t="e">
        <f>IFERROR(VLOOKUP(A15,Stock!$B$9:$H$477,7,0),IF(A15&lt;=INDEX(Stock!$C:$C,MATCH(C14,Stock!$H:$H,0)),H14,""))</f>
        <v>#N/A</v>
      </c>
      <c r="D15" s="24" t="str">
        <f t="shared" si="0"/>
        <v/>
      </c>
      <c r="E15" s="5" t="str">
        <f>IFERROR(VLOOKUP(A15,Stock!$B$9:$G$477,3,0),IF(A15&lt;=INDEX(Stock!$C:$C,MATCH(E14,Stock!$D:$D,0)),E14,""))</f>
        <v>Côte de Bourg "Haut Lamartine"</v>
      </c>
      <c r="F15" s="4">
        <v>34</v>
      </c>
      <c r="G15" s="5" t="e">
        <f>IFERROR(VLOOKUP(F15,Stock!$B$9:$G$477,6,0),IF(F15&lt;=INDEX(Stock!$C:$C,MATCH(B38,Stock!$G:$G,0)),G38,""))</f>
        <v>#N/A</v>
      </c>
      <c r="H15" s="24" t="e">
        <f>IFERROR(VLOOKUP(F15,Stock!$B$9:$H$477,7,0),IF(F15&lt;=INDEX(Stock!$C:$C,MATCH(C38,Stock!$H:$H,0)),H38,""))</f>
        <v>#N/A</v>
      </c>
      <c r="I15" s="24" t="str">
        <f t="shared" si="1"/>
        <v/>
      </c>
      <c r="J15" s="5" t="e">
        <f>IFERROR(VLOOKUP(F15,Stock!$B$9:$G$477,3,0),IF(F15&lt;=INDEX(Stock!$C:$C,MATCH(J14,Stock!$D:$D,0)),J14,""))</f>
        <v>#N/A</v>
      </c>
      <c r="K15" s="4">
        <v>58</v>
      </c>
      <c r="L15" s="5" t="e">
        <f>IFERROR(VLOOKUP(K15,Stock!$B$9:$G$477,6,0),IF(K15&lt;=INDEX(Stock!$C:$C,MATCH(F38,Stock!$G:$G,0)),F38,""))</f>
        <v>#N/A</v>
      </c>
      <c r="M15" s="24" t="e">
        <f>IFERROR(VLOOKUP(K15,Stock!$B$9:$H$477,7,0),IF(K15&lt;=INDEX(Stock!$C:$C,MATCH(M14,Stock!$H:$H,0)),M14,""))</f>
        <v>#N/A</v>
      </c>
      <c r="N15" s="24" t="str">
        <f t="shared" si="2"/>
        <v/>
      </c>
    </row>
    <row r="16" spans="1:14" ht="12.75" thickBot="1">
      <c r="A16" s="4">
        <v>11</v>
      </c>
      <c r="B16" s="5" t="e">
        <f>IFERROR(VLOOKUP(A16,Stock!$B$9:$G$477,6,0),IF(A16&lt;=INDEX(Stock!$C:$C,MATCH(B15,Stock!$G:$G,0)),G15,""))</f>
        <v>#N/A</v>
      </c>
      <c r="C16" s="24" t="e">
        <f>IFERROR(VLOOKUP(A16,Stock!$B$9:$H$477,7,0),IF(A16&lt;=INDEX(Stock!$C:$C,MATCH(C15,Stock!$H:$H,0)),H15,""))</f>
        <v>#N/A</v>
      </c>
      <c r="D16" s="24" t="str">
        <f t="shared" si="0"/>
        <v/>
      </c>
      <c r="E16" s="5" t="str">
        <f>IFERROR(VLOOKUP(A16,Stock!$B$9:$G$477,3,0),IF(A16&lt;=INDEX(Stock!$C:$C,MATCH(E15,Stock!$D:$D,0)),E15,""))</f>
        <v>Côte de Bourg "Haut Lamartine"</v>
      </c>
      <c r="F16" s="4">
        <v>35</v>
      </c>
      <c r="G16" s="5" t="e">
        <f>IFERROR(VLOOKUP(F16,Stock!$B$9:$G$477,6,0),IF(F16&lt;=INDEX(Stock!$C:$C,MATCH(B39,Stock!$G:$G,0)),G39,""))</f>
        <v>#N/A</v>
      </c>
      <c r="H16" s="24" t="e">
        <f>IFERROR(VLOOKUP(F16,Stock!$B$9:$H$477,7,0),IF(F16&lt;=INDEX(Stock!$C:$C,MATCH(C39,Stock!$H:$H,0)),H39,""))</f>
        <v>#N/A</v>
      </c>
      <c r="I16" s="24" t="str">
        <f t="shared" si="1"/>
        <v/>
      </c>
      <c r="J16" s="5" t="e">
        <f>IFERROR(VLOOKUP(F16,Stock!$B$9:$G$477,3,0),IF(F16&lt;=INDEX(Stock!$C:$C,MATCH(J15,Stock!$D:$D,0)),J15,""))</f>
        <v>#N/A</v>
      </c>
      <c r="K16" s="4">
        <v>59</v>
      </c>
      <c r="L16" s="5" t="e">
        <f>IFERROR(VLOOKUP(K16,Stock!$B$9:$G$477,6,0),IF(K16&lt;=INDEX(Stock!$C:$C,MATCH(F39,Stock!$G:$G,0)),F39,""))</f>
        <v>#N/A</v>
      </c>
      <c r="M16" s="24" t="e">
        <f>IFERROR(VLOOKUP(K16,Stock!$B$9:$H$477,7,0),IF(K16&lt;=INDEX(Stock!$C:$C,MATCH(M15,Stock!$H:$H,0)),M15,""))</f>
        <v>#N/A</v>
      </c>
      <c r="N16" s="24" t="str">
        <f t="shared" si="2"/>
        <v/>
      </c>
    </row>
    <row r="17" spans="1:14" ht="12.75" thickBot="1">
      <c r="A17" s="4">
        <v>12</v>
      </c>
      <c r="B17" s="5" t="e">
        <f>IFERROR(VLOOKUP(A17,Stock!$B$9:$G$477,6,0),IF(A17&lt;=INDEX(Stock!$C:$C,MATCH(B16,Stock!$G:$G,0)),G16,""))</f>
        <v>#N/A</v>
      </c>
      <c r="C17" s="24" t="e">
        <f>IFERROR(VLOOKUP(A17,Stock!$B$9:$H$477,7,0),IF(A17&lt;=INDEX(Stock!$C:$C,MATCH(C16,Stock!$H:$H,0)),H16,""))</f>
        <v>#N/A</v>
      </c>
      <c r="D17" s="24" t="str">
        <f t="shared" si="0"/>
        <v/>
      </c>
      <c r="E17" s="5" t="str">
        <f>IFERROR(VLOOKUP(A17,Stock!$B$9:$G$477,3,0),IF(A17&lt;=INDEX(Stock!$C:$C,MATCH(E16,Stock!$D:$D,0)),E16,""))</f>
        <v>Côte de Bourg "Haut Lamartine"</v>
      </c>
      <c r="F17" s="4">
        <v>36</v>
      </c>
      <c r="G17" s="5" t="e">
        <f>IFERROR(VLOOKUP(F17,Stock!$B$9:$G$477,6,0),IF(F17&lt;=INDEX(Stock!$C:$C,MATCH(B40,Stock!$G:$G,0)),G40,""))</f>
        <v>#N/A</v>
      </c>
      <c r="H17" s="24" t="e">
        <f>IFERROR(VLOOKUP(F17,Stock!$B$9:$H$477,7,0),IF(F17&lt;=INDEX(Stock!$C:$C,MATCH(C40,Stock!$H:$H,0)),H40,""))</f>
        <v>#N/A</v>
      </c>
      <c r="I17" s="24" t="str">
        <f t="shared" si="1"/>
        <v/>
      </c>
      <c r="J17" s="5" t="e">
        <f>IFERROR(VLOOKUP(F17,Stock!$B$9:$G$477,3,0),IF(F17&lt;=INDEX(Stock!$C:$C,MATCH(J16,Stock!$D:$D,0)),J16,""))</f>
        <v>#N/A</v>
      </c>
      <c r="K17" s="4">
        <v>60</v>
      </c>
      <c r="L17" s="5" t="e">
        <f>IFERROR(VLOOKUP(K17,Stock!$B$9:$G$477,6,0),IF(K17&lt;=INDEX(Stock!$C:$C,MATCH(F40,Stock!$G:$G,0)),F40,""))</f>
        <v>#N/A</v>
      </c>
      <c r="M17" s="24" t="e">
        <f>IFERROR(VLOOKUP(K17,Stock!$B$9:$H$477,7,0),IF(K17&lt;=INDEX(Stock!$C:$C,MATCH(M16,Stock!$H:$H,0)),M16,""))</f>
        <v>#N/A</v>
      </c>
      <c r="N17" s="24" t="str">
        <f t="shared" si="2"/>
        <v/>
      </c>
    </row>
    <row r="18" spans="1:14" ht="12.75" thickBot="1">
      <c r="A18" s="4">
        <v>13</v>
      </c>
      <c r="B18" s="5">
        <f>IFERROR(VLOOKUP(A18,Stock!$B$9:$G$477,6,0),IF(A18&lt;=INDEX(Stock!$C:$C,MATCH(B17,Stock!$G:$G,0)),G17,""))</f>
        <v>2021</v>
      </c>
      <c r="C18" s="24">
        <f>IFERROR(VLOOKUP(A18,Stock!$B$9:$H$477,7,0),IF(A18&lt;=INDEX(Stock!$C:$C,MATCH(C17,Stock!$H:$H,0)),H17,""))</f>
        <v>10</v>
      </c>
      <c r="D18" s="24">
        <f t="shared" si="0"/>
        <v>10</v>
      </c>
      <c r="E18" s="5" t="str">
        <f>IFERROR(VLOOKUP(A18,Stock!$B$9:$G$477,3,0),IF(A18&lt;=INDEX(Stock!$C:$C,MATCH(E17,Stock!$D:$D,0)),E17,""))</f>
        <v>Blaye Côte de Bordeaux "Saint Aulaye"</v>
      </c>
      <c r="F18" s="4">
        <v>37</v>
      </c>
      <c r="G18" s="5">
        <f>IFERROR(VLOOKUP(F18,Stock!$B$9:$G$477,6,0),IF(F18&lt;=INDEX(Stock!$C:$C,MATCH(B41,Stock!$G:$G,0)),G41,""))</f>
        <v>2018</v>
      </c>
      <c r="H18" s="24">
        <f>IFERROR(VLOOKUP(F18,Stock!$B$9:$H$477,7,0),IF(F18&lt;=INDEX(Stock!$C:$C,MATCH(C41,Stock!$H:$H,0)),H41,""))</f>
        <v>10</v>
      </c>
      <c r="I18" s="24">
        <f t="shared" si="1"/>
        <v>10</v>
      </c>
      <c r="J18" s="5" t="str">
        <f>IFERROR(VLOOKUP(F18,Stock!$B$9:$G$477,3,0),IF(F18&lt;=INDEX(Stock!$C:$C,MATCH(J17,Stock!$D:$D,0)),J17,""))</f>
        <v>Auxerrois</v>
      </c>
      <c r="K18" s="4">
        <v>61</v>
      </c>
      <c r="L18" s="5" t="e">
        <f>IFERROR(VLOOKUP(K18,Stock!$B$9:$G$477,6,0),IF(K18&lt;=INDEX(Stock!$C:$C,MATCH(F41,Stock!$G:$G,0)),F41,""))</f>
        <v>#N/A</v>
      </c>
      <c r="M18" s="24" t="e">
        <f>IFERROR(VLOOKUP(K18,Stock!$B$9:$H$477,7,0),IF(K18&lt;=INDEX(Stock!$C:$C,MATCH(M17,Stock!$H:$H,0)),M17,""))</f>
        <v>#N/A</v>
      </c>
      <c r="N18" s="24" t="str">
        <f t="shared" si="2"/>
        <v/>
      </c>
    </row>
    <row r="19" spans="1:14" ht="12.75" thickBot="1">
      <c r="A19" s="4">
        <v>14</v>
      </c>
      <c r="B19" s="5">
        <f>IFERROR(VLOOKUP(A19,Stock!$B$9:$G$477,6,0),IF(A19&lt;=INDEX(Stock!$C:$C,MATCH(B18,Stock!$G:$G,0)),G18,""))</f>
        <v>2018</v>
      </c>
      <c r="C19" s="24">
        <f>IFERROR(VLOOKUP(A19,Stock!$B$9:$H$477,7,0),IF(A19&lt;=INDEX(Stock!$C:$C,MATCH(C18,Stock!$H:$H,0)),H18,""))</f>
        <v>10</v>
      </c>
      <c r="D19" s="24">
        <f t="shared" si="0"/>
        <v>10</v>
      </c>
      <c r="E19" s="5" t="str">
        <f>IFERROR(VLOOKUP(A19,Stock!$B$9:$G$477,3,0),IF(A19&lt;=INDEX(Stock!$C:$C,MATCH(E18,Stock!$D:$D,0)),E18,""))</f>
        <v>Blaye Côte de Bordeaux "Saint Aulaye"</v>
      </c>
      <c r="F19" s="4">
        <v>38</v>
      </c>
      <c r="G19" s="5" t="e">
        <f>IFERROR(VLOOKUP(F19,Stock!$B$9:$G$477,6,0),IF(F19&lt;=INDEX(Stock!$C:$C,MATCH(B42,Stock!$G:$G,0)),G42,""))</f>
        <v>#N/A</v>
      </c>
      <c r="H19" s="24" t="e">
        <f>IFERROR(VLOOKUP(F19,Stock!$B$9:$H$477,7,0),IF(F19&lt;=INDEX(Stock!$C:$C,MATCH(C42,Stock!$H:$H,0)),H42,""))</f>
        <v>#N/A</v>
      </c>
      <c r="I19" s="24" t="str">
        <f t="shared" si="1"/>
        <v/>
      </c>
      <c r="J19" s="5" t="str">
        <f>IFERROR(VLOOKUP(F19,Stock!$B$9:$G$477,3,0),IF(F19&lt;=INDEX(Stock!$C:$C,MATCH(J18,Stock!$D:$D,0)),J18,""))</f>
        <v>Auxerrois</v>
      </c>
      <c r="K19" s="4">
        <v>62</v>
      </c>
      <c r="L19" s="5" t="e">
        <f>IFERROR(VLOOKUP(K19,Stock!$B$9:$G$477,6,0),IF(K19&lt;=INDEX(Stock!$C:$C,MATCH(F42,Stock!$G:$G,0)),F42,""))</f>
        <v>#N/A</v>
      </c>
      <c r="M19" s="24" t="e">
        <f>IFERROR(VLOOKUP(K19,Stock!$B$9:$H$477,7,0),IF(K19&lt;=INDEX(Stock!$C:$C,MATCH(M18,Stock!$H:$H,0)),M18,""))</f>
        <v>#N/A</v>
      </c>
      <c r="N19" s="24" t="str">
        <f t="shared" si="2"/>
        <v/>
      </c>
    </row>
    <row r="20" spans="1:14" ht="12.75" thickBot="1">
      <c r="A20" s="4">
        <v>15</v>
      </c>
      <c r="B20" s="5" t="e">
        <f>IFERROR(VLOOKUP(A20,Stock!$B$9:$G$477,6,0),IF(A20&lt;=INDEX(Stock!$C:$C,MATCH(B19,Stock!$G:$G,0)),G19,""))</f>
        <v>#N/A</v>
      </c>
      <c r="C20" s="24" t="e">
        <f>IFERROR(VLOOKUP(A20,Stock!$B$9:$H$477,7,0),IF(A20&lt;=INDEX(Stock!$C:$C,MATCH(C19,Stock!$H:$H,0)),H19,""))</f>
        <v>#N/A</v>
      </c>
      <c r="D20" s="24" t="str">
        <f t="shared" si="0"/>
        <v/>
      </c>
      <c r="E20" s="5" t="str">
        <f>IFERROR(VLOOKUP(A20,Stock!$B$9:$G$477,3,0),IF(A20&lt;=INDEX(Stock!$C:$C,MATCH(E19,Stock!$D:$D,0)),E19,""))</f>
        <v>Blaye Côte de Bordeaux "Saint Aulaye"</v>
      </c>
      <c r="F20" s="4">
        <v>39</v>
      </c>
      <c r="G20" s="5" t="e">
        <f>IFERROR(VLOOKUP(F20,Stock!$B$9:$G$477,6,0),IF(F20&lt;=INDEX(Stock!$C:$C,MATCH(B43,Stock!$G:$G,0)),G43,""))</f>
        <v>#N/A</v>
      </c>
      <c r="H20" s="24" t="e">
        <f>IFERROR(VLOOKUP(F20,Stock!$B$9:$H$477,7,0),IF(F20&lt;=INDEX(Stock!$C:$C,MATCH(C43,Stock!$H:$H,0)),H43,""))</f>
        <v>#N/A</v>
      </c>
      <c r="I20" s="24" t="str">
        <f t="shared" si="1"/>
        <v/>
      </c>
      <c r="J20" s="5" t="str">
        <f>IFERROR(VLOOKUP(F20,Stock!$B$9:$G$477,3,0),IF(F20&lt;=INDEX(Stock!$C:$C,MATCH(J19,Stock!$D:$D,0)),J19,""))</f>
        <v>Auxerrois</v>
      </c>
      <c r="K20" s="4">
        <v>63</v>
      </c>
      <c r="L20" s="5" t="e">
        <f>IFERROR(VLOOKUP(K20,Stock!$B$9:$G$477,6,0),IF(K20&lt;=INDEX(Stock!$C:$C,MATCH(F43,Stock!$G:$G,0)),F43,""))</f>
        <v>#N/A</v>
      </c>
      <c r="M20" s="24" t="e">
        <f>IFERROR(VLOOKUP(K20,Stock!$B$9:$H$477,7,0),IF(K20&lt;=INDEX(Stock!$C:$C,MATCH(M19,Stock!$H:$H,0)),M19,""))</f>
        <v>#N/A</v>
      </c>
      <c r="N20" s="24" t="str">
        <f t="shared" si="2"/>
        <v/>
      </c>
    </row>
    <row r="21" spans="1:14" ht="12.75" thickBot="1">
      <c r="A21" s="4">
        <v>16</v>
      </c>
      <c r="B21" s="5" t="e">
        <f>IFERROR(VLOOKUP(A21,Stock!$B$9:$G$477,6,0),IF(A21&lt;=INDEX(Stock!$C:$C,MATCH(B20,Stock!$G:$G,0)),G20,""))</f>
        <v>#N/A</v>
      </c>
      <c r="C21" s="24" t="e">
        <f>IFERROR(VLOOKUP(A21,Stock!$B$9:$H$477,7,0),IF(A21&lt;=INDEX(Stock!$C:$C,MATCH(C20,Stock!$H:$H,0)),H20,""))</f>
        <v>#N/A</v>
      </c>
      <c r="D21" s="24" t="str">
        <f t="shared" si="0"/>
        <v/>
      </c>
      <c r="E21" s="5" t="str">
        <f>IFERROR(VLOOKUP(A21,Stock!$B$9:$G$477,3,0),IF(A21&lt;=INDEX(Stock!$C:$C,MATCH(E20,Stock!$D:$D,0)),E20,""))</f>
        <v>Blaye Côte de Bordeaux "Saint Aulaye"</v>
      </c>
      <c r="F21" s="4">
        <v>40</v>
      </c>
      <c r="G21" s="5" t="e">
        <f>IFERROR(VLOOKUP(F21,Stock!$B$9:$G$477,6,0),IF(F21&lt;=INDEX(Stock!$C:$C,MATCH(B44,Stock!$G:$G,0)),G44,""))</f>
        <v>#N/A</v>
      </c>
      <c r="H21" s="24" t="e">
        <f>IFERROR(VLOOKUP(F21,Stock!$B$9:$H$477,7,0),IF(F21&lt;=INDEX(Stock!$C:$C,MATCH(C44,Stock!$H:$H,0)),H44,""))</f>
        <v>#N/A</v>
      </c>
      <c r="I21" s="24" t="str">
        <f t="shared" si="1"/>
        <v/>
      </c>
      <c r="J21" s="5" t="str">
        <f>IFERROR(VLOOKUP(F21,Stock!$B$9:$G$477,3,0),IF(F21&lt;=INDEX(Stock!$C:$C,MATCH(J20,Stock!$D:$D,0)),J20,""))</f>
        <v>Auxerrois</v>
      </c>
      <c r="K21" s="4">
        <v>64</v>
      </c>
      <c r="L21" s="5" t="e">
        <f>IFERROR(VLOOKUP(K21,Stock!$B$9:$G$477,6,0),IF(K21&lt;=INDEX(Stock!$C:$C,MATCH(F44,Stock!$G:$G,0)),F44,""))</f>
        <v>#N/A</v>
      </c>
      <c r="M21" s="24" t="e">
        <f>IFERROR(VLOOKUP(K21,Stock!$B$9:$H$477,7,0),IF(K21&lt;=INDEX(Stock!$C:$C,MATCH(M20,Stock!$H:$H,0)),M20,""))</f>
        <v>#N/A</v>
      </c>
      <c r="N21" s="24" t="str">
        <f t="shared" si="2"/>
        <v/>
      </c>
    </row>
    <row r="22" spans="1:14" ht="12.75" thickBot="1">
      <c r="A22" s="4">
        <v>17</v>
      </c>
      <c r="B22" s="5" t="e">
        <f>IFERROR(VLOOKUP(A22,Stock!$B$9:$G$477,6,0),IF(A22&lt;=INDEX(Stock!$C:$C,MATCH(B21,Stock!$G:$G,0)),G21,""))</f>
        <v>#N/A</v>
      </c>
      <c r="C22" s="24" t="e">
        <f>IFERROR(VLOOKUP(A22,Stock!$B$9:$H$477,7,0),IF(A22&lt;=INDEX(Stock!$C:$C,MATCH(C21,Stock!$H:$H,0)),H21,""))</f>
        <v>#N/A</v>
      </c>
      <c r="D22" s="24" t="str">
        <f t="shared" si="0"/>
        <v/>
      </c>
      <c r="E22" s="5" t="str">
        <f>IFERROR(VLOOKUP(A22,Stock!$B$9:$G$477,3,0),IF(A22&lt;=INDEX(Stock!$C:$C,MATCH(E21,Stock!$D:$D,0)),E21,""))</f>
        <v>Blaye Côte de Bordeaux "Saint Aulaye"</v>
      </c>
      <c r="F22" s="4">
        <v>41</v>
      </c>
      <c r="G22" s="5" t="e">
        <f>IFERROR(VLOOKUP(F22,Stock!$B$9:$G$477,6,0),IF(F22&lt;=INDEX(Stock!$C:$C,MATCH(B45,Stock!$G:$G,0)),G45,""))</f>
        <v>#N/A</v>
      </c>
      <c r="H22" s="24" t="e">
        <f>IFERROR(VLOOKUP(F22,Stock!$B$9:$H$477,7,0),IF(F22&lt;=INDEX(Stock!$C:$C,MATCH(C45,Stock!$H:$H,0)),H45,""))</f>
        <v>#N/A</v>
      </c>
      <c r="I22" s="24" t="str">
        <f t="shared" si="1"/>
        <v/>
      </c>
      <c r="J22" s="5" t="str">
        <f>IFERROR(VLOOKUP(F22,Stock!$B$9:$G$477,3,0),IF(F22&lt;=INDEX(Stock!$C:$C,MATCH(J21,Stock!$D:$D,0)),J21,""))</f>
        <v/>
      </c>
      <c r="K22" s="4">
        <v>65</v>
      </c>
      <c r="L22" s="5" t="e">
        <f>IFERROR(VLOOKUP(K22,Stock!$B$9:$G$477,6,0),IF(K22&lt;=INDEX(Stock!$C:$C,MATCH(F45,Stock!$G:$G,0)),F45,""))</f>
        <v>#N/A</v>
      </c>
      <c r="M22" s="24" t="e">
        <f>IFERROR(VLOOKUP(K22,Stock!$B$9:$H$477,7,0),IF(K22&lt;=INDEX(Stock!$C:$C,MATCH(M21,Stock!$H:$H,0)),M21,""))</f>
        <v>#N/A</v>
      </c>
      <c r="N22" s="24" t="str">
        <f t="shared" si="2"/>
        <v/>
      </c>
    </row>
    <row r="23" spans="1:14" ht="12.75" thickBot="1">
      <c r="A23" s="4">
        <v>18</v>
      </c>
      <c r="B23" s="5" t="e">
        <f>IFERROR(VLOOKUP(A23,Stock!$B$9:$G$477,6,0),IF(A23&lt;=INDEX(Stock!$C:$C,MATCH(B22,Stock!$G:$G,0)),G22,""))</f>
        <v>#N/A</v>
      </c>
      <c r="C23" s="24" t="e">
        <f>IFERROR(VLOOKUP(A23,Stock!$B$9:$H$477,7,0),IF(A23&lt;=INDEX(Stock!$C:$C,MATCH(C22,Stock!$H:$H,0)),H22,""))</f>
        <v>#N/A</v>
      </c>
      <c r="D23" s="24" t="str">
        <f t="shared" si="0"/>
        <v/>
      </c>
      <c r="E23" s="5" t="str">
        <f>IFERROR(VLOOKUP(A23,Stock!$B$9:$G$477,3,0),IF(A23&lt;=INDEX(Stock!$C:$C,MATCH(E22,Stock!$D:$D,0)),E22,""))</f>
        <v>Blaye Côte de Bordeaux "Saint Aulaye"</v>
      </c>
      <c r="F23" s="4">
        <v>42</v>
      </c>
      <c r="G23" s="5" t="e">
        <f>IFERROR(VLOOKUP(F23,Stock!$B$9:$G$477,6,0),IF(F23&lt;=INDEX(Stock!$C:$C,MATCH(B46,Stock!$G:$G,0)),G46,""))</f>
        <v>#N/A</v>
      </c>
      <c r="H23" s="24" t="e">
        <f>IFERROR(VLOOKUP(F23,Stock!$B$9:$H$477,7,0),IF(F23&lt;=INDEX(Stock!$C:$C,MATCH(C46,Stock!$H:$H,0)),H46,""))</f>
        <v>#N/A</v>
      </c>
      <c r="I23" s="24" t="str">
        <f t="shared" si="1"/>
        <v/>
      </c>
      <c r="J23" s="5" t="e">
        <f>IFERROR(VLOOKUP(F23,Stock!$B$9:$G$477,3,0),IF(F23&lt;=INDEX(Stock!$C:$C,MATCH(J22,Stock!$D:$D,0)),J22,""))</f>
        <v>#N/A</v>
      </c>
      <c r="K23" s="4">
        <v>66</v>
      </c>
      <c r="L23" s="5" t="e">
        <f>IFERROR(VLOOKUP(K23,Stock!$B$9:$G$477,6,0),IF(K23&lt;=INDEX(Stock!$C:$C,MATCH(F46,Stock!$G:$G,0)),F46,""))</f>
        <v>#N/A</v>
      </c>
      <c r="M23" s="24" t="e">
        <f>IFERROR(VLOOKUP(K23,Stock!$B$9:$H$477,7,0),IF(K23&lt;=INDEX(Stock!$C:$C,MATCH(M22,Stock!$H:$H,0)),M22,""))</f>
        <v>#N/A</v>
      </c>
      <c r="N23" s="24" t="str">
        <f t="shared" si="2"/>
        <v/>
      </c>
    </row>
    <row r="24" spans="1:14" ht="12.75" thickBot="1">
      <c r="A24" s="4">
        <v>19</v>
      </c>
      <c r="B24" s="5" t="e">
        <f>IFERROR(VLOOKUP(A24,Stock!$B$9:$G$477,6,0),IF(A24&lt;=INDEX(Stock!$C:$C,MATCH(B23,Stock!$G:$G,0)),G23,""))</f>
        <v>#N/A</v>
      </c>
      <c r="C24" s="24" t="e">
        <f>IFERROR(VLOOKUP(A24,Stock!$B$9:$H$477,7,0),IF(A24&lt;=INDEX(Stock!$C:$C,MATCH(C23,Stock!$H:$H,0)),H23,""))</f>
        <v>#N/A</v>
      </c>
      <c r="D24" s="24" t="str">
        <f t="shared" si="0"/>
        <v/>
      </c>
      <c r="E24" s="5" t="str">
        <f>IFERROR(VLOOKUP(A24,Stock!$B$9:$G$477,3,0),IF(A24&lt;=INDEX(Stock!$C:$C,MATCH(E23,Stock!$D:$D,0)),E23,""))</f>
        <v/>
      </c>
      <c r="F24" s="4">
        <v>43</v>
      </c>
      <c r="G24" s="5">
        <f>IFERROR(VLOOKUP(F24,Stock!$B$9:$G$477,6,0),IF(F24&lt;=INDEX(Stock!$C:$C,MATCH(B47,Stock!$G:$G,0)),G47,""))</f>
        <v>2019</v>
      </c>
      <c r="H24" s="24">
        <f>IFERROR(VLOOKUP(F24,Stock!$B$9:$H$477,7,0),IF(F24&lt;=INDEX(Stock!$C:$C,MATCH(C47,Stock!$H:$H,0)),H47,""))</f>
        <v>10</v>
      </c>
      <c r="I24" s="24">
        <f t="shared" si="1"/>
        <v>10</v>
      </c>
      <c r="J24" s="5" t="str">
        <f>IFERROR(VLOOKUP(F24,Stock!$B$9:$G$477,3,0),IF(F24&lt;=INDEX(Stock!$C:$C,MATCH(J23,Stock!$D:$D,0)),J23,""))</f>
        <v>Château le Cône "Le Monarque" AOC Blaye</v>
      </c>
      <c r="K24" s="4">
        <v>67</v>
      </c>
      <c r="L24" s="5" t="e">
        <f>IFERROR(VLOOKUP(K24,Stock!$B$9:$G$477,6,0),IF(K24&lt;=INDEX(Stock!$C:$C,MATCH(F47,Stock!$G:$G,0)),F47,""))</f>
        <v>#N/A</v>
      </c>
      <c r="M24" s="24" t="e">
        <f>IFERROR(VLOOKUP(K24,Stock!$B$9:$H$477,7,0),IF(K24&lt;=INDEX(Stock!$C:$C,MATCH(M23,Stock!$H:$H,0)),M23,""))</f>
        <v>#N/A</v>
      </c>
      <c r="N24" s="24" t="str">
        <f t="shared" si="2"/>
        <v/>
      </c>
    </row>
    <row r="25" spans="1:14" ht="12.75" thickBot="1">
      <c r="A25" s="4">
        <v>20</v>
      </c>
      <c r="B25" s="5" t="e">
        <f>IFERROR(VLOOKUP(A25,Stock!$B$9:$G$477,6,0),IF(A25&lt;=INDEX(Stock!$C:$C,MATCH(B24,Stock!$G:$G,0)),G24,""))</f>
        <v>#N/A</v>
      </c>
      <c r="C25" s="24" t="e">
        <f>IFERROR(VLOOKUP(A25,Stock!$B$9:$H$477,7,0),IF(A25&lt;=INDEX(Stock!$C:$C,MATCH(C24,Stock!$H:$H,0)),H24,""))</f>
        <v>#N/A</v>
      </c>
      <c r="D25" s="24" t="str">
        <f t="shared" si="0"/>
        <v/>
      </c>
      <c r="E25" s="5" t="e">
        <f>IFERROR(VLOOKUP(A25,Stock!$B$9:$G$477,3,0),IF(A25&lt;=INDEX(Stock!$C:$C,MATCH(E24,Stock!$D:$D,0)),E24,""))</f>
        <v>#N/A</v>
      </c>
      <c r="F25" s="4">
        <v>44</v>
      </c>
      <c r="G25" s="5" t="e">
        <f>IFERROR(VLOOKUP(F25,Stock!$B$9:$G$477,6,0),IF(F25&lt;=INDEX(Stock!$C:$C,MATCH(B48,Stock!$G:$G,0)),G48,""))</f>
        <v>#N/A</v>
      </c>
      <c r="H25" s="24" t="e">
        <f>IFERROR(VLOOKUP(F25,Stock!$B$9:$H$477,7,0),IF(F25&lt;=INDEX(Stock!$C:$C,MATCH(C48,Stock!$H:$H,0)),H48,""))</f>
        <v>#N/A</v>
      </c>
      <c r="I25" s="24" t="str">
        <f t="shared" si="1"/>
        <v/>
      </c>
      <c r="J25" s="5" t="str">
        <f>IFERROR(VLOOKUP(F25,Stock!$B$9:$G$477,3,0),IF(F25&lt;=INDEX(Stock!$C:$C,MATCH(J24,Stock!$D:$D,0)),J24,""))</f>
        <v>Château le Cône "Le Monarque" AOC Blaye</v>
      </c>
      <c r="K25" s="4">
        <v>68</v>
      </c>
      <c r="L25" s="5" t="e">
        <f>IFERROR(VLOOKUP(K25,Stock!$B$9:$G$477,6,0),IF(K25&lt;=INDEX(Stock!$C:$C,MATCH(F48,Stock!$G:$G,0)),F48,""))</f>
        <v>#N/A</v>
      </c>
      <c r="M25" s="24" t="e">
        <f>IFERROR(VLOOKUP(K25,Stock!$B$9:$H$477,7,0),IF(K25&lt;=INDEX(Stock!$C:$C,MATCH(M24,Stock!$H:$H,0)),M24,""))</f>
        <v>#N/A</v>
      </c>
      <c r="N25" s="24" t="str">
        <f t="shared" si="2"/>
        <v/>
      </c>
    </row>
    <row r="26" spans="1:14" ht="12.75" thickBot="1">
      <c r="A26" s="4">
        <v>21</v>
      </c>
      <c r="B26" s="5" t="e">
        <f>IFERROR(VLOOKUP(A26,Stock!$B$9:$G$477,6,0),IF(A26&lt;=INDEX(Stock!$C:$C,MATCH(B25,Stock!$G:$G,0)),G25,""))</f>
        <v>#N/A</v>
      </c>
      <c r="C26" s="24" t="e">
        <f>IFERROR(VLOOKUP(A26,Stock!$B$9:$H$477,7,0),IF(A26&lt;=INDEX(Stock!$C:$C,MATCH(C25,Stock!$H:$H,0)),H25,""))</f>
        <v>#N/A</v>
      </c>
      <c r="D26" s="24" t="str">
        <f t="shared" si="0"/>
        <v/>
      </c>
      <c r="E26" s="5" t="e">
        <f>IFERROR(VLOOKUP(A26,Stock!$B$9:$G$477,3,0),IF(A26&lt;=INDEX(Stock!$C:$C,MATCH(E25,Stock!$D:$D,0)),E25,""))</f>
        <v>#N/A</v>
      </c>
      <c r="F26" s="4">
        <v>45</v>
      </c>
      <c r="G26" s="5" t="e">
        <f>IFERROR(VLOOKUP(F26,Stock!$B$9:$G$477,6,0),IF(F26&lt;=INDEX(Stock!$C:$C,MATCH(B49,Stock!$G:$G,0)),G49,""))</f>
        <v>#N/A</v>
      </c>
      <c r="H26" s="24" t="e">
        <f>IFERROR(VLOOKUP(F26,Stock!$B$9:$H$477,7,0),IF(F26&lt;=INDEX(Stock!$C:$C,MATCH(C49,Stock!$H:$H,0)),H49,""))</f>
        <v>#N/A</v>
      </c>
      <c r="I26" s="24" t="str">
        <f t="shared" si="1"/>
        <v/>
      </c>
      <c r="J26" s="5" t="str">
        <f>IFERROR(VLOOKUP(F26,Stock!$B$9:$G$477,3,0),IF(F26&lt;=INDEX(Stock!$C:$C,MATCH(J25,Stock!$D:$D,0)),J25,""))</f>
        <v>Château le Cône "Le Monarque" AOC Blaye</v>
      </c>
      <c r="K26" s="4">
        <v>69</v>
      </c>
      <c r="L26" s="5" t="e">
        <f>IFERROR(VLOOKUP(K26,Stock!$B$9:$G$477,6,0),IF(K26&lt;=INDEX(Stock!$C:$C,MATCH(F49,Stock!$G:$G,0)),F49,""))</f>
        <v>#N/A</v>
      </c>
      <c r="M26" s="24" t="e">
        <f>IFERROR(VLOOKUP(K26,Stock!$B$9:$H$477,7,0),IF(K26&lt;=INDEX(Stock!$C:$C,MATCH(M25,Stock!$H:$H,0)),M25,""))</f>
        <v>#N/A</v>
      </c>
      <c r="N26" s="24" t="str">
        <f t="shared" si="2"/>
        <v/>
      </c>
    </row>
    <row r="27" spans="1:14" ht="12.75" thickBot="1">
      <c r="A27" s="4">
        <v>22</v>
      </c>
      <c r="B27" s="5" t="e">
        <f>IFERROR(VLOOKUP(A27,Stock!$B$9:$G$477,6,0),IF(A27&lt;=INDEX(Stock!$C:$C,MATCH(B26,Stock!$G:$G,0)),G26,""))</f>
        <v>#N/A</v>
      </c>
      <c r="C27" s="24" t="e">
        <f>IFERROR(VLOOKUP(A27,Stock!$B$9:$H$477,7,0),IF(A27&lt;=INDEX(Stock!$C:$C,MATCH(C26,Stock!$H:$H,0)),H26,""))</f>
        <v>#N/A</v>
      </c>
      <c r="D27" s="24" t="str">
        <f t="shared" si="0"/>
        <v/>
      </c>
      <c r="E27" s="5" t="e">
        <f>IFERROR(VLOOKUP(A27,Stock!$B$9:$G$477,3,0),IF(A27&lt;=INDEX(Stock!$C:$C,MATCH(E26,Stock!$D:$D,0)),E26,""))</f>
        <v>#N/A</v>
      </c>
      <c r="F27" s="4">
        <v>46</v>
      </c>
      <c r="G27" s="5" t="e">
        <f>IFERROR(VLOOKUP(F27,Stock!$B$9:$G$477,6,0),IF(F27&lt;=INDEX(Stock!$C:$C,MATCH(B50,Stock!$G:$G,0)),G50,""))</f>
        <v>#N/A</v>
      </c>
      <c r="H27" s="24" t="e">
        <f>IFERROR(VLOOKUP(F27,Stock!$B$9:$H$477,7,0),IF(F27&lt;=INDEX(Stock!$C:$C,MATCH(C50,Stock!$H:$H,0)),H50,""))</f>
        <v>#N/A</v>
      </c>
      <c r="I27" s="24" t="str">
        <f t="shared" si="1"/>
        <v/>
      </c>
      <c r="J27" s="5" t="str">
        <f>IFERROR(VLOOKUP(F27,Stock!$B$9:$G$477,3,0),IF(F27&lt;=INDEX(Stock!$C:$C,MATCH(J26,Stock!$D:$D,0)),J26,""))</f>
        <v>Château le Cône "Le Monarque" AOC Blaye</v>
      </c>
      <c r="K27" s="4">
        <v>70</v>
      </c>
      <c r="L27" s="5" t="e">
        <f>IFERROR(VLOOKUP(K27,Stock!$B$9:$G$477,6,0),IF(K27&lt;=INDEX(Stock!$C:$C,MATCH(F50,Stock!$G:$G,0)),F50,""))</f>
        <v>#N/A</v>
      </c>
      <c r="M27" s="24" t="e">
        <f>IFERROR(VLOOKUP(K27,Stock!$B$9:$H$477,7,0),IF(K27&lt;=INDEX(Stock!$C:$C,MATCH(M26,Stock!$H:$H,0)),M26,""))</f>
        <v>#N/A</v>
      </c>
      <c r="N27" s="24" t="str">
        <f t="shared" si="2"/>
        <v/>
      </c>
    </row>
    <row r="28" spans="1:14" ht="12.75" thickBot="1">
      <c r="A28" s="4">
        <v>23</v>
      </c>
      <c r="B28" s="5">
        <f>IFERROR(VLOOKUP(A28,Stock!$B$9:$G$477,6,0),IF(A28&lt;=INDEX(Stock!$C:$C,MATCH(B27,Stock!$G:$G,0)),G27,""))</f>
        <v>2018</v>
      </c>
      <c r="C28" s="24">
        <f>IFERROR(VLOOKUP(A28,Stock!$B$9:$H$477,7,0),IF(A28&lt;=INDEX(Stock!$C:$C,MATCH(C27,Stock!$H:$H,0)),H27,""))</f>
        <v>10</v>
      </c>
      <c r="D28" s="24">
        <f t="shared" si="0"/>
        <v>10</v>
      </c>
      <c r="E28" s="5" t="str">
        <f>IFERROR(VLOOKUP(A28,Stock!$B$9:$G$477,3,0),IF(A28&lt;=INDEX(Stock!$C:$C,MATCH(E27,Stock!$D:$D,0)),E27,""))</f>
        <v>Saint Emilion Grand cru (Mado - Henri)</v>
      </c>
      <c r="F28" s="4">
        <v>47</v>
      </c>
      <c r="G28" s="5" t="e">
        <f>IFERROR(VLOOKUP(F28,Stock!$B$9:$G$477,6,0),IF(F28&lt;=INDEX(Stock!$C:$C,MATCH(B51,Stock!$G:$G,0)),G51,""))</f>
        <v>#N/A</v>
      </c>
      <c r="H28" s="24" t="e">
        <f>IFERROR(VLOOKUP(F28,Stock!$B$9:$H$477,7,0),IF(F28&lt;=INDEX(Stock!$C:$C,MATCH(C51,Stock!$H:$H,0)),H51,""))</f>
        <v>#N/A</v>
      </c>
      <c r="I28" s="24" t="str">
        <f t="shared" si="1"/>
        <v/>
      </c>
      <c r="J28" s="5" t="str">
        <f>IFERROR(VLOOKUP(F28,Stock!$B$9:$G$477,3,0),IF(F28&lt;=INDEX(Stock!$C:$C,MATCH(J27,Stock!$D:$D,0)),J27,""))</f>
        <v>Château le Cône "Le Monarque" AOC Blaye</v>
      </c>
      <c r="K28" s="4">
        <v>71</v>
      </c>
      <c r="L28" s="5" t="e">
        <f>IFERROR(VLOOKUP(K28,Stock!$B$9:$G$477,6,0),IF(K28&lt;=INDEX(Stock!$C:$C,MATCH(F51,Stock!$G:$G,0)),F51,""))</f>
        <v>#N/A</v>
      </c>
      <c r="M28" s="24" t="e">
        <f>IFERROR(VLOOKUP(K28,Stock!$B$9:$H$477,7,0),IF(K28&lt;=INDEX(Stock!$C:$C,MATCH(M27,Stock!$H:$H,0)),M27,""))</f>
        <v>#N/A</v>
      </c>
      <c r="N28" s="24" t="str">
        <f t="shared" si="2"/>
        <v/>
      </c>
    </row>
    <row r="29" spans="1:14" ht="12.75" thickBot="1">
      <c r="A29" s="4">
        <v>24</v>
      </c>
      <c r="B29" s="5" t="e">
        <f>IFERROR(VLOOKUP(A29,Stock!$B$9:$G$477,6,0),IF(A29&lt;=INDEX(Stock!$C:$C,MATCH(B28,Stock!$G:$G,0)),G28,""))</f>
        <v>#N/A</v>
      </c>
      <c r="C29" s="24" t="e">
        <f>IFERROR(VLOOKUP(A29,Stock!$B$9:$H$477,7,0),IF(A29&lt;=INDEX(Stock!$C:$C,MATCH(C28,Stock!$H:$H,0)),H28,""))</f>
        <v>#N/A</v>
      </c>
      <c r="D29" s="24" t="str">
        <f t="shared" si="0"/>
        <v/>
      </c>
      <c r="E29" s="5" t="str">
        <f>IFERROR(VLOOKUP(A29,Stock!$B$9:$G$477,3,0),IF(A29&lt;=INDEX(Stock!$C:$C,MATCH(E28,Stock!$D:$D,0)),E28,""))</f>
        <v>Saint Emilion Grand cru (Mado - Henri)</v>
      </c>
      <c r="F29" s="4">
        <v>48</v>
      </c>
      <c r="G29" s="5" t="e">
        <f>IFERROR(VLOOKUP(F29,Stock!$B$9:$G$477,6,0),IF(F29&lt;=INDEX(Stock!$C:$C,MATCH(B52,Stock!$G:$G,0)),G52,""))</f>
        <v>#N/A</v>
      </c>
      <c r="H29" s="24" t="e">
        <f>IFERROR(VLOOKUP(F29,Stock!$B$9:$H$477,7,0),IF(F29&lt;=INDEX(Stock!$C:$C,MATCH(C52,Stock!$H:$H,0)),H52,""))</f>
        <v>#N/A</v>
      </c>
      <c r="I29" s="24" t="str">
        <f t="shared" si="1"/>
        <v/>
      </c>
      <c r="J29" s="5" t="str">
        <f>IFERROR(VLOOKUP(F29,Stock!$B$9:$G$477,3,0),IF(F29&lt;=INDEX(Stock!$C:$C,MATCH(J28,Stock!$D:$D,0)),J28,""))</f>
        <v/>
      </c>
      <c r="K29" s="4">
        <v>72</v>
      </c>
      <c r="L29" s="5" t="e">
        <f>IFERROR(VLOOKUP(K29,Stock!$B$9:$G$477,6,0),IF(K29&lt;=INDEX(Stock!$C:$C,MATCH(F52,Stock!$G:$G,0)),F52,""))</f>
        <v>#N/A</v>
      </c>
      <c r="M29" s="24" t="e">
        <f>IFERROR(VLOOKUP(K29,Stock!$B$9:$H$477,7,0),IF(K29&lt;=INDEX(Stock!$C:$C,MATCH(M28,Stock!$H:$H,0)),M28,""))</f>
        <v>#N/A</v>
      </c>
      <c r="N29" s="24" t="str">
        <f t="shared" si="2"/>
        <v/>
      </c>
    </row>
    <row r="31" spans="1:14">
      <c r="A31" s="2"/>
      <c r="B31" s="2"/>
      <c r="G31" s="2"/>
      <c r="L31" s="2"/>
    </row>
    <row r="32" spans="1:14">
      <c r="A32" s="2"/>
      <c r="B32" s="2"/>
      <c r="D32" s="24">
        <f>SUM(D6:D29)</f>
        <v>60</v>
      </c>
      <c r="G32" s="2"/>
      <c r="I32" s="24">
        <f>SUM(I6:I29)</f>
        <v>40</v>
      </c>
      <c r="L32" s="2"/>
      <c r="N32" s="24">
        <f>SUM(N6:N29)</f>
        <v>0</v>
      </c>
    </row>
    <row r="33" spans="1:12">
      <c r="A33" s="2"/>
      <c r="B33" s="2"/>
      <c r="G33" s="2"/>
      <c r="L33" s="2"/>
    </row>
    <row r="34" spans="1:12">
      <c r="A34" s="2"/>
      <c r="B34" s="2"/>
      <c r="G34" s="2"/>
      <c r="L34" s="2"/>
    </row>
    <row r="35" spans="1:12">
      <c r="A35" s="2"/>
      <c r="B35" s="2"/>
      <c r="G35" s="2"/>
      <c r="L35" s="2"/>
    </row>
    <row r="36" spans="1:12">
      <c r="A36" s="2"/>
      <c r="B36" s="2"/>
      <c r="G36" s="2"/>
      <c r="L36" s="2"/>
    </row>
    <row r="37" spans="1:12">
      <c r="A37" s="2"/>
      <c r="B37" s="2"/>
      <c r="G37" s="2"/>
      <c r="L37" s="2"/>
    </row>
  </sheetData>
  <mergeCells count="4">
    <mergeCell ref="A2:N2"/>
    <mergeCell ref="A3:E3"/>
    <mergeCell ref="F3:J3"/>
    <mergeCell ref="K3:N3"/>
  </mergeCells>
  <conditionalFormatting sqref="D32 I32 N32 L6:N29 B6:E29 G6:J29">
    <cfRule type="colorScale" priority="55">
      <colorScale>
        <cfvo type="num" val="&quot;0+Blancs!$A$7&quot;"/>
        <cfvo type="num" val="&quot;0+Blancs!$B$7&quot;"/>
        <color rgb="FFFF7128"/>
        <color rgb="FFFFEF9C"/>
      </colorScale>
    </cfRule>
  </conditionalFormatting>
  <conditionalFormatting sqref="B6:B29 F6:G30">
    <cfRule type="cellIs" dxfId="2" priority="5" operator="equal">
      <formula>2015</formula>
    </cfRule>
  </conditionalFormatting>
  <conditionalFormatting sqref="B6:B29 G6:G29">
    <cfRule type="containsText" dxfId="1" priority="1" operator="containsText" text="2019">
      <formula>NOT(ISERROR(SEARCH("2019",B6)))</formula>
    </cfRule>
    <cfRule type="cellIs" dxfId="0" priority="2" operator="equal">
      <formula>2018</formula>
    </cfRule>
  </conditionalFormatting>
  <dataValidations disablePrompts="1" count="1">
    <dataValidation allowBlank="1" showInputMessage="1" showErrorMessage="1" promptTitle="PLACE" sqref="A6:A29 F6:F29 K6:K29"/>
  </dataValidations>
  <pageMargins left="0.70866141732283472" right="0.70866141732283472" top="0.74803149606299213" bottom="0.74803149606299213" header="0.31496062992125984" footer="0.31496062992125984"/>
  <pageSetup paperSize="9" fitToWidth="0" fitToHeight="0" orientation="landscape" horizontalDpi="4294967293" verticalDpi="4294967293" r:id="rId1"/>
  <ignoredErrors>
    <ignoredError sqref="L6:M6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  <sheetView workbookViewId="1">
      <selection activeCell="C29" sqref="C29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Stock</vt:lpstr>
      <vt:lpstr>Emplacements</vt:lpstr>
      <vt:lpstr>Feuil3</vt:lpstr>
      <vt:lpstr>appellationsBlanc</vt:lpstr>
      <vt:lpstr>place</vt:lpstr>
      <vt:lpstr>Emplacements!Zone_d_impression</vt:lpstr>
      <vt:lpstr>Stock!Zone_d_impression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SEYNOR</dc:creator>
  <cp:lastModifiedBy>SEYNOR</cp:lastModifiedBy>
  <cp:lastPrinted>2015-11-12T18:30:32Z</cp:lastPrinted>
  <dcterms:created xsi:type="dcterms:W3CDTF">2012-03-10T10:08:25Z</dcterms:created>
  <dcterms:modified xsi:type="dcterms:W3CDTF">2015-11-13T06:25:54Z</dcterms:modified>
</cp:coreProperties>
</file>