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/>
  </bookViews>
  <sheets>
    <sheet name="mokhtar" sheetId="1" r:id="rId1"/>
    <sheet name="Feuil2" sheetId="2" r:id="rId2"/>
    <sheet name="Feuil3" sheetId="3" r:id="rId3"/>
  </sheets>
  <definedNames>
    <definedName name="Biens">mokhtar!$A$26:$G$45</definedName>
    <definedName name="Tparts">mokhtar!$H$22</definedName>
    <definedName name="Tvaleurs">mokhtar!$F$46</definedName>
  </definedNames>
  <calcPr calcId="124519"/>
</workbook>
</file>

<file path=xl/calcChain.xml><?xml version="1.0" encoding="utf-8"?>
<calcChain xmlns="http://schemas.openxmlformats.org/spreadsheetml/2006/main">
  <c r="K8" i="1"/>
  <c r="L8"/>
  <c r="N8" s="1"/>
  <c r="K9"/>
  <c r="L9"/>
  <c r="N9" s="1"/>
  <c r="L3"/>
  <c r="L4"/>
  <c r="N4" s="1"/>
  <c r="L5"/>
  <c r="L6"/>
  <c r="L7"/>
  <c r="L10"/>
  <c r="L11"/>
  <c r="L12"/>
  <c r="N12" s="1"/>
  <c r="L13"/>
  <c r="L14"/>
  <c r="L15"/>
  <c r="L16"/>
  <c r="N16" s="1"/>
  <c r="L17"/>
  <c r="L18"/>
  <c r="L19"/>
  <c r="L20"/>
  <c r="N20" s="1"/>
  <c r="L21"/>
  <c r="L2"/>
  <c r="K3"/>
  <c r="K4"/>
  <c r="K5"/>
  <c r="K6"/>
  <c r="K7"/>
  <c r="K10"/>
  <c r="K11"/>
  <c r="K12"/>
  <c r="K13"/>
  <c r="K14"/>
  <c r="K15"/>
  <c r="K16"/>
  <c r="K17"/>
  <c r="K18"/>
  <c r="K19"/>
  <c r="K20"/>
  <c r="K21"/>
  <c r="K2"/>
  <c r="F46"/>
  <c r="H22"/>
  <c r="M21" l="1"/>
  <c r="M17"/>
  <c r="M13"/>
  <c r="M18"/>
  <c r="M14"/>
  <c r="M10"/>
  <c r="M19"/>
  <c r="M15"/>
  <c r="M11"/>
  <c r="M9"/>
  <c r="M8"/>
  <c r="M3"/>
  <c r="I4"/>
  <c r="N10"/>
  <c r="N18"/>
  <c r="M5"/>
  <c r="N21"/>
  <c r="N13"/>
  <c r="N5"/>
  <c r="M2"/>
  <c r="M6"/>
  <c r="N2"/>
  <c r="N14"/>
  <c r="N6"/>
  <c r="M7"/>
  <c r="N17"/>
  <c r="M16"/>
  <c r="N19"/>
  <c r="N15"/>
  <c r="N11"/>
  <c r="N7"/>
  <c r="N3"/>
  <c r="O4"/>
  <c r="Q4" s="1"/>
  <c r="M20"/>
  <c r="M12"/>
  <c r="M4"/>
  <c r="I18"/>
  <c r="I10"/>
  <c r="I21"/>
  <c r="I13"/>
  <c r="I5"/>
  <c r="I2"/>
  <c r="I14"/>
  <c r="I6"/>
  <c r="I17"/>
  <c r="I9"/>
  <c r="I19"/>
  <c r="I15"/>
  <c r="I11"/>
  <c r="I7"/>
  <c r="I3"/>
  <c r="I20"/>
  <c r="O20" s="1"/>
  <c r="I16"/>
  <c r="O16" s="1"/>
  <c r="I12"/>
  <c r="O12" s="1"/>
  <c r="I8"/>
  <c r="O8" s="1"/>
  <c r="O11" l="1"/>
  <c r="P11" s="1"/>
  <c r="O18"/>
  <c r="Q18" s="1"/>
  <c r="O7"/>
  <c r="P7" s="1"/>
  <c r="O2"/>
  <c r="P2" s="1"/>
  <c r="O3"/>
  <c r="Q3" s="1"/>
  <c r="O19"/>
  <c r="P19" s="1"/>
  <c r="O14"/>
  <c r="Q14" s="1"/>
  <c r="O15"/>
  <c r="Q15" s="1"/>
  <c r="O6"/>
  <c r="Q6" s="1"/>
  <c r="O9"/>
  <c r="P9" s="1"/>
  <c r="O10"/>
  <c r="Q10" s="1"/>
  <c r="P4"/>
  <c r="O21"/>
  <c r="Q21" s="1"/>
  <c r="N22"/>
  <c r="O13"/>
  <c r="P13" s="1"/>
  <c r="O17"/>
  <c r="P17" s="1"/>
  <c r="O5"/>
  <c r="Q8"/>
  <c r="P8"/>
  <c r="Q20"/>
  <c r="P20"/>
  <c r="Q16"/>
  <c r="P16"/>
  <c r="Q12"/>
  <c r="P12"/>
  <c r="I22"/>
  <c r="I23" s="1"/>
  <c r="P18" l="1"/>
  <c r="Q11"/>
  <c r="Q17"/>
  <c r="P6"/>
  <c r="Q19"/>
  <c r="Q2"/>
  <c r="Q7"/>
  <c r="P15"/>
  <c r="P14"/>
  <c r="Q13"/>
  <c r="P3"/>
  <c r="P10"/>
  <c r="Q9"/>
  <c r="O22"/>
  <c r="P21"/>
  <c r="P5"/>
  <c r="Q5"/>
  <c r="Q22" l="1"/>
  <c r="P22"/>
</calcChain>
</file>

<file path=xl/sharedStrings.xml><?xml version="1.0" encoding="utf-8"?>
<sst xmlns="http://schemas.openxmlformats.org/spreadsheetml/2006/main" count="83" uniqueCount="61">
  <si>
    <t xml:space="preserve">Nom </t>
  </si>
  <si>
    <t>Prénom</t>
  </si>
  <si>
    <t>n°</t>
  </si>
  <si>
    <t>Adresse</t>
  </si>
  <si>
    <t>Ville</t>
  </si>
  <si>
    <t>Lien de parenté avec le défunt</t>
  </si>
  <si>
    <t>parts dans l'héritage</t>
  </si>
  <si>
    <t>a</t>
  </si>
  <si>
    <t>b</t>
  </si>
  <si>
    <t>c</t>
  </si>
  <si>
    <t>n° du bien</t>
  </si>
  <si>
    <t>Désignation</t>
  </si>
  <si>
    <t>Description</t>
  </si>
  <si>
    <t>Date acquisition</t>
  </si>
  <si>
    <t>Valeur acquisition</t>
  </si>
  <si>
    <t>Valeur actuelle</t>
  </si>
  <si>
    <t>Valeur total des biens à affecter</t>
  </si>
  <si>
    <t xml:space="preserve">Valeur du bien </t>
  </si>
  <si>
    <t>QP dans les biens à partager</t>
  </si>
  <si>
    <t>totaux</t>
  </si>
  <si>
    <t>Nom du bien</t>
  </si>
  <si>
    <t xml:space="preserve"> </t>
  </si>
  <si>
    <t>Différence</t>
  </si>
  <si>
    <t xml:space="preserve">Soulte à verser </t>
  </si>
  <si>
    <t>Soultes à encaisser</t>
  </si>
  <si>
    <t>albert</t>
  </si>
  <si>
    <t>andré</t>
  </si>
  <si>
    <t>bernard</t>
  </si>
  <si>
    <t>clément</t>
  </si>
  <si>
    <t>david</t>
  </si>
  <si>
    <t>edouard</t>
  </si>
  <si>
    <t>françois</t>
  </si>
  <si>
    <t>Grégoire</t>
  </si>
  <si>
    <t>Henri</t>
  </si>
  <si>
    <t>Irène</t>
  </si>
  <si>
    <t>Jacques</t>
  </si>
  <si>
    <t>Karène</t>
  </si>
  <si>
    <t>Laurent</t>
  </si>
  <si>
    <t>Mariane</t>
  </si>
  <si>
    <t>Nelly</t>
  </si>
  <si>
    <t>Oscar</t>
  </si>
  <si>
    <t>Paul</t>
  </si>
  <si>
    <t>Robert</t>
  </si>
  <si>
    <t>Suzane</t>
  </si>
  <si>
    <t>Thierry</t>
  </si>
  <si>
    <t>CIN</t>
  </si>
  <si>
    <t>TF 777 77</t>
  </si>
  <si>
    <t>appartement 15</t>
  </si>
  <si>
    <t>TF 6666  66</t>
  </si>
  <si>
    <t>magasin daoura</t>
  </si>
  <si>
    <t>TF 8765 65</t>
  </si>
  <si>
    <t>terrain tit mellil</t>
  </si>
  <si>
    <t>TF  32123 33</t>
  </si>
  <si>
    <t>appartement 17</t>
  </si>
  <si>
    <t>TF 432111</t>
  </si>
  <si>
    <t>maison berrechid</t>
  </si>
  <si>
    <t xml:space="preserve">le forum www.maroc-compta.net </t>
  </si>
  <si>
    <t xml:space="preserve">En cas de besoin, posez vos questions sur </t>
  </si>
  <si>
    <t>B</t>
  </si>
  <si>
    <t>AAA</t>
  </si>
  <si>
    <t xml:space="preserve">Valeur de la part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</si>
</sst>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1" fillId="4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4" fontId="4" fillId="6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5" borderId="3" xfId="0" applyNumberFormat="1" applyFont="1" applyFill="1" applyBorder="1" applyAlignment="1">
      <alignment horizontal="center"/>
    </xf>
    <xf numFmtId="0" fontId="0" fillId="7" borderId="0" xfId="0" applyFill="1" applyProtection="1">
      <protection locked="0"/>
    </xf>
    <xf numFmtId="0" fontId="2" fillId="0" borderId="0" xfId="0" applyFont="1" applyAlignment="1">
      <alignment horizontal="left" wrapText="1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W46"/>
  <sheetViews>
    <sheetView showZeros="0" tabSelected="1" workbookViewId="0">
      <pane xSplit="1" ySplit="1" topLeftCell="B7" activePane="bottomRight" state="frozen"/>
      <selection pane="topRight" activeCell="B1" sqref="B1"/>
      <selection pane="bottomLeft" activeCell="A2" sqref="A2"/>
      <selection pane="bottomRight" activeCell="J20" sqref="J20"/>
    </sheetView>
  </sheetViews>
  <sheetFormatPr baseColWidth="10" defaultRowHeight="15"/>
  <cols>
    <col min="1" max="1" width="3" style="2" bestFit="1" customWidth="1"/>
    <col min="4" max="4" width="8.7109375" customWidth="1"/>
    <col min="5" max="5" width="9.42578125" customWidth="1"/>
    <col min="6" max="6" width="21.85546875" customWidth="1"/>
    <col min="7" max="7" width="14" customWidth="1"/>
    <col min="8" max="8" width="11.42578125" style="2"/>
    <col min="9" max="9" width="21.5703125" style="2" customWidth="1"/>
    <col min="10" max="10" width="5.42578125" customWidth="1"/>
    <col min="11" max="11" width="5.5703125" style="2" customWidth="1"/>
    <col min="12" max="12" width="6" style="2" customWidth="1"/>
    <col min="13" max="13" width="6.5703125" bestFit="1" customWidth="1"/>
    <col min="14" max="14" width="19.85546875" customWidth="1"/>
    <col min="15" max="15" width="11.85546875" customWidth="1"/>
    <col min="16" max="16" width="12.5703125" bestFit="1" customWidth="1"/>
    <col min="17" max="17" width="14.42578125" bestFit="1" customWidth="1"/>
  </cols>
  <sheetData>
    <row r="1" spans="1:23" s="1" customFormat="1" ht="31.5" customHeight="1">
      <c r="A1" s="6" t="s">
        <v>2</v>
      </c>
      <c r="B1" s="6" t="s">
        <v>0</v>
      </c>
      <c r="C1" s="6" t="s">
        <v>1</v>
      </c>
      <c r="D1" s="6" t="s">
        <v>45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18</v>
      </c>
      <c r="J1" s="6" t="s">
        <v>10</v>
      </c>
      <c r="K1" s="11" t="s">
        <v>20</v>
      </c>
      <c r="L1" s="11" t="s">
        <v>17</v>
      </c>
      <c r="M1" s="6" t="s">
        <v>20</v>
      </c>
      <c r="N1" s="6" t="s">
        <v>17</v>
      </c>
      <c r="O1" s="6" t="s">
        <v>22</v>
      </c>
      <c r="P1" s="6" t="s">
        <v>23</v>
      </c>
      <c r="Q1" s="6" t="s">
        <v>24</v>
      </c>
      <c r="R1" s="3"/>
      <c r="S1" s="3"/>
      <c r="T1" s="3"/>
      <c r="U1" s="3"/>
      <c r="V1" s="3"/>
      <c r="W1" s="3"/>
    </row>
    <row r="2" spans="1:23" ht="15" customHeight="1">
      <c r="A2" s="17">
        <v>1</v>
      </c>
      <c r="B2" s="15" t="s">
        <v>7</v>
      </c>
      <c r="C2" s="15" t="s">
        <v>25</v>
      </c>
      <c r="D2" s="15"/>
      <c r="E2" s="15"/>
      <c r="F2" s="15"/>
      <c r="G2" s="15"/>
      <c r="H2" s="14">
        <v>21</v>
      </c>
      <c r="I2" s="12">
        <f t="shared" ref="I2:I21" si="0">Tvaleurs *H2/Tparts</f>
        <v>109821.42857142857</v>
      </c>
      <c r="J2" s="14">
        <v>1</v>
      </c>
      <c r="K2" s="4" t="str">
        <f t="shared" ref="K2:K21" si="1">VLOOKUP(J2,Biens,2,FALSE)</f>
        <v>TF 777 77</v>
      </c>
      <c r="L2" s="4">
        <f t="shared" ref="L2:L21" si="2">VLOOKUP(J2,Biens,6,FALSE)</f>
        <v>110000</v>
      </c>
      <c r="M2" s="5" t="str">
        <f>IF(ISNUMBER(L2),K2, "")</f>
        <v>TF 777 77</v>
      </c>
      <c r="N2" s="12">
        <f>IF(ISNUMBER(L2),L2, 0)</f>
        <v>110000</v>
      </c>
      <c r="O2" s="13">
        <f>I2-N2</f>
        <v>-178.57142857143481</v>
      </c>
      <c r="P2" s="13">
        <f>MAX(0, - O2)</f>
        <v>178.57142857143481</v>
      </c>
      <c r="Q2" s="13">
        <f>MAX(0, O2)</f>
        <v>0</v>
      </c>
      <c r="R2" s="5"/>
      <c r="S2" s="5"/>
      <c r="T2" s="5"/>
      <c r="U2" s="5"/>
      <c r="V2" s="5"/>
      <c r="W2" s="5"/>
    </row>
    <row r="3" spans="1:23" ht="15" customHeight="1">
      <c r="A3" s="17">
        <v>2</v>
      </c>
      <c r="B3" s="15" t="s">
        <v>8</v>
      </c>
      <c r="C3" s="15" t="s">
        <v>26</v>
      </c>
      <c r="D3" s="15"/>
      <c r="E3" s="15"/>
      <c r="F3" s="15"/>
      <c r="G3" s="15"/>
      <c r="H3" s="14">
        <v>23</v>
      </c>
      <c r="I3" s="12">
        <f t="shared" si="0"/>
        <v>120280.61224489796</v>
      </c>
      <c r="J3" s="14">
        <v>2</v>
      </c>
      <c r="K3" s="4" t="str">
        <f t="shared" si="1"/>
        <v>TF 6666  66</v>
      </c>
      <c r="L3" s="4">
        <f t="shared" si="2"/>
        <v>120000</v>
      </c>
      <c r="M3" s="5" t="str">
        <f t="shared" ref="M3:M21" si="3">IF(ISNUMBER(L3),K3, "")</f>
        <v>TF 6666  66</v>
      </c>
      <c r="N3" s="12">
        <f t="shared" ref="N3:N21" si="4">IF(ISNUMBER(L3),L3, 0)</f>
        <v>120000</v>
      </c>
      <c r="O3" s="13">
        <f t="shared" ref="O3:O21" si="5">I3-N3</f>
        <v>280.61224489795859</v>
      </c>
      <c r="P3" s="13">
        <f t="shared" ref="P3:P21" si="6">MAX(0, - O3)</f>
        <v>0</v>
      </c>
      <c r="Q3" s="13">
        <f t="shared" ref="Q3:Q21" si="7">MAX(0, O3)</f>
        <v>280.61224489795859</v>
      </c>
      <c r="R3" s="5"/>
      <c r="S3" s="5"/>
      <c r="T3" s="5"/>
      <c r="U3" s="5"/>
      <c r="V3" s="5"/>
      <c r="W3" s="5"/>
    </row>
    <row r="4" spans="1:23" ht="15" customHeight="1">
      <c r="A4" s="17">
        <v>3</v>
      </c>
      <c r="B4" s="15" t="s">
        <v>58</v>
      </c>
      <c r="C4" s="15" t="s">
        <v>27</v>
      </c>
      <c r="D4" s="15"/>
      <c r="E4" s="15"/>
      <c r="F4" s="15"/>
      <c r="G4" s="15"/>
      <c r="H4" s="14">
        <v>25</v>
      </c>
      <c r="I4" s="12">
        <f t="shared" si="0"/>
        <v>130739.79591836735</v>
      </c>
      <c r="J4" s="14">
        <v>3</v>
      </c>
      <c r="K4" s="4" t="str">
        <f t="shared" si="1"/>
        <v>TF 8765 65</v>
      </c>
      <c r="L4" s="4">
        <f t="shared" si="2"/>
        <v>130000</v>
      </c>
      <c r="M4" s="5" t="str">
        <f t="shared" si="3"/>
        <v>TF 8765 65</v>
      </c>
      <c r="N4" s="12">
        <f t="shared" si="4"/>
        <v>130000</v>
      </c>
      <c r="O4" s="13">
        <f t="shared" si="5"/>
        <v>739.79591836735199</v>
      </c>
      <c r="P4" s="13">
        <f t="shared" si="6"/>
        <v>0</v>
      </c>
      <c r="Q4" s="13">
        <f t="shared" si="7"/>
        <v>739.79591836735199</v>
      </c>
      <c r="R4" s="5"/>
      <c r="S4" s="5"/>
      <c r="T4" s="5"/>
      <c r="U4" s="5"/>
      <c r="V4" s="5"/>
      <c r="W4" s="5"/>
    </row>
    <row r="5" spans="1:23" ht="15" customHeight="1">
      <c r="A5" s="17">
        <v>4</v>
      </c>
      <c r="B5" s="15" t="s">
        <v>7</v>
      </c>
      <c r="C5" s="15" t="s">
        <v>28</v>
      </c>
      <c r="D5" s="15"/>
      <c r="E5" s="15"/>
      <c r="F5" s="15"/>
      <c r="G5" s="15"/>
      <c r="H5" s="14">
        <v>27</v>
      </c>
      <c r="I5" s="12">
        <f t="shared" si="0"/>
        <v>141198.97959183675</v>
      </c>
      <c r="J5" s="14">
        <v>4</v>
      </c>
      <c r="K5" s="4" t="str">
        <f t="shared" si="1"/>
        <v>TF  32123 33</v>
      </c>
      <c r="L5" s="4">
        <f t="shared" si="2"/>
        <v>140000</v>
      </c>
      <c r="M5" s="5" t="str">
        <f t="shared" si="3"/>
        <v>TF  32123 33</v>
      </c>
      <c r="N5" s="12">
        <f t="shared" si="4"/>
        <v>140000</v>
      </c>
      <c r="O5" s="13">
        <f t="shared" si="5"/>
        <v>1198.9795918367454</v>
      </c>
      <c r="P5" s="13">
        <f t="shared" si="6"/>
        <v>0</v>
      </c>
      <c r="Q5" s="13">
        <f t="shared" si="7"/>
        <v>1198.9795918367454</v>
      </c>
      <c r="R5" s="5"/>
      <c r="S5" s="5"/>
      <c r="T5" s="5"/>
      <c r="U5" s="5"/>
      <c r="V5" s="5"/>
      <c r="W5" s="5"/>
    </row>
    <row r="6" spans="1:23" ht="15" customHeight="1">
      <c r="A6" s="17">
        <v>5</v>
      </c>
      <c r="B6" s="15" t="s">
        <v>8</v>
      </c>
      <c r="C6" s="15" t="s">
        <v>29</v>
      </c>
      <c r="D6" s="15"/>
      <c r="E6" s="15"/>
      <c r="F6" s="15"/>
      <c r="G6" s="15"/>
      <c r="H6" s="14">
        <v>29</v>
      </c>
      <c r="I6" s="12">
        <f t="shared" si="0"/>
        <v>151658.16326530612</v>
      </c>
      <c r="J6" s="14">
        <v>5</v>
      </c>
      <c r="K6" s="4" t="str">
        <f t="shared" si="1"/>
        <v>TF 432111</v>
      </c>
      <c r="L6" s="4">
        <f t="shared" si="2"/>
        <v>150000</v>
      </c>
      <c r="M6" s="5" t="str">
        <f t="shared" si="3"/>
        <v>TF 432111</v>
      </c>
      <c r="N6" s="12">
        <f t="shared" si="4"/>
        <v>150000</v>
      </c>
      <c r="O6" s="13">
        <f t="shared" si="5"/>
        <v>1658.1632653061242</v>
      </c>
      <c r="P6" s="13">
        <f t="shared" si="6"/>
        <v>0</v>
      </c>
      <c r="Q6" s="13">
        <f t="shared" si="7"/>
        <v>1658.1632653061242</v>
      </c>
      <c r="R6" s="5"/>
      <c r="S6" s="5"/>
      <c r="T6" s="5"/>
      <c r="U6" s="5"/>
      <c r="V6" s="5"/>
      <c r="W6" s="5"/>
    </row>
    <row r="7" spans="1:23" ht="15" customHeight="1">
      <c r="A7" s="17">
        <v>6</v>
      </c>
      <c r="B7" s="15" t="s">
        <v>9</v>
      </c>
      <c r="C7" s="15" t="s">
        <v>30</v>
      </c>
      <c r="D7" s="15"/>
      <c r="E7" s="15"/>
      <c r="F7" s="15"/>
      <c r="G7" s="15"/>
      <c r="H7" s="14">
        <v>31</v>
      </c>
      <c r="I7" s="12">
        <f t="shared" si="0"/>
        <v>162117.3469387755</v>
      </c>
      <c r="J7" s="14">
        <v>6</v>
      </c>
      <c r="K7" s="4">
        <f t="shared" si="1"/>
        <v>55</v>
      </c>
      <c r="L7" s="4">
        <f t="shared" si="2"/>
        <v>160000</v>
      </c>
      <c r="M7" s="5">
        <f t="shared" si="3"/>
        <v>55</v>
      </c>
      <c r="N7" s="12">
        <f t="shared" si="4"/>
        <v>160000</v>
      </c>
      <c r="O7" s="13">
        <f t="shared" si="5"/>
        <v>2117.3469387755031</v>
      </c>
      <c r="P7" s="13">
        <f t="shared" si="6"/>
        <v>0</v>
      </c>
      <c r="Q7" s="13">
        <f t="shared" si="7"/>
        <v>2117.3469387755031</v>
      </c>
      <c r="R7" s="5"/>
      <c r="S7" s="5"/>
      <c r="T7" s="5"/>
      <c r="U7" s="5"/>
      <c r="V7" s="5"/>
      <c r="W7" s="5"/>
    </row>
    <row r="8" spans="1:23" ht="15" customHeight="1">
      <c r="A8" s="17">
        <v>7</v>
      </c>
      <c r="B8" s="15" t="s">
        <v>7</v>
      </c>
      <c r="C8" s="15" t="s">
        <v>31</v>
      </c>
      <c r="D8" s="15"/>
      <c r="E8" s="15"/>
      <c r="F8" s="15"/>
      <c r="G8" s="15"/>
      <c r="H8" s="14">
        <v>32</v>
      </c>
      <c r="I8" s="12">
        <f t="shared" si="0"/>
        <v>167346.93877551021</v>
      </c>
      <c r="J8" s="14">
        <v>7</v>
      </c>
      <c r="K8" s="4">
        <f t="shared" ref="K8:K9" si="8">VLOOKUP(J8,Biens,2,FALSE)</f>
        <v>56</v>
      </c>
      <c r="L8" s="4">
        <f t="shared" ref="L8:L9" si="9">VLOOKUP(J8,Biens,6,FALSE)</f>
        <v>170000</v>
      </c>
      <c r="M8" s="5">
        <f t="shared" ref="M8:M9" si="10">IF(ISNUMBER(L8),K8, "")</f>
        <v>56</v>
      </c>
      <c r="N8" s="12">
        <f t="shared" ref="N8:N9" si="11">IF(ISNUMBER(L8),L8, 0)</f>
        <v>170000</v>
      </c>
      <c r="O8" s="13">
        <f t="shared" si="5"/>
        <v>-2653.0612244897929</v>
      </c>
      <c r="P8" s="13">
        <f t="shared" si="6"/>
        <v>2653.0612244897929</v>
      </c>
      <c r="Q8" s="13">
        <f t="shared" si="7"/>
        <v>0</v>
      </c>
      <c r="R8" s="5"/>
      <c r="S8" s="5"/>
      <c r="T8" s="5"/>
      <c r="U8" s="5"/>
      <c r="V8" s="5"/>
      <c r="W8" s="5"/>
    </row>
    <row r="9" spans="1:23" ht="15" customHeight="1">
      <c r="A9" s="17">
        <v>8</v>
      </c>
      <c r="B9" s="15" t="s">
        <v>8</v>
      </c>
      <c r="C9" s="15" t="s">
        <v>32</v>
      </c>
      <c r="D9" s="15"/>
      <c r="E9" s="15"/>
      <c r="F9" s="15"/>
      <c r="G9" s="15"/>
      <c r="H9" s="14">
        <v>34</v>
      </c>
      <c r="I9" s="12">
        <f t="shared" si="0"/>
        <v>177806.12244897959</v>
      </c>
      <c r="J9" s="14">
        <v>8</v>
      </c>
      <c r="K9" s="4">
        <f t="shared" si="8"/>
        <v>57</v>
      </c>
      <c r="L9" s="4">
        <f t="shared" si="9"/>
        <v>180000</v>
      </c>
      <c r="M9" s="5">
        <f t="shared" si="10"/>
        <v>57</v>
      </c>
      <c r="N9" s="12">
        <f t="shared" si="11"/>
        <v>180000</v>
      </c>
      <c r="O9" s="13">
        <f t="shared" si="5"/>
        <v>-2193.8775510204141</v>
      </c>
      <c r="P9" s="13">
        <f t="shared" si="6"/>
        <v>2193.8775510204141</v>
      </c>
      <c r="Q9" s="13">
        <f t="shared" si="7"/>
        <v>0</v>
      </c>
      <c r="R9" s="5"/>
      <c r="S9" s="5"/>
      <c r="T9" s="5"/>
      <c r="U9" s="5"/>
      <c r="V9" s="5"/>
      <c r="W9" s="5"/>
    </row>
    <row r="10" spans="1:23" ht="15" customHeight="1">
      <c r="A10" s="17">
        <v>9</v>
      </c>
      <c r="B10" s="15" t="s">
        <v>9</v>
      </c>
      <c r="C10" s="15" t="s">
        <v>33</v>
      </c>
      <c r="D10" s="15"/>
      <c r="E10" s="15"/>
      <c r="F10" s="15"/>
      <c r="G10" s="15"/>
      <c r="H10" s="14">
        <v>36</v>
      </c>
      <c r="I10" s="12">
        <f t="shared" si="0"/>
        <v>188265.30612244899</v>
      </c>
      <c r="J10" s="14">
        <v>9</v>
      </c>
      <c r="K10" s="4">
        <f t="shared" si="1"/>
        <v>58</v>
      </c>
      <c r="L10" s="4">
        <f t="shared" si="2"/>
        <v>190000</v>
      </c>
      <c r="M10" s="5">
        <f t="shared" si="3"/>
        <v>58</v>
      </c>
      <c r="N10" s="12">
        <f t="shared" si="4"/>
        <v>190000</v>
      </c>
      <c r="O10" s="13">
        <f t="shared" si="5"/>
        <v>-1734.6938775510062</v>
      </c>
      <c r="P10" s="13">
        <f t="shared" si="6"/>
        <v>1734.6938775510062</v>
      </c>
      <c r="Q10" s="13">
        <f t="shared" si="7"/>
        <v>0</v>
      </c>
      <c r="R10" s="5"/>
      <c r="S10" s="5"/>
      <c r="T10" s="5"/>
      <c r="U10" s="5"/>
      <c r="V10" s="5"/>
      <c r="W10" s="5"/>
    </row>
    <row r="11" spans="1:23" ht="15" customHeight="1">
      <c r="A11" s="17">
        <v>10</v>
      </c>
      <c r="B11" s="15" t="s">
        <v>7</v>
      </c>
      <c r="C11" s="15" t="s">
        <v>34</v>
      </c>
      <c r="D11" s="15"/>
      <c r="E11" s="15"/>
      <c r="F11" s="15"/>
      <c r="G11" s="15"/>
      <c r="H11" s="14">
        <v>38</v>
      </c>
      <c r="I11" s="12">
        <f t="shared" si="0"/>
        <v>198724.48979591837</v>
      </c>
      <c r="J11" s="14">
        <v>10</v>
      </c>
      <c r="K11" s="4">
        <f t="shared" si="1"/>
        <v>59</v>
      </c>
      <c r="L11" s="4">
        <f t="shared" si="2"/>
        <v>200000</v>
      </c>
      <c r="M11" s="5">
        <f t="shared" si="3"/>
        <v>59</v>
      </c>
      <c r="N11" s="12">
        <f t="shared" si="4"/>
        <v>200000</v>
      </c>
      <c r="O11" s="13">
        <f t="shared" si="5"/>
        <v>-1275.5102040816273</v>
      </c>
      <c r="P11" s="13">
        <f t="shared" si="6"/>
        <v>1275.5102040816273</v>
      </c>
      <c r="Q11" s="13">
        <f t="shared" si="7"/>
        <v>0</v>
      </c>
      <c r="R11" s="5"/>
      <c r="S11" s="5"/>
      <c r="T11" s="5"/>
      <c r="U11" s="5"/>
      <c r="V11" s="5"/>
      <c r="W11" s="5"/>
    </row>
    <row r="12" spans="1:23" ht="15" customHeight="1">
      <c r="A12" s="17">
        <v>11</v>
      </c>
      <c r="B12" s="15" t="s">
        <v>8</v>
      </c>
      <c r="C12" s="15" t="s">
        <v>35</v>
      </c>
      <c r="D12" s="15"/>
      <c r="E12" s="15"/>
      <c r="F12" s="15"/>
      <c r="G12" s="15"/>
      <c r="H12" s="14">
        <v>40</v>
      </c>
      <c r="I12" s="12">
        <f t="shared" si="0"/>
        <v>209183.67346938775</v>
      </c>
      <c r="J12" s="14">
        <v>11</v>
      </c>
      <c r="K12" s="4">
        <f t="shared" si="1"/>
        <v>60</v>
      </c>
      <c r="L12" s="4">
        <f t="shared" si="2"/>
        <v>210000</v>
      </c>
      <c r="M12" s="5">
        <f t="shared" si="3"/>
        <v>60</v>
      </c>
      <c r="N12" s="12">
        <f t="shared" si="4"/>
        <v>210000</v>
      </c>
      <c r="O12" s="13">
        <f t="shared" si="5"/>
        <v>-816.32653061224846</v>
      </c>
      <c r="P12" s="13">
        <f t="shared" si="6"/>
        <v>816.32653061224846</v>
      </c>
      <c r="Q12" s="13">
        <f t="shared" si="7"/>
        <v>0</v>
      </c>
      <c r="R12" s="5"/>
      <c r="S12" s="5"/>
      <c r="T12" s="5"/>
      <c r="U12" s="5"/>
      <c r="V12" s="5"/>
      <c r="W12" s="5"/>
    </row>
    <row r="13" spans="1:23" ht="15" customHeight="1">
      <c r="A13" s="17">
        <v>12</v>
      </c>
      <c r="B13" s="15" t="s">
        <v>9</v>
      </c>
      <c r="C13" s="15" t="s">
        <v>36</v>
      </c>
      <c r="D13" s="15"/>
      <c r="E13" s="15"/>
      <c r="F13" s="15"/>
      <c r="G13" s="15"/>
      <c r="H13" s="14">
        <v>42</v>
      </c>
      <c r="I13" s="12">
        <f t="shared" si="0"/>
        <v>219642.85714285713</v>
      </c>
      <c r="J13" s="14">
        <v>12</v>
      </c>
      <c r="K13" s="4">
        <f t="shared" si="1"/>
        <v>61</v>
      </c>
      <c r="L13" s="4">
        <f t="shared" si="2"/>
        <v>220000</v>
      </c>
      <c r="M13" s="5">
        <f t="shared" si="3"/>
        <v>61</v>
      </c>
      <c r="N13" s="12">
        <f t="shared" si="4"/>
        <v>220000</v>
      </c>
      <c r="O13" s="13">
        <f t="shared" si="5"/>
        <v>-357.14285714286962</v>
      </c>
      <c r="P13" s="13">
        <f t="shared" si="6"/>
        <v>357.14285714286962</v>
      </c>
      <c r="Q13" s="13">
        <f t="shared" si="7"/>
        <v>0</v>
      </c>
      <c r="R13" s="5"/>
      <c r="S13" s="5"/>
      <c r="T13" s="5"/>
      <c r="U13" s="5"/>
      <c r="V13" s="5"/>
      <c r="W13" s="5"/>
    </row>
    <row r="14" spans="1:23">
      <c r="A14" s="17">
        <v>13</v>
      </c>
      <c r="B14" s="15" t="s">
        <v>7</v>
      </c>
      <c r="C14" s="15" t="s">
        <v>37</v>
      </c>
      <c r="D14" s="15"/>
      <c r="E14" s="15"/>
      <c r="F14" s="15"/>
      <c r="G14" s="15"/>
      <c r="H14" s="14">
        <v>44</v>
      </c>
      <c r="I14" s="12">
        <f t="shared" si="0"/>
        <v>230102.04081632654</v>
      </c>
      <c r="J14" s="14">
        <v>13</v>
      </c>
      <c r="K14" s="4">
        <f t="shared" si="1"/>
        <v>62</v>
      </c>
      <c r="L14" s="4">
        <f t="shared" si="2"/>
        <v>230000</v>
      </c>
      <c r="M14" s="5">
        <f t="shared" si="3"/>
        <v>62</v>
      </c>
      <c r="N14" s="12">
        <f t="shared" si="4"/>
        <v>230000</v>
      </c>
      <c r="O14" s="13">
        <f t="shared" si="5"/>
        <v>102.04081632653833</v>
      </c>
      <c r="P14" s="13">
        <f t="shared" si="6"/>
        <v>0</v>
      </c>
      <c r="Q14" s="13">
        <f t="shared" si="7"/>
        <v>102.04081632653833</v>
      </c>
      <c r="R14" s="5"/>
      <c r="S14" s="5"/>
      <c r="T14" s="5"/>
      <c r="U14" s="5"/>
      <c r="V14" s="5"/>
      <c r="W14" s="5"/>
    </row>
    <row r="15" spans="1:23">
      <c r="A15" s="17">
        <v>14</v>
      </c>
      <c r="B15" s="15" t="s">
        <v>8</v>
      </c>
      <c r="C15" s="15" t="s">
        <v>38</v>
      </c>
      <c r="D15" s="15"/>
      <c r="E15" s="15"/>
      <c r="F15" s="15"/>
      <c r="G15" s="15"/>
      <c r="H15" s="14">
        <v>46</v>
      </c>
      <c r="I15" s="12">
        <f t="shared" si="0"/>
        <v>240561.22448979592</v>
      </c>
      <c r="J15" s="14">
        <v>14</v>
      </c>
      <c r="K15" s="4">
        <f t="shared" si="1"/>
        <v>63</v>
      </c>
      <c r="L15" s="4">
        <f t="shared" si="2"/>
        <v>240000</v>
      </c>
      <c r="M15" s="5">
        <f t="shared" si="3"/>
        <v>63</v>
      </c>
      <c r="N15" s="12">
        <f t="shared" si="4"/>
        <v>240000</v>
      </c>
      <c r="O15" s="13">
        <f t="shared" si="5"/>
        <v>561.22448979591718</v>
      </c>
      <c r="P15" s="13">
        <f t="shared" si="6"/>
        <v>0</v>
      </c>
      <c r="Q15" s="13">
        <f t="shared" si="7"/>
        <v>561.22448979591718</v>
      </c>
      <c r="R15" s="5"/>
      <c r="S15" s="5"/>
      <c r="T15" s="5"/>
      <c r="U15" s="5"/>
      <c r="V15" s="5"/>
      <c r="W15" s="5"/>
    </row>
    <row r="16" spans="1:23">
      <c r="A16" s="17">
        <v>15</v>
      </c>
      <c r="B16" s="15" t="s">
        <v>9</v>
      </c>
      <c r="C16" s="15" t="s">
        <v>39</v>
      </c>
      <c r="D16" s="15"/>
      <c r="E16" s="15"/>
      <c r="F16" s="15"/>
      <c r="G16" s="15"/>
      <c r="H16" s="14">
        <v>48</v>
      </c>
      <c r="I16" s="12">
        <f t="shared" si="0"/>
        <v>251020.4081632653</v>
      </c>
      <c r="J16" s="14">
        <v>15</v>
      </c>
      <c r="K16" s="4">
        <f t="shared" si="1"/>
        <v>64</v>
      </c>
      <c r="L16" s="4">
        <f t="shared" si="2"/>
        <v>250000</v>
      </c>
      <c r="M16" s="5">
        <f t="shared" si="3"/>
        <v>64</v>
      </c>
      <c r="N16" s="12">
        <f t="shared" si="4"/>
        <v>250000</v>
      </c>
      <c r="O16" s="13">
        <f t="shared" si="5"/>
        <v>1020.408163265296</v>
      </c>
      <c r="P16" s="13">
        <f t="shared" si="6"/>
        <v>0</v>
      </c>
      <c r="Q16" s="13">
        <f t="shared" si="7"/>
        <v>1020.408163265296</v>
      </c>
      <c r="R16" s="5"/>
      <c r="S16" s="5"/>
      <c r="T16" s="5"/>
      <c r="U16" s="5"/>
      <c r="V16" s="5"/>
      <c r="W16" s="5"/>
    </row>
    <row r="17" spans="1:23">
      <c r="A17" s="17">
        <v>16</v>
      </c>
      <c r="B17" s="15" t="s">
        <v>7</v>
      </c>
      <c r="C17" s="15" t="s">
        <v>40</v>
      </c>
      <c r="D17" s="15"/>
      <c r="E17" s="15"/>
      <c r="F17" s="15"/>
      <c r="G17" s="15"/>
      <c r="H17" s="14">
        <v>50</v>
      </c>
      <c r="I17" s="12">
        <f t="shared" si="0"/>
        <v>261479.5918367347</v>
      </c>
      <c r="J17" s="14">
        <v>16</v>
      </c>
      <c r="K17" s="4">
        <f t="shared" si="1"/>
        <v>65</v>
      </c>
      <c r="L17" s="4">
        <f t="shared" si="2"/>
        <v>260000</v>
      </c>
      <c r="M17" s="5">
        <f t="shared" si="3"/>
        <v>65</v>
      </c>
      <c r="N17" s="12">
        <f t="shared" si="4"/>
        <v>260000</v>
      </c>
      <c r="O17" s="13">
        <f t="shared" si="5"/>
        <v>1479.591836734704</v>
      </c>
      <c r="P17" s="13">
        <f t="shared" si="6"/>
        <v>0</v>
      </c>
      <c r="Q17" s="13">
        <f t="shared" si="7"/>
        <v>1479.591836734704</v>
      </c>
      <c r="R17" s="5"/>
      <c r="S17" s="5"/>
      <c r="T17" s="5"/>
      <c r="U17" s="5"/>
      <c r="V17" s="5"/>
      <c r="W17" s="5"/>
    </row>
    <row r="18" spans="1:23">
      <c r="A18" s="17">
        <v>17</v>
      </c>
      <c r="B18" s="15" t="s">
        <v>8</v>
      </c>
      <c r="C18" s="15" t="s">
        <v>41</v>
      </c>
      <c r="D18" s="15"/>
      <c r="E18" s="15"/>
      <c r="F18" s="15"/>
      <c r="G18" s="15"/>
      <c r="H18" s="14">
        <v>52</v>
      </c>
      <c r="I18" s="12">
        <f t="shared" si="0"/>
        <v>271938.77551020408</v>
      </c>
      <c r="J18" s="14">
        <v>17</v>
      </c>
      <c r="K18" s="4">
        <f t="shared" si="1"/>
        <v>66</v>
      </c>
      <c r="L18" s="4">
        <f t="shared" si="2"/>
        <v>270000</v>
      </c>
      <c r="M18" s="5">
        <f t="shared" si="3"/>
        <v>66</v>
      </c>
      <c r="N18" s="12">
        <f t="shared" si="4"/>
        <v>270000</v>
      </c>
      <c r="O18" s="13">
        <f t="shared" si="5"/>
        <v>1938.7755102040828</v>
      </c>
      <c r="P18" s="13">
        <f t="shared" si="6"/>
        <v>0</v>
      </c>
      <c r="Q18" s="13">
        <f t="shared" si="7"/>
        <v>1938.7755102040828</v>
      </c>
      <c r="R18" s="5"/>
      <c r="S18" s="5"/>
      <c r="T18" s="5"/>
      <c r="U18" s="5"/>
      <c r="V18" s="5"/>
      <c r="W18" s="5"/>
    </row>
    <row r="19" spans="1:23">
      <c r="A19" s="17">
        <v>18</v>
      </c>
      <c r="B19" s="15" t="s">
        <v>9</v>
      </c>
      <c r="C19" s="15" t="s">
        <v>42</v>
      </c>
      <c r="D19" s="15"/>
      <c r="E19" s="15"/>
      <c r="F19" s="15"/>
      <c r="G19" s="15"/>
      <c r="H19" s="14">
        <v>54</v>
      </c>
      <c r="I19" s="12">
        <f t="shared" si="0"/>
        <v>282397.95918367349</v>
      </c>
      <c r="J19" s="14">
        <v>18</v>
      </c>
      <c r="K19" s="4">
        <f t="shared" si="1"/>
        <v>67</v>
      </c>
      <c r="L19" s="4">
        <f t="shared" si="2"/>
        <v>280000</v>
      </c>
      <c r="M19" s="5">
        <f t="shared" si="3"/>
        <v>67</v>
      </c>
      <c r="N19" s="12">
        <f t="shared" si="4"/>
        <v>280000</v>
      </c>
      <c r="O19" s="13">
        <f t="shared" si="5"/>
        <v>2397.9591836734908</v>
      </c>
      <c r="P19" s="13">
        <f t="shared" si="6"/>
        <v>0</v>
      </c>
      <c r="Q19" s="13">
        <f t="shared" si="7"/>
        <v>2397.9591836734908</v>
      </c>
      <c r="R19" s="5"/>
      <c r="S19" s="5"/>
      <c r="T19" s="5"/>
      <c r="U19" s="5"/>
      <c r="V19" s="5"/>
      <c r="W19" s="5"/>
    </row>
    <row r="20" spans="1:23">
      <c r="A20" s="17">
        <v>19</v>
      </c>
      <c r="B20" s="15" t="s">
        <v>7</v>
      </c>
      <c r="C20" s="15" t="s">
        <v>43</v>
      </c>
      <c r="D20" s="15"/>
      <c r="E20" s="15"/>
      <c r="F20" s="15"/>
      <c r="G20" s="15"/>
      <c r="H20" s="14">
        <v>55</v>
      </c>
      <c r="I20" s="12">
        <f t="shared" si="0"/>
        <v>287627.55102040817</v>
      </c>
      <c r="J20" s="14">
        <v>19</v>
      </c>
      <c r="K20" s="4">
        <f t="shared" si="1"/>
        <v>68</v>
      </c>
      <c r="L20" s="4">
        <f t="shared" si="2"/>
        <v>290000</v>
      </c>
      <c r="M20" s="5">
        <f t="shared" si="3"/>
        <v>68</v>
      </c>
      <c r="N20" s="12">
        <f t="shared" si="4"/>
        <v>290000</v>
      </c>
      <c r="O20" s="13">
        <f t="shared" si="5"/>
        <v>-2372.4489795918344</v>
      </c>
      <c r="P20" s="13">
        <f t="shared" si="6"/>
        <v>2372.4489795918344</v>
      </c>
      <c r="Q20" s="13">
        <f t="shared" si="7"/>
        <v>0</v>
      </c>
      <c r="R20" s="5"/>
      <c r="S20" s="5"/>
      <c r="T20" s="5"/>
      <c r="U20" s="5"/>
      <c r="V20" s="5"/>
      <c r="W20" s="5"/>
    </row>
    <row r="21" spans="1:23">
      <c r="A21" s="17">
        <v>20</v>
      </c>
      <c r="B21" s="15" t="s">
        <v>8</v>
      </c>
      <c r="C21" s="15" t="s">
        <v>44</v>
      </c>
      <c r="D21" s="15"/>
      <c r="E21" s="15"/>
      <c r="F21" s="15"/>
      <c r="G21" s="15"/>
      <c r="H21" s="14">
        <v>57</v>
      </c>
      <c r="I21" s="12">
        <f t="shared" si="0"/>
        <v>298086.73469387757</v>
      </c>
      <c r="J21" s="14">
        <v>20</v>
      </c>
      <c r="K21" s="4">
        <f t="shared" si="1"/>
        <v>69</v>
      </c>
      <c r="L21" s="4">
        <f t="shared" si="2"/>
        <v>300000</v>
      </c>
      <c r="M21" s="5">
        <f t="shared" si="3"/>
        <v>69</v>
      </c>
      <c r="N21" s="12">
        <f t="shared" si="4"/>
        <v>300000</v>
      </c>
      <c r="O21" s="13">
        <f t="shared" si="5"/>
        <v>-1913.2653061224264</v>
      </c>
      <c r="P21" s="13">
        <f t="shared" si="6"/>
        <v>1913.2653061224264</v>
      </c>
      <c r="Q21" s="13">
        <f t="shared" si="7"/>
        <v>0</v>
      </c>
      <c r="R21" s="5"/>
      <c r="S21" s="5"/>
      <c r="T21" s="5"/>
      <c r="U21" s="5"/>
      <c r="V21" s="5"/>
      <c r="W21" s="5"/>
    </row>
    <row r="22" spans="1:23" s="21" customFormat="1" ht="18.75">
      <c r="A22" s="20"/>
      <c r="G22" s="22" t="s">
        <v>19</v>
      </c>
      <c r="H22" s="23">
        <f>SUM(H2:H21)</f>
        <v>784</v>
      </c>
      <c r="I22" s="24">
        <f>SUM(I2:I21)</f>
        <v>4099999.9999999995</v>
      </c>
      <c r="K22" s="20"/>
      <c r="L22" s="20" t="s">
        <v>21</v>
      </c>
      <c r="N22" s="24">
        <f>SUM(N2:N21)</f>
        <v>4100000</v>
      </c>
      <c r="O22" s="25">
        <f>SUM(O2:O21)</f>
        <v>5.8207660913467407E-11</v>
      </c>
      <c r="P22" s="26">
        <f t="shared" ref="P22:Q22" si="12">SUM(P2:P21)</f>
        <v>13494.897959183654</v>
      </c>
      <c r="Q22" s="26">
        <f t="shared" si="12"/>
        <v>13494.897959183712</v>
      </c>
    </row>
    <row r="23" spans="1:23">
      <c r="H23" s="30" t="s">
        <v>60</v>
      </c>
      <c r="I23" s="29">
        <f>I22/Tparts</f>
        <v>5229.5918367346931</v>
      </c>
    </row>
    <row r="25" spans="1:23" ht="30" customHeight="1">
      <c r="A25" s="7" t="s">
        <v>2</v>
      </c>
      <c r="B25" s="7" t="s">
        <v>11</v>
      </c>
      <c r="C25" s="7" t="s">
        <v>12</v>
      </c>
      <c r="D25" s="7" t="s">
        <v>13</v>
      </c>
      <c r="E25" s="7" t="s">
        <v>14</v>
      </c>
      <c r="F25" s="7" t="s">
        <v>15</v>
      </c>
      <c r="G25" t="s">
        <v>21</v>
      </c>
      <c r="I25" s="28" t="s">
        <v>57</v>
      </c>
      <c r="J25" s="28"/>
      <c r="K25" s="28"/>
      <c r="L25" s="28"/>
      <c r="M25" s="28"/>
      <c r="N25" s="28"/>
    </row>
    <row r="26" spans="1:23" ht="15" customHeight="1">
      <c r="A26" s="4">
        <v>1</v>
      </c>
      <c r="B26" s="15" t="s">
        <v>46</v>
      </c>
      <c r="C26" s="15" t="s">
        <v>47</v>
      </c>
      <c r="D26" s="15"/>
      <c r="E26" s="15"/>
      <c r="F26" s="16">
        <v>110000</v>
      </c>
    </row>
    <row r="27" spans="1:23" ht="15" customHeight="1">
      <c r="A27" s="4">
        <v>2</v>
      </c>
      <c r="B27" s="15" t="s">
        <v>48</v>
      </c>
      <c r="C27" s="15" t="s">
        <v>49</v>
      </c>
      <c r="D27" s="15"/>
      <c r="E27" s="15"/>
      <c r="F27" s="16">
        <v>120000</v>
      </c>
      <c r="I27" s="28" t="s">
        <v>56</v>
      </c>
      <c r="J27" s="28"/>
      <c r="K27" s="28"/>
      <c r="L27" s="28"/>
      <c r="M27" s="28"/>
      <c r="N27" s="28"/>
    </row>
    <row r="28" spans="1:23" ht="15" customHeight="1">
      <c r="A28" s="4">
        <v>3</v>
      </c>
      <c r="B28" s="15" t="s">
        <v>50</v>
      </c>
      <c r="C28" s="15" t="s">
        <v>51</v>
      </c>
      <c r="D28" s="15"/>
      <c r="E28" s="15"/>
      <c r="F28" s="16">
        <v>130000</v>
      </c>
      <c r="I28" s="19" t="s">
        <v>21</v>
      </c>
      <c r="J28" s="19"/>
      <c r="K28" s="19"/>
      <c r="L28" s="19"/>
      <c r="M28" s="19"/>
      <c r="N28" s="19"/>
    </row>
    <row r="29" spans="1:23" ht="15" customHeight="1">
      <c r="A29" s="4">
        <v>4</v>
      </c>
      <c r="B29" s="15" t="s">
        <v>52</v>
      </c>
      <c r="C29" s="15" t="s">
        <v>53</v>
      </c>
      <c r="D29" s="15"/>
      <c r="E29" s="15"/>
      <c r="F29" s="16">
        <v>140000</v>
      </c>
      <c r="I29" s="28" t="s">
        <v>21</v>
      </c>
      <c r="J29" s="28"/>
      <c r="K29" s="28"/>
      <c r="L29" s="28"/>
      <c r="M29" s="28"/>
      <c r="N29" s="28"/>
    </row>
    <row r="30" spans="1:23" ht="15" customHeight="1">
      <c r="A30" s="4">
        <v>5</v>
      </c>
      <c r="B30" s="15" t="s">
        <v>54</v>
      </c>
      <c r="C30" s="15" t="s">
        <v>55</v>
      </c>
      <c r="D30" s="15"/>
      <c r="E30" s="15"/>
      <c r="F30" s="16">
        <v>150000</v>
      </c>
      <c r="I30" s="18"/>
      <c r="J30" s="18"/>
      <c r="K30" s="18"/>
      <c r="L30" s="18"/>
      <c r="M30" s="18"/>
      <c r="N30" s="18"/>
    </row>
    <row r="31" spans="1:23" ht="15" customHeight="1">
      <c r="A31" s="4">
        <v>6</v>
      </c>
      <c r="B31" s="15">
        <v>55</v>
      </c>
      <c r="C31" s="15" t="s">
        <v>59</v>
      </c>
      <c r="D31" s="15"/>
      <c r="E31" s="15"/>
      <c r="F31" s="16">
        <v>160000</v>
      </c>
      <c r="I31" s="18"/>
      <c r="J31" s="18"/>
      <c r="K31" s="18"/>
      <c r="L31" s="18"/>
      <c r="M31" s="18"/>
      <c r="N31" s="18"/>
    </row>
    <row r="32" spans="1:23" ht="15" customHeight="1">
      <c r="A32" s="4">
        <v>7</v>
      </c>
      <c r="B32" s="15">
        <v>56</v>
      </c>
      <c r="C32" s="15"/>
      <c r="D32" s="15"/>
      <c r="E32" s="15"/>
      <c r="F32" s="16">
        <v>170000</v>
      </c>
      <c r="H32" s="2">
        <v>5</v>
      </c>
      <c r="I32" s="18"/>
      <c r="J32" s="18"/>
      <c r="K32" s="18"/>
      <c r="L32" s="18"/>
      <c r="M32" s="18"/>
      <c r="N32" s="18"/>
    </row>
    <row r="33" spans="1:14" ht="15" customHeight="1">
      <c r="A33" s="4">
        <v>8</v>
      </c>
      <c r="B33" s="15">
        <v>57</v>
      </c>
      <c r="C33" s="15"/>
      <c r="D33" s="15"/>
      <c r="E33" s="15"/>
      <c r="F33" s="16">
        <v>180000</v>
      </c>
      <c r="I33" s="18"/>
      <c r="J33" s="18"/>
      <c r="K33" s="18"/>
      <c r="L33" s="18"/>
      <c r="M33" s="18"/>
      <c r="N33" s="18"/>
    </row>
    <row r="34" spans="1:14" ht="15" customHeight="1">
      <c r="A34" s="4">
        <v>9</v>
      </c>
      <c r="B34" s="15">
        <v>58</v>
      </c>
      <c r="C34" s="15"/>
      <c r="D34" s="15"/>
      <c r="E34" s="15"/>
      <c r="F34" s="16">
        <v>190000</v>
      </c>
      <c r="I34" s="18"/>
      <c r="J34" s="18"/>
      <c r="K34" s="18"/>
      <c r="L34" s="18"/>
      <c r="M34" s="18"/>
      <c r="N34" s="18"/>
    </row>
    <row r="35" spans="1:14" ht="15" customHeight="1">
      <c r="A35" s="4">
        <v>10</v>
      </c>
      <c r="B35" s="15">
        <v>59</v>
      </c>
      <c r="C35" s="15"/>
      <c r="D35" s="15"/>
      <c r="E35" s="15"/>
      <c r="F35" s="16">
        <v>200000</v>
      </c>
      <c r="I35" s="18"/>
      <c r="J35" s="18"/>
      <c r="K35" s="18"/>
      <c r="L35" s="18"/>
      <c r="M35" s="18"/>
      <c r="N35" s="18"/>
    </row>
    <row r="36" spans="1:14" ht="15" customHeight="1">
      <c r="A36" s="4">
        <v>11</v>
      </c>
      <c r="B36" s="15">
        <v>60</v>
      </c>
      <c r="C36" s="15"/>
      <c r="D36" s="15"/>
      <c r="E36" s="15"/>
      <c r="F36" s="16">
        <v>210000</v>
      </c>
      <c r="I36" s="18"/>
      <c r="J36" s="18"/>
      <c r="K36" s="18"/>
      <c r="L36" s="18"/>
      <c r="M36" s="18"/>
      <c r="N36" s="18"/>
    </row>
    <row r="37" spans="1:14" ht="15" customHeight="1">
      <c r="A37" s="4">
        <v>12</v>
      </c>
      <c r="B37" s="15">
        <v>61</v>
      </c>
      <c r="C37" s="15"/>
      <c r="D37" s="15"/>
      <c r="E37" s="15"/>
      <c r="F37" s="16">
        <v>220000</v>
      </c>
      <c r="I37" s="18"/>
      <c r="J37" s="18"/>
      <c r="K37" s="18"/>
      <c r="L37" s="18"/>
      <c r="M37" s="18"/>
      <c r="N37" s="18"/>
    </row>
    <row r="38" spans="1:14" ht="15" customHeight="1">
      <c r="A38" s="4">
        <v>13</v>
      </c>
      <c r="B38" s="15">
        <v>62</v>
      </c>
      <c r="C38" s="15"/>
      <c r="D38" s="15"/>
      <c r="E38" s="15"/>
      <c r="F38" s="16">
        <v>230000</v>
      </c>
      <c r="I38" s="18"/>
      <c r="J38" s="18"/>
      <c r="K38" s="18"/>
      <c r="L38" s="18"/>
      <c r="M38" s="18"/>
      <c r="N38" s="18"/>
    </row>
    <row r="39" spans="1:14" ht="15" customHeight="1">
      <c r="A39" s="4">
        <v>14</v>
      </c>
      <c r="B39" s="15">
        <v>63</v>
      </c>
      <c r="C39" s="15"/>
      <c r="D39" s="15"/>
      <c r="E39" s="15"/>
      <c r="F39" s="16">
        <v>240000</v>
      </c>
      <c r="I39" s="18"/>
      <c r="J39" s="18"/>
      <c r="K39" s="18"/>
      <c r="L39" s="18"/>
      <c r="M39" s="18"/>
      <c r="N39" s="18"/>
    </row>
    <row r="40" spans="1:14" ht="15" customHeight="1">
      <c r="A40" s="4">
        <v>15</v>
      </c>
      <c r="B40" s="15">
        <v>64</v>
      </c>
      <c r="C40" s="15"/>
      <c r="D40" s="15"/>
      <c r="E40" s="15"/>
      <c r="F40" s="16">
        <v>250000</v>
      </c>
      <c r="I40" s="18"/>
      <c r="J40" s="18"/>
      <c r="K40" s="18"/>
      <c r="L40" s="18"/>
      <c r="M40" s="18"/>
      <c r="N40" s="18"/>
    </row>
    <row r="41" spans="1:14" ht="15" customHeight="1">
      <c r="A41" s="4">
        <v>16</v>
      </c>
      <c r="B41" s="15">
        <v>65</v>
      </c>
      <c r="C41" s="15"/>
      <c r="D41" s="15"/>
      <c r="E41" s="15"/>
      <c r="F41" s="16">
        <v>260000</v>
      </c>
      <c r="I41" s="18"/>
      <c r="J41" s="18"/>
      <c r="K41" s="18"/>
      <c r="L41" s="18"/>
      <c r="M41" s="18"/>
      <c r="N41" s="18"/>
    </row>
    <row r="42" spans="1:14" ht="15" customHeight="1">
      <c r="A42" s="4">
        <v>17</v>
      </c>
      <c r="B42" s="15">
        <v>66</v>
      </c>
      <c r="C42" s="15"/>
      <c r="D42" s="15"/>
      <c r="E42" s="15"/>
      <c r="F42" s="16">
        <v>270000</v>
      </c>
      <c r="I42" s="18"/>
      <c r="J42" s="18"/>
      <c r="K42" s="18"/>
      <c r="L42" s="18"/>
      <c r="M42" s="18"/>
      <c r="N42" s="18"/>
    </row>
    <row r="43" spans="1:14" ht="15" customHeight="1">
      <c r="A43" s="4">
        <v>18</v>
      </c>
      <c r="B43" s="15">
        <v>67</v>
      </c>
      <c r="C43" s="15"/>
      <c r="D43" s="15"/>
      <c r="E43" s="15"/>
      <c r="F43" s="16">
        <v>280000</v>
      </c>
      <c r="I43" s="18"/>
      <c r="J43" s="18"/>
      <c r="K43" s="18"/>
      <c r="L43" s="18"/>
      <c r="M43" s="18"/>
      <c r="N43" s="18"/>
    </row>
    <row r="44" spans="1:14" ht="15" customHeight="1">
      <c r="A44" s="4">
        <v>19</v>
      </c>
      <c r="B44" s="15">
        <v>68</v>
      </c>
      <c r="C44" s="15"/>
      <c r="D44" s="15"/>
      <c r="E44" s="15"/>
      <c r="F44" s="16">
        <v>290000</v>
      </c>
      <c r="I44" s="18"/>
      <c r="J44" s="18"/>
      <c r="K44" s="18"/>
      <c r="L44" s="18"/>
      <c r="M44" s="18"/>
      <c r="N44" s="18"/>
    </row>
    <row r="45" spans="1:14" ht="15" customHeight="1">
      <c r="A45" s="4">
        <v>20</v>
      </c>
      <c r="B45" s="15">
        <v>69</v>
      </c>
      <c r="C45" s="15"/>
      <c r="D45" s="15"/>
      <c r="E45" s="15"/>
      <c r="F45" s="16">
        <v>300000</v>
      </c>
      <c r="I45" s="18"/>
      <c r="J45" s="18"/>
      <c r="K45" s="18"/>
      <c r="L45" s="18"/>
      <c r="M45" s="18"/>
      <c r="N45" s="18"/>
    </row>
    <row r="46" spans="1:14" ht="18.75">
      <c r="A46" s="8"/>
      <c r="B46" s="9"/>
      <c r="C46" s="9"/>
      <c r="D46" s="9"/>
      <c r="E46" s="10" t="s">
        <v>16</v>
      </c>
      <c r="F46" s="24">
        <f>+SUM(F26:F45)</f>
        <v>4100000</v>
      </c>
      <c r="H46" s="27"/>
      <c r="I46" s="18"/>
      <c r="J46" s="18"/>
      <c r="K46" s="18"/>
      <c r="L46" s="18"/>
      <c r="M46" s="18"/>
      <c r="N46" s="18"/>
    </row>
  </sheetData>
  <sheetProtection password="CF27" sheet="1" objects="1" scenarios="1" selectLockedCells="1"/>
  <mergeCells count="3">
    <mergeCell ref="I25:N25"/>
    <mergeCell ref="I27:N27"/>
    <mergeCell ref="I29:N29"/>
  </mergeCells>
  <dataValidations count="1">
    <dataValidation type="whole" operator="equal" allowBlank="1" showInputMessage="1" showErrorMessage="1" sqref="H46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mokhtar</vt:lpstr>
      <vt:lpstr>Feuil2</vt:lpstr>
      <vt:lpstr>Feuil3</vt:lpstr>
      <vt:lpstr>Biens</vt:lpstr>
      <vt:lpstr>Tparts</vt:lpstr>
      <vt:lpstr>Tvaleurs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2015-11-01T11:23:25Z</dcterms:created>
  <dcterms:modified xsi:type="dcterms:W3CDTF">2015-11-10T23:23:56Z</dcterms:modified>
</cp:coreProperties>
</file>