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usselot\Desktop\VIGNOBLES ROUSSELOT\PLANS CHAI ET PARCELLES\PARCELLES\"/>
    </mc:Choice>
  </mc:AlternateContent>
  <bookViews>
    <workbookView xWindow="0" yWindow="0" windowWidth="28800" windowHeight="11835"/>
  </bookViews>
  <sheets>
    <sheet name="Feuil1" sheetId="1" r:id="rId1"/>
  </sheets>
  <definedNames>
    <definedName name="AOC">Feuil1!$B$7:$B$21</definedName>
    <definedName name="ares">Feuil1!$E$7:$E$21</definedName>
    <definedName name="Cent_a">Feuil1!$F$7:$F$21</definedName>
    <definedName name="cepages">Feuil1!$C$7:$C$21</definedName>
    <definedName name="densite">Feuil1!$K$7:$K$21</definedName>
    <definedName name="Fairevaloir">Feuil1!$L$7:$L$21</definedName>
    <definedName name="hectares">Feuil1!$D$7:$D$21</definedName>
    <definedName name="production">Feuil1!$I$7:$I$21</definedName>
    <definedName name="productionFR">Feuil1!$I$14:$I$19</definedName>
    <definedName name="productionLP">Feuil1!$I$7:$I$13</definedName>
    <definedName name="proprietaire">Feuil1!$M$7:$M$21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14" i="1"/>
  <c r="I15" i="1"/>
  <c r="I16" i="1"/>
  <c r="I17" i="1"/>
  <c r="I18" i="1"/>
  <c r="I19" i="1"/>
  <c r="I8" i="1"/>
  <c r="I9" i="1"/>
  <c r="I10" i="1"/>
  <c r="I11" i="1"/>
  <c r="I12" i="1"/>
  <c r="I13" i="1"/>
  <c r="I7" i="1"/>
  <c r="E24" i="1" l="1"/>
  <c r="H26" i="1"/>
  <c r="H25" i="1"/>
  <c r="B24" i="1"/>
  <c r="H24" i="1"/>
  <c r="H30" i="1"/>
  <c r="H29" i="1"/>
  <c r="K26" i="1"/>
  <c r="K25" i="1"/>
  <c r="K24" i="1"/>
  <c r="Q25" i="1"/>
  <c r="Q27" i="1"/>
  <c r="Q26" i="1"/>
  <c r="K3" i="1"/>
  <c r="K2" i="1"/>
  <c r="L2" i="1" l="1"/>
</calcChain>
</file>

<file path=xl/sharedStrings.xml><?xml version="1.0" encoding="utf-8"?>
<sst xmlns="http://schemas.openxmlformats.org/spreadsheetml/2006/main" count="154" uniqueCount="63">
  <si>
    <t>AOC</t>
  </si>
  <si>
    <t>FR</t>
  </si>
  <si>
    <t>LP</t>
  </si>
  <si>
    <t>Ref cadastrale</t>
  </si>
  <si>
    <t>Cépage</t>
  </si>
  <si>
    <t>HA</t>
  </si>
  <si>
    <t>AR</t>
  </si>
  <si>
    <t>CA</t>
  </si>
  <si>
    <t>Campagne plantation</t>
  </si>
  <si>
    <t>Campagne d'arrachage</t>
  </si>
  <si>
    <t>Porte Greffe</t>
  </si>
  <si>
    <t>Ecart Pied/Rang</t>
  </si>
  <si>
    <t>100/180</t>
  </si>
  <si>
    <t>120/150</t>
  </si>
  <si>
    <t>110/180</t>
  </si>
  <si>
    <t>120/180</t>
  </si>
  <si>
    <t>130/145</t>
  </si>
  <si>
    <t>Faire Valoir</t>
  </si>
  <si>
    <t>Propriétaire</t>
  </si>
  <si>
    <t xml:space="preserve">GFA </t>
  </si>
  <si>
    <t>Jean Pierre A</t>
  </si>
  <si>
    <t>Rémy</t>
  </si>
  <si>
    <t>Papi André</t>
  </si>
  <si>
    <t>Merlot</t>
  </si>
  <si>
    <t>Cab. Franc</t>
  </si>
  <si>
    <t>Cab. Sauv</t>
  </si>
  <si>
    <t>Fermage</t>
  </si>
  <si>
    <t>Remarques</t>
  </si>
  <si>
    <t>Surperficie encépagée</t>
  </si>
  <si>
    <t>D 0925</t>
  </si>
  <si>
    <t>78/79</t>
  </si>
  <si>
    <t>D 0926</t>
  </si>
  <si>
    <t>95/96</t>
  </si>
  <si>
    <t>83/84</t>
  </si>
  <si>
    <t>A 0138</t>
  </si>
  <si>
    <t>90/91</t>
  </si>
  <si>
    <t>C9902</t>
  </si>
  <si>
    <t>A 0340</t>
  </si>
  <si>
    <t>12/13</t>
  </si>
  <si>
    <t>A 0335</t>
  </si>
  <si>
    <t>A 0334</t>
  </si>
  <si>
    <t>01/02</t>
  </si>
  <si>
    <t>VDT</t>
  </si>
  <si>
    <t>130/180</t>
  </si>
  <si>
    <t>14/15</t>
  </si>
  <si>
    <t>13/14</t>
  </si>
  <si>
    <t>B 0173</t>
  </si>
  <si>
    <t>02/03</t>
  </si>
  <si>
    <t>B 0187</t>
  </si>
  <si>
    <t>B 0188</t>
  </si>
  <si>
    <t>B 0189</t>
  </si>
  <si>
    <t>B 0190</t>
  </si>
  <si>
    <t>B 0251</t>
  </si>
  <si>
    <t>B 0252</t>
  </si>
  <si>
    <t>Total HA</t>
  </si>
  <si>
    <t>fermage</t>
  </si>
  <si>
    <t>propriétaire</t>
  </si>
  <si>
    <t>Etat de production</t>
  </si>
  <si>
    <t>15/16</t>
  </si>
  <si>
    <t>PROD</t>
  </si>
  <si>
    <t>JVSP2</t>
  </si>
  <si>
    <t>JVSP1</t>
  </si>
  <si>
    <t>en géneral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</si>
</sst>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49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1" fillId="0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1" fillId="0" borderId="2" xfId="0" applyFont="1" applyBorder="1" applyAlignment="1">
      <alignment horizontal="left" vertical="center"/>
    </xf>
    <xf numFmtId="0" fontId="7" fillId="0" borderId="0" xfId="0" applyFont="1"/>
    <xf numFmtId="0" fontId="1" fillId="0" borderId="11" xfId="0" applyFont="1" applyFill="1" applyBorder="1"/>
    <xf numFmtId="0" fontId="1" fillId="0" borderId="12" xfId="0" applyNumberFormat="1" applyFont="1" applyFill="1" applyBorder="1"/>
    <xf numFmtId="0" fontId="1" fillId="4" borderId="1" xfId="0" applyFont="1" applyFill="1" applyBorder="1"/>
    <xf numFmtId="164" fontId="1" fillId="0" borderId="1" xfId="0" applyNumberFormat="1" applyFont="1" applyBorder="1"/>
    <xf numFmtId="0" fontId="1" fillId="0" borderId="1" xfId="0" applyNumberFormat="1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  <color rgb="FF0066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E24" sqref="E24"/>
    </sheetView>
  </sheetViews>
  <sheetFormatPr baseColWidth="10" defaultRowHeight="15" x14ac:dyDescent="0.25"/>
  <cols>
    <col min="2" max="2" width="7.28515625" bestFit="1" customWidth="1"/>
    <col min="3" max="3" width="10.85546875" bestFit="1" customWidth="1"/>
    <col min="4" max="4" width="9.5703125" bestFit="1" customWidth="1"/>
    <col min="5" max="5" width="7.28515625" bestFit="1" customWidth="1"/>
    <col min="6" max="6" width="4.140625" bestFit="1" customWidth="1"/>
    <col min="7" max="7" width="10.85546875" customWidth="1"/>
    <col min="8" max="9" width="12.42578125" customWidth="1"/>
    <col min="10" max="10" width="12.7109375" bestFit="1" customWidth="1"/>
    <col min="12" max="12" width="11.28515625" bestFit="1" customWidth="1"/>
    <col min="13" max="13" width="12.7109375" bestFit="1" customWidth="1"/>
    <col min="14" max="14" width="78" customWidth="1"/>
    <col min="16" max="16" width="5.85546875" hidden="1" customWidth="1"/>
    <col min="17" max="17" width="5.42578125" hidden="1" customWidth="1"/>
    <col min="18" max="18" width="12" hidden="1" customWidth="1"/>
    <col min="19" max="19" width="10.7109375" customWidth="1"/>
    <col min="20" max="20" width="9" bestFit="1" customWidth="1"/>
    <col min="21" max="21" width="5" customWidth="1"/>
    <col min="22" max="22" width="11" bestFit="1" customWidth="1"/>
    <col min="23" max="23" width="9" bestFit="1" customWidth="1"/>
    <col min="24" max="24" width="5.42578125" customWidth="1"/>
    <col min="25" max="25" width="12.7109375" bestFit="1" customWidth="1"/>
    <col min="26" max="26" width="8.42578125" bestFit="1" customWidth="1"/>
  </cols>
  <sheetData>
    <row r="1" spans="1:20" ht="24" thickBot="1" x14ac:dyDescent="0.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" t="s">
        <v>1</v>
      </c>
      <c r="Q1" s="3"/>
      <c r="R1" s="3" t="s">
        <v>23</v>
      </c>
    </row>
    <row r="2" spans="1:20" ht="16.5" thickBot="1" x14ac:dyDescent="0.3">
      <c r="A2" t="s">
        <v>58</v>
      </c>
      <c r="H2" s="7" t="s">
        <v>54</v>
      </c>
      <c r="I2" s="7"/>
      <c r="J2" s="22" t="s">
        <v>2</v>
      </c>
      <c r="K2" s="23">
        <f>SUMPRODUCT((AOC=$J$2)*(ares+Cent_a/100))/100+SUMPRODUCT((AOC=$J$2)*(hectares))</f>
        <v>2.4213</v>
      </c>
      <c r="L2" s="34">
        <f>K2+K3</f>
        <v>3.3098999999999998</v>
      </c>
      <c r="P2" s="3" t="s">
        <v>2</v>
      </c>
      <c r="Q2" s="3"/>
      <c r="R2" s="3" t="s">
        <v>24</v>
      </c>
    </row>
    <row r="3" spans="1:20" ht="16.5" thickBot="1" x14ac:dyDescent="0.3">
      <c r="H3" s="21"/>
      <c r="I3" s="21"/>
      <c r="J3" s="22" t="s">
        <v>1</v>
      </c>
      <c r="K3" s="23">
        <f>SUMPRODUCT((AOC=$J$3)*(ares+Cent_a/100))/100+SUMPRODUCT((AOC=$J$3)*(hectares))</f>
        <v>0.88859999999999995</v>
      </c>
      <c r="L3" s="35"/>
      <c r="P3" s="3" t="s">
        <v>42</v>
      </c>
      <c r="Q3" s="3"/>
      <c r="R3" s="3" t="s">
        <v>25</v>
      </c>
    </row>
    <row r="4" spans="1:20" ht="15.75" x14ac:dyDescent="0.25">
      <c r="P4" s="2" t="s">
        <v>11</v>
      </c>
      <c r="Q4" s="3"/>
    </row>
    <row r="5" spans="1:20" ht="15.75" customHeight="1" x14ac:dyDescent="0.25">
      <c r="A5" s="28" t="s">
        <v>3</v>
      </c>
      <c r="B5" s="28" t="s">
        <v>0</v>
      </c>
      <c r="C5" s="28" t="s">
        <v>4</v>
      </c>
      <c r="D5" s="28" t="s">
        <v>28</v>
      </c>
      <c r="E5" s="28"/>
      <c r="F5" s="28"/>
      <c r="G5" s="28" t="s">
        <v>8</v>
      </c>
      <c r="H5" s="28" t="s">
        <v>9</v>
      </c>
      <c r="I5" s="29" t="s">
        <v>57</v>
      </c>
      <c r="J5" s="28" t="s">
        <v>10</v>
      </c>
      <c r="K5" s="28" t="s">
        <v>11</v>
      </c>
      <c r="L5" s="28" t="s">
        <v>17</v>
      </c>
      <c r="M5" s="28" t="s">
        <v>18</v>
      </c>
      <c r="N5" s="28" t="s">
        <v>27</v>
      </c>
      <c r="P5" s="3" t="s">
        <v>12</v>
      </c>
      <c r="Q5" s="3"/>
    </row>
    <row r="6" spans="1:20" ht="16.5" thickBot="1" x14ac:dyDescent="0.3">
      <c r="A6" s="29"/>
      <c r="B6" s="29"/>
      <c r="C6" s="29"/>
      <c r="D6" s="6" t="s">
        <v>5</v>
      </c>
      <c r="E6" s="6" t="s">
        <v>6</v>
      </c>
      <c r="F6" s="6" t="s">
        <v>7</v>
      </c>
      <c r="G6" s="29"/>
      <c r="H6" s="29"/>
      <c r="I6" s="30"/>
      <c r="J6" s="29"/>
      <c r="K6" s="29"/>
      <c r="L6" s="29"/>
      <c r="M6" s="29"/>
      <c r="N6" s="29"/>
      <c r="P6" s="3" t="s">
        <v>14</v>
      </c>
      <c r="Q6" s="3"/>
      <c r="R6" s="4"/>
    </row>
    <row r="7" spans="1:20" ht="15.75" customHeight="1" x14ac:dyDescent="0.25">
      <c r="A7" s="8" t="s">
        <v>29</v>
      </c>
      <c r="B7" s="8" t="s">
        <v>2</v>
      </c>
      <c r="C7" s="8" t="s">
        <v>23</v>
      </c>
      <c r="D7" s="8">
        <v>0</v>
      </c>
      <c r="E7" s="8">
        <v>89</v>
      </c>
      <c r="F7" s="8">
        <v>90</v>
      </c>
      <c r="G7" s="8" t="s">
        <v>30</v>
      </c>
      <c r="H7" s="8"/>
      <c r="I7" s="8" t="str">
        <f>IF(G7="13/14","JVSP2",IF(G7="14/15","JVSP1","PROD"))</f>
        <v>PROD</v>
      </c>
      <c r="J7" s="8"/>
      <c r="K7" s="8" t="s">
        <v>12</v>
      </c>
      <c r="L7" s="8" t="s">
        <v>26</v>
      </c>
      <c r="M7" s="8" t="s">
        <v>19</v>
      </c>
      <c r="N7" s="9"/>
      <c r="P7" s="3" t="s">
        <v>13</v>
      </c>
      <c r="Q7" s="3"/>
      <c r="R7" s="4"/>
    </row>
    <row r="8" spans="1:20" ht="15.75" x14ac:dyDescent="0.25">
      <c r="A8" s="32" t="s">
        <v>31</v>
      </c>
      <c r="B8" s="10" t="s">
        <v>2</v>
      </c>
      <c r="C8" s="10" t="s">
        <v>23</v>
      </c>
      <c r="D8" s="10">
        <v>0</v>
      </c>
      <c r="E8" s="10">
        <v>36</v>
      </c>
      <c r="F8" s="10">
        <v>10</v>
      </c>
      <c r="G8" s="10" t="s">
        <v>32</v>
      </c>
      <c r="H8" s="10"/>
      <c r="I8" s="10" t="str">
        <f t="shared" ref="I8:I13" si="0">IF(G8="13/14","JVSP2",IF(G8="14/15","JVSP1","PROD"))</f>
        <v>PROD</v>
      </c>
      <c r="J8" s="10"/>
      <c r="K8" s="10" t="s">
        <v>12</v>
      </c>
      <c r="L8" s="10" t="s">
        <v>26</v>
      </c>
      <c r="M8" s="10" t="s">
        <v>19</v>
      </c>
      <c r="N8" s="11"/>
      <c r="P8" s="7" t="s">
        <v>15</v>
      </c>
      <c r="Q8" s="7"/>
      <c r="R8" s="7"/>
    </row>
    <row r="9" spans="1:20" ht="15.75" x14ac:dyDescent="0.25">
      <c r="A9" s="33"/>
      <c r="B9" s="10" t="s">
        <v>2</v>
      </c>
      <c r="C9" s="12" t="s">
        <v>23</v>
      </c>
      <c r="D9" s="10">
        <v>0</v>
      </c>
      <c r="E9" s="10">
        <v>65</v>
      </c>
      <c r="F9" s="10">
        <v>0</v>
      </c>
      <c r="G9" s="10" t="s">
        <v>33</v>
      </c>
      <c r="H9" s="10"/>
      <c r="I9" s="10" t="str">
        <f t="shared" si="0"/>
        <v>PROD</v>
      </c>
      <c r="J9" s="10"/>
      <c r="K9" s="10" t="s">
        <v>12</v>
      </c>
      <c r="L9" s="10" t="s">
        <v>26</v>
      </c>
      <c r="M9" s="10" t="s">
        <v>19</v>
      </c>
      <c r="N9" s="11"/>
      <c r="P9" s="7" t="s">
        <v>16</v>
      </c>
      <c r="Q9" s="7"/>
      <c r="R9" s="7"/>
    </row>
    <row r="10" spans="1:20" ht="15.75" customHeight="1" x14ac:dyDescent="0.25">
      <c r="A10" s="13" t="s">
        <v>34</v>
      </c>
      <c r="B10" s="10" t="s">
        <v>2</v>
      </c>
      <c r="C10" s="13" t="s">
        <v>23</v>
      </c>
      <c r="D10" s="14">
        <v>0</v>
      </c>
      <c r="E10" s="10">
        <v>6</v>
      </c>
      <c r="F10" s="10">
        <v>90</v>
      </c>
      <c r="G10" s="10" t="s">
        <v>35</v>
      </c>
      <c r="H10" s="10"/>
      <c r="I10" s="10" t="str">
        <f t="shared" si="0"/>
        <v>PROD</v>
      </c>
      <c r="J10" s="10"/>
      <c r="K10" s="10" t="s">
        <v>13</v>
      </c>
      <c r="L10" s="10" t="s">
        <v>26</v>
      </c>
      <c r="M10" s="10" t="s">
        <v>22</v>
      </c>
      <c r="N10" s="11"/>
      <c r="P10" s="3" t="s">
        <v>43</v>
      </c>
      <c r="Q10" s="3"/>
      <c r="R10" s="4"/>
    </row>
    <row r="11" spans="1:20" ht="15.75" customHeight="1" x14ac:dyDescent="0.25">
      <c r="A11" s="13" t="s">
        <v>40</v>
      </c>
      <c r="B11" s="10" t="s">
        <v>2</v>
      </c>
      <c r="C11" s="13" t="s">
        <v>23</v>
      </c>
      <c r="D11" s="14">
        <v>0</v>
      </c>
      <c r="E11" s="10">
        <v>11</v>
      </c>
      <c r="F11" s="10">
        <v>75</v>
      </c>
      <c r="G11" s="15" t="s">
        <v>41</v>
      </c>
      <c r="H11" s="10"/>
      <c r="I11" s="10" t="str">
        <f t="shared" si="0"/>
        <v>PROD</v>
      </c>
      <c r="J11" s="10"/>
      <c r="K11" s="10" t="s">
        <v>14</v>
      </c>
      <c r="L11" s="10" t="s">
        <v>26</v>
      </c>
      <c r="M11" s="10" t="s">
        <v>22</v>
      </c>
      <c r="N11" s="11"/>
      <c r="P11" s="3"/>
      <c r="Q11" s="3"/>
      <c r="R11" s="4"/>
      <c r="S11" s="3"/>
      <c r="T11" s="3"/>
    </row>
    <row r="12" spans="1:20" ht="15.75" x14ac:dyDescent="0.25">
      <c r="A12" s="10" t="s">
        <v>39</v>
      </c>
      <c r="B12" s="10" t="s">
        <v>2</v>
      </c>
      <c r="C12" s="10" t="s">
        <v>23</v>
      </c>
      <c r="D12" s="14">
        <v>0</v>
      </c>
      <c r="E12" s="10">
        <v>2</v>
      </c>
      <c r="F12" s="10">
        <v>48</v>
      </c>
      <c r="G12" s="15" t="s">
        <v>38</v>
      </c>
      <c r="H12" s="10"/>
      <c r="I12" s="10" t="str">
        <f t="shared" si="0"/>
        <v>PROD</v>
      </c>
      <c r="J12" s="10" t="s">
        <v>36</v>
      </c>
      <c r="K12" s="10" t="s">
        <v>12</v>
      </c>
      <c r="L12" s="10" t="s">
        <v>18</v>
      </c>
      <c r="M12" s="10" t="s">
        <v>21</v>
      </c>
      <c r="N12" s="11"/>
      <c r="P12" s="3"/>
      <c r="Q12" s="3"/>
      <c r="S12" s="3"/>
      <c r="T12" s="3"/>
    </row>
    <row r="13" spans="1:20" ht="15.75" customHeight="1" x14ac:dyDescent="0.25">
      <c r="A13" s="10" t="s">
        <v>37</v>
      </c>
      <c r="B13" s="10" t="s">
        <v>2</v>
      </c>
      <c r="C13" s="10" t="s">
        <v>23</v>
      </c>
      <c r="D13" s="14">
        <v>0</v>
      </c>
      <c r="E13" s="10">
        <v>30</v>
      </c>
      <c r="F13" s="10">
        <v>0</v>
      </c>
      <c r="G13" s="15" t="s">
        <v>38</v>
      </c>
      <c r="H13" s="10"/>
      <c r="I13" s="10" t="str">
        <f t="shared" si="0"/>
        <v>PROD</v>
      </c>
      <c r="J13" s="10" t="s">
        <v>36</v>
      </c>
      <c r="K13" s="10" t="s">
        <v>12</v>
      </c>
      <c r="L13" s="10" t="s">
        <v>18</v>
      </c>
      <c r="M13" s="10" t="s">
        <v>21</v>
      </c>
      <c r="N13" s="11"/>
      <c r="P13" s="3"/>
      <c r="Q13" s="3"/>
      <c r="T13" s="3"/>
    </row>
    <row r="14" spans="1:20" ht="15.75" x14ac:dyDescent="0.25">
      <c r="A14" s="1" t="s">
        <v>48</v>
      </c>
      <c r="B14" s="1" t="s">
        <v>1</v>
      </c>
      <c r="C14" s="1" t="s">
        <v>23</v>
      </c>
      <c r="D14" s="1">
        <v>0</v>
      </c>
      <c r="E14" s="1">
        <v>26</v>
      </c>
      <c r="F14" s="1">
        <v>80</v>
      </c>
      <c r="G14" s="5" t="s">
        <v>47</v>
      </c>
      <c r="H14" s="1"/>
      <c r="I14" s="17" t="str">
        <f t="shared" ref="I14:I19" si="1">IF(G14="13/14","JVSP2",IF(G14="14/15","JVSP1","PROD"))</f>
        <v>PROD</v>
      </c>
      <c r="J14" s="1" t="s">
        <v>36</v>
      </c>
      <c r="K14" s="1" t="s">
        <v>14</v>
      </c>
      <c r="L14" s="1" t="s">
        <v>18</v>
      </c>
      <c r="M14" s="1" t="s">
        <v>21</v>
      </c>
      <c r="N14" s="1"/>
    </row>
    <row r="15" spans="1:20" ht="15.75" x14ac:dyDescent="0.25">
      <c r="A15" s="20" t="s">
        <v>49</v>
      </c>
      <c r="B15" s="1" t="s">
        <v>1</v>
      </c>
      <c r="C15" s="1" t="s">
        <v>23</v>
      </c>
      <c r="D15" s="1">
        <v>0</v>
      </c>
      <c r="E15" s="1">
        <v>9</v>
      </c>
      <c r="F15" s="1">
        <v>90</v>
      </c>
      <c r="G15" s="5" t="s">
        <v>44</v>
      </c>
      <c r="H15" s="1"/>
      <c r="I15" s="17" t="str">
        <f t="shared" si="1"/>
        <v>JVSP1</v>
      </c>
      <c r="J15" s="1" t="s">
        <v>36</v>
      </c>
      <c r="K15" s="1" t="s">
        <v>14</v>
      </c>
      <c r="L15" s="1" t="s">
        <v>18</v>
      </c>
      <c r="M15" s="1" t="s">
        <v>21</v>
      </c>
      <c r="N15" s="1"/>
    </row>
    <row r="16" spans="1:20" ht="15.75" x14ac:dyDescent="0.25">
      <c r="A16" s="1" t="s">
        <v>50</v>
      </c>
      <c r="B16" s="1" t="s">
        <v>1</v>
      </c>
      <c r="C16" s="1" t="s">
        <v>23</v>
      </c>
      <c r="D16" s="1">
        <v>0</v>
      </c>
      <c r="E16" s="1">
        <v>9</v>
      </c>
      <c r="F16" s="1">
        <v>70</v>
      </c>
      <c r="G16" s="5" t="s">
        <v>44</v>
      </c>
      <c r="H16" s="1"/>
      <c r="I16" s="17" t="str">
        <f t="shared" si="1"/>
        <v>JVSP1</v>
      </c>
      <c r="J16" s="1" t="s">
        <v>36</v>
      </c>
      <c r="K16" s="1" t="s">
        <v>14</v>
      </c>
      <c r="L16" s="1" t="s">
        <v>18</v>
      </c>
      <c r="M16" s="1" t="s">
        <v>21</v>
      </c>
      <c r="N16" s="1"/>
    </row>
    <row r="17" spans="1:17" ht="15.75" x14ac:dyDescent="0.25">
      <c r="A17" s="1" t="s">
        <v>51</v>
      </c>
      <c r="B17" s="1" t="s">
        <v>1</v>
      </c>
      <c r="C17" s="1" t="s">
        <v>23</v>
      </c>
      <c r="D17" s="1">
        <v>0</v>
      </c>
      <c r="E17" s="1">
        <v>9</v>
      </c>
      <c r="F17" s="1">
        <v>86</v>
      </c>
      <c r="G17" s="5" t="s">
        <v>44</v>
      </c>
      <c r="H17" s="1"/>
      <c r="I17" s="17" t="str">
        <f t="shared" si="1"/>
        <v>JVSP1</v>
      </c>
      <c r="J17" s="1" t="s">
        <v>36</v>
      </c>
      <c r="K17" s="1" t="s">
        <v>14</v>
      </c>
      <c r="L17" s="1" t="s">
        <v>18</v>
      </c>
      <c r="M17" s="1" t="s">
        <v>21</v>
      </c>
      <c r="N17" s="1"/>
    </row>
    <row r="18" spans="1:17" ht="15.75" x14ac:dyDescent="0.25">
      <c r="A18" s="1" t="s">
        <v>52</v>
      </c>
      <c r="B18" s="1" t="s">
        <v>1</v>
      </c>
      <c r="C18" s="1" t="s">
        <v>23</v>
      </c>
      <c r="D18" s="1">
        <v>0</v>
      </c>
      <c r="E18" s="1">
        <v>30</v>
      </c>
      <c r="F18" s="1">
        <v>66</v>
      </c>
      <c r="G18" s="5" t="s">
        <v>45</v>
      </c>
      <c r="H18" s="1"/>
      <c r="I18" s="17" t="str">
        <f t="shared" si="1"/>
        <v>JVSP2</v>
      </c>
      <c r="J18" s="1" t="s">
        <v>36</v>
      </c>
      <c r="K18" s="1" t="s">
        <v>14</v>
      </c>
      <c r="L18" s="1" t="s">
        <v>18</v>
      </c>
      <c r="M18" s="1" t="s">
        <v>21</v>
      </c>
      <c r="N18" s="1"/>
    </row>
    <row r="19" spans="1:17" ht="15.75" x14ac:dyDescent="0.25">
      <c r="A19" s="1" t="s">
        <v>53</v>
      </c>
      <c r="B19" s="1" t="s">
        <v>1</v>
      </c>
      <c r="C19" s="1" t="s">
        <v>23</v>
      </c>
      <c r="D19" s="1">
        <v>0</v>
      </c>
      <c r="E19" s="1">
        <v>1</v>
      </c>
      <c r="F19" s="1">
        <v>94</v>
      </c>
      <c r="G19" s="5" t="s">
        <v>45</v>
      </c>
      <c r="H19" s="1"/>
      <c r="I19" s="17" t="str">
        <f t="shared" si="1"/>
        <v>JVSP2</v>
      </c>
      <c r="J19" s="1" t="s">
        <v>36</v>
      </c>
      <c r="K19" s="1" t="s">
        <v>14</v>
      </c>
      <c r="L19" s="1" t="s">
        <v>18</v>
      </c>
      <c r="M19" s="1" t="s">
        <v>21</v>
      </c>
      <c r="N19" s="1"/>
    </row>
    <row r="20" spans="1:17" ht="15.75" x14ac:dyDescent="0.2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7" ht="15.75" x14ac:dyDescent="0.25">
      <c r="A21" s="17" t="s">
        <v>46</v>
      </c>
      <c r="B21" s="1" t="s">
        <v>42</v>
      </c>
      <c r="C21" s="16"/>
      <c r="D21" s="17">
        <v>0</v>
      </c>
      <c r="E21" s="17">
        <v>1</v>
      </c>
      <c r="F21" s="17">
        <v>64</v>
      </c>
      <c r="G21" s="16"/>
      <c r="H21" s="5" t="s">
        <v>38</v>
      </c>
      <c r="I21" s="17"/>
      <c r="J21" s="16"/>
      <c r="K21" s="16"/>
      <c r="L21" s="16"/>
      <c r="M21" s="16"/>
      <c r="N21" s="16"/>
    </row>
    <row r="23" spans="1:17" ht="15.75" x14ac:dyDescent="0.25">
      <c r="A23" s="37" t="s">
        <v>2</v>
      </c>
      <c r="B23" s="37"/>
      <c r="C23" s="39"/>
      <c r="D23" s="37" t="s">
        <v>1</v>
      </c>
      <c r="E23" s="37"/>
      <c r="F23" s="3"/>
      <c r="G23" s="36" t="s">
        <v>62</v>
      </c>
      <c r="H23" s="36"/>
      <c r="J23" s="27" t="s">
        <v>21</v>
      </c>
      <c r="K23" s="25">
        <f>SUMPRODUCT((proprietaire=$J$23)*(ares+Cent_a/100))/100+SUMPRODUCT((proprietaire=$J$23)*(hectares))</f>
        <v>1.2134</v>
      </c>
    </row>
    <row r="24" spans="1:17" ht="15.75" x14ac:dyDescent="0.25">
      <c r="A24" s="24" t="s">
        <v>59</v>
      </c>
      <c r="B24" s="38" t="e">
        <f>SUMPRODUCT((productionLP=$A$24)*(ares+Cent_a/100))/100+SUMPRODUCT((productionLP=$A$24)*(hectares))</f>
        <v>#N/A</v>
      </c>
      <c r="C24" s="39"/>
      <c r="D24" s="24" t="s">
        <v>59</v>
      </c>
      <c r="E24" s="38" t="e">
        <f>SUMPRODUCT((productionFR=$D$24)*(ares+Cent_a/100))/100+SUMPRODUCT((productionFR=$D$24)*(hectares))</f>
        <v>#N/A</v>
      </c>
      <c r="F24" s="3"/>
      <c r="G24" s="1" t="s">
        <v>59</v>
      </c>
      <c r="H24" s="25">
        <f>SUMPRODUCT((production=$G$24)*(ares+Cent_a/100))/100+SUMPRODUCT((production=$G$24)*(hectares))</f>
        <v>2.6893000000000002</v>
      </c>
      <c r="J24" s="1" t="s">
        <v>19</v>
      </c>
      <c r="K24" s="25">
        <f>SUMPRODUCT((proprietaire=$J$24)*(ares+Cent_a/100))/100+SUMPRODUCT((proprietaire=$J$24)*(hectares))</f>
        <v>1.91</v>
      </c>
      <c r="P24" s="3"/>
      <c r="Q24" s="3"/>
    </row>
    <row r="25" spans="1:17" ht="15.75" x14ac:dyDescent="0.25">
      <c r="A25" s="24" t="s">
        <v>60</v>
      </c>
      <c r="B25" s="38"/>
      <c r="C25" s="39"/>
      <c r="D25" s="24" t="s">
        <v>60</v>
      </c>
      <c r="E25" s="38"/>
      <c r="F25" s="3"/>
      <c r="G25" s="1" t="s">
        <v>60</v>
      </c>
      <c r="H25" s="25">
        <f>SUMPRODUCT((production=$G$25)*(ares+Cent_a/100))/100+SUMPRODUCT((production=$G$25)*(hectares))</f>
        <v>0.32600000000000001</v>
      </c>
      <c r="J25" s="1" t="s">
        <v>22</v>
      </c>
      <c r="K25" s="25">
        <f>SUMPRODUCT((proprietaire=$J$25)*(ares+Cent_a/100))/100+SUMPRODUCT((proprietaire=$J$25)*(hectares))</f>
        <v>0.1865</v>
      </c>
      <c r="P25" s="1" t="s">
        <v>23</v>
      </c>
      <c r="Q25" s="26">
        <f>SUMPRODUCT((cepages=$P$25)*(ares+Cent_a/100))/100+SUMPRODUCT((cepages=$P$25)*(hectares))</f>
        <v>3.3099000000000003</v>
      </c>
    </row>
    <row r="26" spans="1:17" ht="15.75" x14ac:dyDescent="0.25">
      <c r="A26" s="24" t="s">
        <v>61</v>
      </c>
      <c r="B26" s="38"/>
      <c r="C26" s="39"/>
      <c r="D26" s="24" t="s">
        <v>61</v>
      </c>
      <c r="E26" s="38"/>
      <c r="F26" s="3"/>
      <c r="G26" s="1" t="s">
        <v>61</v>
      </c>
      <c r="H26" s="25">
        <f>SUMPRODUCT((production=$G$26)*(ares+Cent_a/100))/100+SUMPRODUCT((production=$G$26)*(hectares))</f>
        <v>0.29460000000000003</v>
      </c>
      <c r="J26" s="1" t="s">
        <v>20</v>
      </c>
      <c r="K26" s="25">
        <f>SUMPRODUCT((proprietaire=$J$26)*(ares+Cent_a/100))/100+SUMPRODUCT((proprietaire=$J$26)*(hectares))</f>
        <v>0</v>
      </c>
      <c r="P26" s="17" t="s">
        <v>24</v>
      </c>
      <c r="Q26" s="26">
        <f>SUMPRODUCT((cepages=$P$26)*(ares+Cent_a/100))/100+SUMPRODUCT((cepages=$P$26)*(hectares))</f>
        <v>0</v>
      </c>
    </row>
    <row r="27" spans="1:17" ht="15.75" x14ac:dyDescent="0.25">
      <c r="P27" s="1" t="s">
        <v>25</v>
      </c>
      <c r="Q27" s="26">
        <f>SUMPRODUCT((cepages=$P$27)*(ares+Cent_a/100))/100+SUMPRODUCT((cepages=$P$27)*(hectares))</f>
        <v>0</v>
      </c>
    </row>
    <row r="29" spans="1:17" ht="15.75" x14ac:dyDescent="0.25">
      <c r="G29" s="1" t="s">
        <v>55</v>
      </c>
      <c r="H29" s="1">
        <f>SUMPRODUCT((Fairevaloir=$G$29)*(ares+Cent_a/100))/100+SUMPRODUCT((Fairevaloir=$G$29)*(hectares))</f>
        <v>2.0965000000000003</v>
      </c>
    </row>
    <row r="30" spans="1:17" ht="15.75" x14ac:dyDescent="0.25">
      <c r="G30" s="1" t="s">
        <v>56</v>
      </c>
      <c r="H30" s="1">
        <f>SUMPRODUCT((Fairevaloir=$G$30)*(ares+Cent_a/100))/100+SUMPRODUCT((Fairevaloir=$G$30)*(hectares))</f>
        <v>1.2134</v>
      </c>
    </row>
  </sheetData>
  <mergeCells count="18">
    <mergeCell ref="G23:H23"/>
    <mergeCell ref="A23:B23"/>
    <mergeCell ref="D23:E23"/>
    <mergeCell ref="A1:N1"/>
    <mergeCell ref="C5:C6"/>
    <mergeCell ref="A8:A9"/>
    <mergeCell ref="L2:L3"/>
    <mergeCell ref="M5:M6"/>
    <mergeCell ref="N5:N6"/>
    <mergeCell ref="G5:G6"/>
    <mergeCell ref="H5:H6"/>
    <mergeCell ref="J5:J6"/>
    <mergeCell ref="K5:K6"/>
    <mergeCell ref="L5:L6"/>
    <mergeCell ref="D5:F5"/>
    <mergeCell ref="A5:A6"/>
    <mergeCell ref="B5:B6"/>
    <mergeCell ref="I5:I6"/>
  </mergeCells>
  <dataValidations count="6">
    <dataValidation type="list" allowBlank="1" showInputMessage="1" showErrorMessage="1" sqref="K7:K13">
      <formula1>$P$5:$P$9</formula1>
    </dataValidation>
    <dataValidation type="list" allowBlank="1" showInputMessage="1" showErrorMessage="1" sqref="C7:C9 C12:C19">
      <formula1>$R$1:$R$3</formula1>
    </dataValidation>
    <dataValidation type="list" allowBlank="1" showInputMessage="1" showErrorMessage="1" sqref="M7:M19">
      <formula1>#REF!</formula1>
    </dataValidation>
    <dataValidation type="list" allowBlank="1" showInputMessage="1" showErrorMessage="1" sqref="L7:L19">
      <formula1>#REF!</formula1>
    </dataValidation>
    <dataValidation type="list" allowBlank="1" showInputMessage="1" showErrorMessage="1" sqref="B7:B21">
      <formula1>$P$1:$P$3</formula1>
    </dataValidation>
    <dataValidation type="list" allowBlank="1" showInputMessage="1" showErrorMessage="1" sqref="K14:K19">
      <formula1>$P$5:$P$10</formula1>
    </dataValidation>
  </dataValidations>
  <printOptions horizontalCentered="1" verticalCentered="1"/>
  <pageMargins left="0" right="0.11811023622047245" top="0" bottom="0" header="0.11811023622047245" footer="0.11811023622047245"/>
  <pageSetup paperSize="9" orientation="landscape" r:id="rId1"/>
  <ignoredErrors>
    <ignoredError sqref="G12:G13 H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Feuil1</vt:lpstr>
      <vt:lpstr>AOC</vt:lpstr>
      <vt:lpstr>ares</vt:lpstr>
      <vt:lpstr>Cent_a</vt:lpstr>
      <vt:lpstr>cepages</vt:lpstr>
      <vt:lpstr>densite</vt:lpstr>
      <vt:lpstr>Fairevaloir</vt:lpstr>
      <vt:lpstr>hectares</vt:lpstr>
      <vt:lpstr>production</vt:lpstr>
      <vt:lpstr>productionFR</vt:lpstr>
      <vt:lpstr>productionLP</vt:lpstr>
      <vt:lpstr>proprietaire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Rousselot</dc:creator>
  <cp:lastModifiedBy>Rousselot</cp:lastModifiedBy>
  <cp:lastPrinted>2015-11-23T15:55:47Z</cp:lastPrinted>
  <dcterms:created xsi:type="dcterms:W3CDTF">2015-11-16T10:23:57Z</dcterms:created>
  <dcterms:modified xsi:type="dcterms:W3CDTF">2015-11-27T09:49:39Z</dcterms:modified>
</cp:coreProperties>
</file>