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16515" windowHeight="7485"/>
  </bookViews>
  <sheets>
    <sheet name="data" sheetId="2" r:id="rId1"/>
    <sheet name="fériés" sheetId="3" r:id="rId2"/>
  </sheets>
  <definedNames>
    <definedName name="d_deb">OFFSET(data!$A$1,2,0,COUNT(data!$A:$A),1)</definedName>
    <definedName name="d_fin">OFFSET(data!$A$1,2,1,COUNT(data!$A:$A),1)</definedName>
    <definedName name="fériés">fériés!$A$2:$A$200</definedName>
    <definedName name="m_deb">OFFSET(data!$A$1,2,3,COUNT(data!$A:$A),1)</definedName>
    <definedName name="m_fin">OFFSET(data!$A$1,2,4,COUNT(data!$A:$A),1)</definedName>
  </definedNames>
  <calcPr calcId="125725"/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E11"/>
  <c r="E12"/>
  <c r="E13"/>
  <c r="E14"/>
  <c r="E15"/>
  <c r="E16"/>
  <c r="E17"/>
  <c r="E18"/>
  <c r="E19"/>
  <c r="E20"/>
  <c r="E3"/>
  <c r="D4"/>
  <c r="D5"/>
  <c r="D6"/>
  <c r="D7"/>
  <c r="D8"/>
  <c r="D9"/>
  <c r="D10"/>
  <c r="D11"/>
  <c r="D12"/>
  <c r="D13"/>
  <c r="D14"/>
  <c r="D15"/>
  <c r="D16"/>
  <c r="D17"/>
  <c r="D18"/>
  <c r="D19"/>
  <c r="D20"/>
  <c r="K4" s="1"/>
  <c r="D3"/>
  <c r="J2"/>
  <c r="K2"/>
  <c r="L2" s="1"/>
  <c r="M2" s="1"/>
  <c r="N2" s="1"/>
  <c r="O2" s="1"/>
  <c r="P2" s="1"/>
  <c r="Q2" s="1"/>
  <c r="R2" s="1"/>
  <c r="S2" s="1"/>
  <c r="I2"/>
  <c r="C20"/>
  <c r="C19"/>
  <c r="C18"/>
  <c r="C17"/>
  <c r="C16"/>
  <c r="C15"/>
  <c r="C14"/>
  <c r="C13"/>
  <c r="C12"/>
  <c r="C11"/>
  <c r="C10"/>
  <c r="C9"/>
  <c r="C8"/>
  <c r="C7"/>
  <c r="C6"/>
  <c r="C5"/>
  <c r="C4"/>
  <c r="B55" i="3"/>
  <c r="B90"/>
  <c r="B89"/>
  <c r="B88"/>
  <c r="B87"/>
  <c r="B86"/>
  <c r="A86"/>
  <c r="B85"/>
  <c r="A85"/>
  <c r="A84"/>
  <c r="B84" s="1"/>
  <c r="A83"/>
  <c r="B83" s="1"/>
  <c r="B82"/>
  <c r="A82"/>
  <c r="B81"/>
  <c r="A81"/>
  <c r="A80"/>
  <c r="B80" s="1"/>
  <c r="A79"/>
  <c r="B79" s="1"/>
  <c r="B78"/>
  <c r="A78"/>
  <c r="B77"/>
  <c r="A77"/>
  <c r="A76"/>
  <c r="B76" s="1"/>
  <c r="A75"/>
  <c r="B75" s="1"/>
  <c r="B74"/>
  <c r="A74"/>
  <c r="C72"/>
  <c r="C90" s="1"/>
  <c r="B72"/>
  <c r="C71"/>
  <c r="C89" s="1"/>
  <c r="B71"/>
  <c r="C70"/>
  <c r="C88" s="1"/>
  <c r="B70"/>
  <c r="C69"/>
  <c r="C87" s="1"/>
  <c r="B69"/>
  <c r="C68"/>
  <c r="C86" s="1"/>
  <c r="B68"/>
  <c r="A68"/>
  <c r="C67"/>
  <c r="C85" s="1"/>
  <c r="B67"/>
  <c r="A67"/>
  <c r="C66"/>
  <c r="C84" s="1"/>
  <c r="A66"/>
  <c r="B66" s="1"/>
  <c r="C65"/>
  <c r="C83" s="1"/>
  <c r="A65"/>
  <c r="B65" s="1"/>
  <c r="C64"/>
  <c r="C82" s="1"/>
  <c r="B64"/>
  <c r="A64"/>
  <c r="C63"/>
  <c r="C81" s="1"/>
  <c r="B63"/>
  <c r="A63"/>
  <c r="C62"/>
  <c r="C80" s="1"/>
  <c r="A62"/>
  <c r="B62" s="1"/>
  <c r="C61"/>
  <c r="C79" s="1"/>
  <c r="A61"/>
  <c r="B61" s="1"/>
  <c r="C60"/>
  <c r="C78" s="1"/>
  <c r="B60"/>
  <c r="A60"/>
  <c r="C59"/>
  <c r="C77" s="1"/>
  <c r="B59"/>
  <c r="A59"/>
  <c r="C58"/>
  <c r="C76" s="1"/>
  <c r="A58"/>
  <c r="B58" s="1"/>
  <c r="C57"/>
  <c r="C75" s="1"/>
  <c r="A57"/>
  <c r="B57" s="1"/>
  <c r="C56"/>
  <c r="C74" s="1"/>
  <c r="B56"/>
  <c r="A56"/>
  <c r="B73"/>
  <c r="B37"/>
  <c r="B19"/>
  <c r="A50"/>
  <c r="B50" s="1"/>
  <c r="A49"/>
  <c r="A48"/>
  <c r="A47"/>
  <c r="A46"/>
  <c r="A45"/>
  <c r="A44"/>
  <c r="A43"/>
  <c r="A42"/>
  <c r="B42" s="1"/>
  <c r="A41"/>
  <c r="A40"/>
  <c r="A39"/>
  <c r="A38"/>
  <c r="B38" s="1"/>
  <c r="A32"/>
  <c r="A31"/>
  <c r="A30"/>
  <c r="A29"/>
  <c r="A28"/>
  <c r="A27"/>
  <c r="A26"/>
  <c r="A25"/>
  <c r="B25" s="1"/>
  <c r="A24"/>
  <c r="A23"/>
  <c r="A22"/>
  <c r="A21"/>
  <c r="A20"/>
  <c r="A14"/>
  <c r="A13"/>
  <c r="A12"/>
  <c r="A11"/>
  <c r="A10"/>
  <c r="A9"/>
  <c r="A8"/>
  <c r="A7"/>
  <c r="A6"/>
  <c r="A5"/>
  <c r="A4"/>
  <c r="A3"/>
  <c r="A2"/>
  <c r="B46"/>
  <c r="B30"/>
  <c r="B27"/>
  <c r="B44"/>
  <c r="B41"/>
  <c r="B40"/>
  <c r="B54"/>
  <c r="B53"/>
  <c r="B52"/>
  <c r="B51"/>
  <c r="C49"/>
  <c r="B49"/>
  <c r="B48"/>
  <c r="C47"/>
  <c r="B45"/>
  <c r="B43"/>
  <c r="C42"/>
  <c r="C38"/>
  <c r="C21"/>
  <c r="C39" s="1"/>
  <c r="C22"/>
  <c r="C40" s="1"/>
  <c r="C23"/>
  <c r="C41" s="1"/>
  <c r="B24"/>
  <c r="C24"/>
  <c r="C25"/>
  <c r="C43" s="1"/>
  <c r="C26"/>
  <c r="C44" s="1"/>
  <c r="C27"/>
  <c r="C45" s="1"/>
  <c r="B28"/>
  <c r="C28"/>
  <c r="C46" s="1"/>
  <c r="B29"/>
  <c r="C29"/>
  <c r="C30"/>
  <c r="C48" s="1"/>
  <c r="B31"/>
  <c r="C31"/>
  <c r="B32"/>
  <c r="C32"/>
  <c r="C50" s="1"/>
  <c r="B33"/>
  <c r="C33"/>
  <c r="C51" s="1"/>
  <c r="B34"/>
  <c r="C34"/>
  <c r="C52" s="1"/>
  <c r="B35"/>
  <c r="C35"/>
  <c r="C53" s="1"/>
  <c r="B36"/>
  <c r="C36"/>
  <c r="C54" s="1"/>
  <c r="C20"/>
  <c r="Q3" i="2" l="1"/>
  <c r="M3"/>
  <c r="I3"/>
  <c r="P5"/>
  <c r="L5"/>
  <c r="H5"/>
  <c r="P4"/>
  <c r="L4"/>
  <c r="H4"/>
  <c r="R3"/>
  <c r="N3"/>
  <c r="J3"/>
  <c r="Q5"/>
  <c r="M5"/>
  <c r="I5"/>
  <c r="Q4"/>
  <c r="M4"/>
  <c r="I4"/>
  <c r="S3"/>
  <c r="O3"/>
  <c r="K3"/>
  <c r="R5"/>
  <c r="N5"/>
  <c r="J5"/>
  <c r="R4"/>
  <c r="N4"/>
  <c r="J4"/>
  <c r="H3"/>
  <c r="P3"/>
  <c r="L3"/>
  <c r="S5"/>
  <c r="O5"/>
  <c r="K5"/>
  <c r="S4"/>
  <c r="O4"/>
  <c r="B39" i="3"/>
  <c r="B47"/>
  <c r="B26"/>
  <c r="B22"/>
  <c r="B23"/>
  <c r="B21"/>
  <c r="B4"/>
  <c r="B2"/>
  <c r="C3" i="2"/>
  <c r="B14" i="3"/>
  <c r="B13"/>
  <c r="B12"/>
  <c r="B11"/>
  <c r="B10"/>
  <c r="B9"/>
  <c r="B8"/>
  <c r="B7"/>
  <c r="B6"/>
  <c r="B5"/>
  <c r="B3"/>
  <c r="B20"/>
  <c r="B16"/>
  <c r="B15"/>
  <c r="T3" i="2" l="1"/>
  <c r="T5" l="1"/>
  <c r="T4"/>
</calcChain>
</file>

<file path=xl/comments1.xml><?xml version="1.0" encoding="utf-8"?>
<comments xmlns="http://schemas.openxmlformats.org/spreadsheetml/2006/main">
  <authors>
    <author>GB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changer cette date pour faire évoluer tout le tableau
</t>
        </r>
      </text>
    </comment>
  </commentList>
</comments>
</file>

<file path=xl/sharedStrings.xml><?xml version="1.0" encoding="utf-8"?>
<sst xmlns="http://schemas.openxmlformats.org/spreadsheetml/2006/main" count="22" uniqueCount="22">
  <si>
    <t>Total</t>
  </si>
  <si>
    <t>Congé pris/planifié</t>
  </si>
  <si>
    <t>Du (inclus)</t>
  </si>
  <si>
    <t>Au (inclus)</t>
  </si>
  <si>
    <t>Nb</t>
  </si>
  <si>
    <t>Récapitulatif</t>
  </si>
  <si>
    <t>Fériés</t>
  </si>
  <si>
    <t>Jour de l'An</t>
  </si>
  <si>
    <t>Pâques</t>
  </si>
  <si>
    <t>Lundi de Pâques</t>
  </si>
  <si>
    <t>Fête du Travail</t>
  </si>
  <si>
    <t>Victoire</t>
  </si>
  <si>
    <t>Ascencion</t>
  </si>
  <si>
    <t>Pentecôte</t>
  </si>
  <si>
    <t>Lundi de Pentecôte</t>
  </si>
  <si>
    <t>Fête Nationale</t>
  </si>
  <si>
    <t>Assomption</t>
  </si>
  <si>
    <t>Toussaint</t>
  </si>
  <si>
    <t>Armistice</t>
  </si>
  <si>
    <t>Noël</t>
  </si>
  <si>
    <t>Mois fin</t>
  </si>
  <si>
    <t>Mois début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</si>
</sst>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6" formatCode="dddd"/>
    <numFmt numFmtId="168" formatCode="mmm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1"/>
      <color rgb="FF303030"/>
      <name val="Verdana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2"/>
      <color rgb="FF0070C0"/>
      <name val="Trebuchet MS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1" xfId="1" applyBorder="1" applyAlignment="1">
      <alignment horizontal="center"/>
    </xf>
    <xf numFmtId="0" fontId="0" fillId="0" borderId="1" xfId="0" applyBorder="1"/>
    <xf numFmtId="0" fontId="1" fillId="0" borderId="1" xfId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Fill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Border="1"/>
    <xf numFmtId="0" fontId="3" fillId="2" borderId="4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 vertical="center" wrapText="1"/>
    </xf>
    <xf numFmtId="14" fontId="4" fillId="0" borderId="6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5" fillId="0" borderId="11" xfId="0" applyFont="1" applyBorder="1"/>
    <xf numFmtId="14" fontId="4" fillId="0" borderId="6" xfId="0" applyNumberFormat="1" applyFont="1" applyBorder="1" applyAlignment="1">
      <alignment horizontal="centerContinuous"/>
    </xf>
    <xf numFmtId="166" fontId="4" fillId="0" borderId="7" xfId="0" applyNumberFormat="1" applyFont="1" applyBorder="1" applyAlignment="1">
      <alignment horizontal="center"/>
    </xf>
    <xf numFmtId="0" fontId="0" fillId="0" borderId="8" xfId="0" applyBorder="1"/>
    <xf numFmtId="14" fontId="4" fillId="0" borderId="12" xfId="0" applyNumberFormat="1" applyFont="1" applyBorder="1" applyAlignment="1">
      <alignment horizontal="centerContinuous"/>
    </xf>
    <xf numFmtId="166" fontId="4" fillId="0" borderId="13" xfId="0" applyNumberFormat="1" applyFont="1" applyBorder="1" applyAlignment="1">
      <alignment horizontal="center"/>
    </xf>
    <xf numFmtId="0" fontId="0" fillId="0" borderId="14" xfId="0" applyBorder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4" fontId="4" fillId="3" borderId="6" xfId="0" applyNumberFormat="1" applyFont="1" applyFill="1" applyBorder="1" applyAlignment="1">
      <alignment horizontal="centerContinuous"/>
    </xf>
    <xf numFmtId="0" fontId="0" fillId="3" borderId="8" xfId="0" applyFill="1" applyBorder="1"/>
    <xf numFmtId="0" fontId="4" fillId="3" borderId="7" xfId="0" applyNumberFormat="1" applyFont="1" applyFill="1" applyBorder="1" applyAlignment="1">
      <alignment horizontal="center"/>
    </xf>
    <xf numFmtId="168" fontId="0" fillId="0" borderId="1" xfId="0" applyNumberFormat="1" applyBorder="1"/>
    <xf numFmtId="0" fontId="7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Zeros="0" tabSelected="1" workbookViewId="0">
      <selection activeCell="C20" sqref="C20"/>
    </sheetView>
  </sheetViews>
  <sheetFormatPr baseColWidth="10" defaultRowHeight="15"/>
  <cols>
    <col min="1" max="1" width="29.85546875" style="5" customWidth="1"/>
    <col min="2" max="2" width="25.7109375" style="5" bestFit="1" customWidth="1"/>
    <col min="3" max="3" width="9.5703125" bestFit="1" customWidth="1"/>
    <col min="4" max="6" width="11" customWidth="1"/>
    <col min="8" max="9" width="5.5703125" customWidth="1"/>
    <col min="10" max="10" width="6.28515625" customWidth="1"/>
    <col min="11" max="19" width="5.5703125" customWidth="1"/>
    <col min="24" max="24" width="17.140625" bestFit="1" customWidth="1"/>
  </cols>
  <sheetData>
    <row r="1" spans="1:20">
      <c r="A1" s="26" t="s">
        <v>1</v>
      </c>
      <c r="B1" s="26"/>
      <c r="C1" s="26"/>
      <c r="D1" s="8"/>
      <c r="E1" s="8"/>
      <c r="F1" s="8"/>
      <c r="G1" s="27" t="s">
        <v>5</v>
      </c>
      <c r="H1" s="27"/>
    </row>
    <row r="2" spans="1:20">
      <c r="A2" s="3" t="s">
        <v>2</v>
      </c>
      <c r="B2" s="3" t="s">
        <v>3</v>
      </c>
      <c r="C2" s="1" t="s">
        <v>4</v>
      </c>
      <c r="D2" s="32" t="s">
        <v>21</v>
      </c>
      <c r="E2" s="32" t="s">
        <v>20</v>
      </c>
      <c r="F2" s="9"/>
      <c r="H2" s="31">
        <v>42005</v>
      </c>
      <c r="I2" s="31">
        <f>EOMONTH(H2,1)</f>
        <v>42063</v>
      </c>
      <c r="J2" s="31">
        <f t="shared" ref="J2:S2" si="0">EOMONTH(I2,1)</f>
        <v>42094</v>
      </c>
      <c r="K2" s="31">
        <f t="shared" si="0"/>
        <v>42124</v>
      </c>
      <c r="L2" s="31">
        <f t="shared" si="0"/>
        <v>42155</v>
      </c>
      <c r="M2" s="31">
        <f t="shared" si="0"/>
        <v>42185</v>
      </c>
      <c r="N2" s="31">
        <f t="shared" si="0"/>
        <v>42216</v>
      </c>
      <c r="O2" s="31">
        <f t="shared" si="0"/>
        <v>42247</v>
      </c>
      <c r="P2" s="31">
        <f t="shared" si="0"/>
        <v>42277</v>
      </c>
      <c r="Q2" s="31">
        <f t="shared" si="0"/>
        <v>42308</v>
      </c>
      <c r="R2" s="31">
        <f t="shared" si="0"/>
        <v>42338</v>
      </c>
      <c r="S2" s="31">
        <f t="shared" si="0"/>
        <v>42369</v>
      </c>
      <c r="T2" s="6" t="s">
        <v>0</v>
      </c>
    </row>
    <row r="3" spans="1:20">
      <c r="A3" s="4">
        <v>41519</v>
      </c>
      <c r="B3" s="4">
        <v>41522</v>
      </c>
      <c r="C3" s="33">
        <f>NETWORKDAYS(A3,B3,fériés)</f>
        <v>4</v>
      </c>
      <c r="D3" s="33">
        <f>IF($A3="","",NETWORKDAYS($A3,MIN(EOMONTH($A3,0),$B3),fériés))</f>
        <v>4</v>
      </c>
      <c r="E3" s="33">
        <f>IF(MONTH($A3)=MONTH($B3),0,NETWORKDAYS(MIN(EOMONTH($B3,-1)+1,$B3),$B3,fériés))</f>
        <v>0</v>
      </c>
      <c r="G3" s="2">
        <v>2013</v>
      </c>
      <c r="H3" s="33">
        <f ca="1">SUMPRODUCT((d_deb&lt;&gt;"")*(YEAR(d_deb)=$G3)*(MONTH(d_deb)=MONTH(H$2))*m_deb)+SUMPRODUCT((d_fin&lt;&gt;"")*(YEAR(d_fin)=$G3)*(MONTH(d_fin)=MONTH(H$2))*m_fin)</f>
        <v>0</v>
      </c>
      <c r="I3" s="33">
        <f ca="1">SUMPRODUCT((d_deb&lt;&gt;"")*(YEAR(d_deb)=$G3)*(MONTH(d_deb)=MONTH(I$2))*m_deb)+SUMPRODUCT((d_fin&lt;&gt;"")*(YEAR(d_fin)=$G3)*(MONTH(d_fin)=MONTH(I$2))*m_fin)</f>
        <v>0</v>
      </c>
      <c r="J3" s="33">
        <f ca="1">SUMPRODUCT((d_deb&lt;&gt;"")*(YEAR(d_deb)=$G3)*(MONTH(d_deb)=MONTH(J$2))*m_deb)+SUMPRODUCT((d_fin&lt;&gt;"")*(YEAR(d_fin)=$G3)*(MONTH(d_fin)=MONTH(J$2))*m_fin)</f>
        <v>0</v>
      </c>
      <c r="K3" s="33">
        <f ca="1">SUMPRODUCT((d_deb&lt;&gt;"")*(YEAR(d_deb)=$G3)*(MONTH(d_deb)=MONTH(K$2))*m_deb)+SUMPRODUCT((d_fin&lt;&gt;"")*(YEAR(d_fin)=$G3)*(MONTH(d_fin)=MONTH(K$2))*m_fin)</f>
        <v>0</v>
      </c>
      <c r="L3" s="33">
        <f ca="1">SUMPRODUCT((d_deb&lt;&gt;"")*(YEAR(d_deb)=$G3)*(MONTH(d_deb)=MONTH(L$2))*m_deb)+SUMPRODUCT((d_fin&lt;&gt;"")*(YEAR(d_fin)=$G3)*(MONTH(d_fin)=MONTH(L$2))*m_fin)</f>
        <v>0</v>
      </c>
      <c r="M3" s="33">
        <f ca="1">SUMPRODUCT((d_deb&lt;&gt;"")*(YEAR(d_deb)=$G3)*(MONTH(d_deb)=MONTH(M$2))*m_deb)+SUMPRODUCT((d_fin&lt;&gt;"")*(YEAR(d_fin)=$G3)*(MONTH(d_fin)=MONTH(M$2))*m_fin)</f>
        <v>0</v>
      </c>
      <c r="N3" s="33">
        <f ca="1">SUMPRODUCT((d_deb&lt;&gt;"")*(YEAR(d_deb)=$G3)*(MONTH(d_deb)=MONTH(N$2))*m_deb)+SUMPRODUCT((d_fin&lt;&gt;"")*(YEAR(d_fin)=$G3)*(MONTH(d_fin)=MONTH(N$2))*m_fin)</f>
        <v>0</v>
      </c>
      <c r="O3" s="33">
        <f ca="1">SUMPRODUCT((d_deb&lt;&gt;"")*(YEAR(d_deb)=$G3)*(MONTH(d_deb)=MONTH(O$2))*m_deb)+SUMPRODUCT((d_fin&lt;&gt;"")*(YEAR(d_fin)=$G3)*(MONTH(d_fin)=MONTH(O$2))*m_fin)</f>
        <v>0</v>
      </c>
      <c r="P3" s="33">
        <f ca="1">SUMPRODUCT((d_deb&lt;&gt;"")*(YEAR(d_deb)=$G3)*(MONTH(d_deb)=MONTH(P$2))*m_deb)+SUMPRODUCT((d_fin&lt;&gt;"")*(YEAR(d_fin)=$G3)*(MONTH(d_fin)=MONTH(P$2))*m_fin)</f>
        <v>4</v>
      </c>
      <c r="Q3" s="33">
        <f ca="1">SUMPRODUCT((d_deb&lt;&gt;"")*(YEAR(d_deb)=$G3)*(MONTH(d_deb)=MONTH(Q$2))*m_deb)+SUMPRODUCT((d_fin&lt;&gt;"")*(YEAR(d_fin)=$G3)*(MONTH(d_fin)=MONTH(Q$2))*m_fin)</f>
        <v>0</v>
      </c>
      <c r="R3" s="33">
        <f ca="1">SUMPRODUCT((d_deb&lt;&gt;"")*(YEAR(d_deb)=$G3)*(MONTH(d_deb)=MONTH(R$2))*m_deb)+SUMPRODUCT((d_fin&lt;&gt;"")*(YEAR(d_fin)=$G3)*(MONTH(d_fin)=MONTH(R$2))*m_fin)</f>
        <v>0</v>
      </c>
      <c r="S3" s="33">
        <f ca="1">SUMPRODUCT((d_deb&lt;&gt;"")*(YEAR(d_deb)=$G3)*(MONTH(d_deb)=MONTH(S$2))*m_deb)+SUMPRODUCT((d_fin&lt;&gt;"")*(YEAR(d_fin)=$G3)*(MONTH(d_fin)=MONTH(S$2))*m_fin)</f>
        <v>0</v>
      </c>
      <c r="T3" s="33">
        <f ca="1">SUM(H3:S3)</f>
        <v>4</v>
      </c>
    </row>
    <row r="4" spans="1:20">
      <c r="A4" s="4">
        <v>41835</v>
      </c>
      <c r="B4" s="4">
        <v>41836</v>
      </c>
      <c r="C4" s="33">
        <f>NETWORKDAYS(A4,B4,fériés)</f>
        <v>2</v>
      </c>
      <c r="D4" s="33">
        <f>IF($A4="","",NETWORKDAYS($A4,MIN(EOMONTH($A4,0),$B4),fériés))</f>
        <v>2</v>
      </c>
      <c r="E4" s="33">
        <f>IF(MONTH($A4)=MONTH($B4),0,NETWORKDAYS(MIN(EOMONTH($B4,-1)+1,$B4),$B4,fériés))</f>
        <v>0</v>
      </c>
      <c r="G4" s="2">
        <v>2014</v>
      </c>
      <c r="H4" s="33">
        <f ca="1">SUMPRODUCT((d_deb&lt;&gt;"")*(YEAR(d_deb)=$G4)*(MONTH(d_deb)=MONTH(H$2))*m_deb)+SUMPRODUCT((d_fin&lt;&gt;"")*(YEAR(d_fin)=$G4)*(MONTH(d_fin)=MONTH(H$2))*m_fin)</f>
        <v>0</v>
      </c>
      <c r="I4" s="33">
        <f ca="1">SUMPRODUCT((d_deb&lt;&gt;"")*(YEAR(d_deb)=$G4)*(MONTH(d_deb)=MONTH(I$2))*m_deb)+SUMPRODUCT((d_fin&lt;&gt;"")*(YEAR(d_fin)=$G4)*(MONTH(d_fin)=MONTH(I$2))*m_fin)</f>
        <v>0</v>
      </c>
      <c r="J4" s="33">
        <f ca="1">SUMPRODUCT((d_deb&lt;&gt;"")*(YEAR(d_deb)=$G4)*(MONTH(d_deb)=MONTH(J$2))*m_deb)+SUMPRODUCT((d_fin&lt;&gt;"")*(YEAR(d_fin)=$G4)*(MONTH(d_fin)=MONTH(J$2))*m_fin)</f>
        <v>0</v>
      </c>
      <c r="K4" s="33">
        <f ca="1">SUMPRODUCT((d_deb&lt;&gt;"")*(YEAR(d_deb)=$G4)*(MONTH(d_deb)=MONTH(K$2))*m_deb)+SUMPRODUCT((d_fin&lt;&gt;"")*(YEAR(d_fin)=$G4)*(MONTH(d_fin)=MONTH(K$2))*m_fin)</f>
        <v>0</v>
      </c>
      <c r="L4" s="33">
        <f ca="1">SUMPRODUCT((d_deb&lt;&gt;"")*(YEAR(d_deb)=$G4)*(MONTH(d_deb)=MONTH(L$2))*m_deb)+SUMPRODUCT((d_fin&lt;&gt;"")*(YEAR(d_fin)=$G4)*(MONTH(d_fin)=MONTH(L$2))*m_fin)</f>
        <v>0</v>
      </c>
      <c r="M4" s="33">
        <f ca="1">SUMPRODUCT((d_deb&lt;&gt;"")*(YEAR(d_deb)=$G4)*(MONTH(d_deb)=MONTH(M$2))*m_deb)+SUMPRODUCT((d_fin&lt;&gt;"")*(YEAR(d_fin)=$G4)*(MONTH(d_fin)=MONTH(M$2))*m_fin)</f>
        <v>0</v>
      </c>
      <c r="N4" s="33">
        <f ca="1">SUMPRODUCT((d_deb&lt;&gt;"")*(YEAR(d_deb)=$G4)*(MONTH(d_deb)=MONTH(N$2))*m_deb)+SUMPRODUCT((d_fin&lt;&gt;"")*(YEAR(d_fin)=$G4)*(MONTH(d_fin)=MONTH(N$2))*m_fin)</f>
        <v>8</v>
      </c>
      <c r="O4" s="33">
        <f ca="1">SUMPRODUCT((d_deb&lt;&gt;"")*(YEAR(d_deb)=$G4)*(MONTH(d_deb)=MONTH(O$2))*m_deb)+SUMPRODUCT((d_fin&lt;&gt;"")*(YEAR(d_fin)=$G4)*(MONTH(d_fin)=MONTH(O$2))*m_fin)</f>
        <v>0</v>
      </c>
      <c r="P4" s="33">
        <f ca="1">SUMPRODUCT((d_deb&lt;&gt;"")*(YEAR(d_deb)=$G4)*(MONTH(d_deb)=MONTH(P$2))*m_deb)+SUMPRODUCT((d_fin&lt;&gt;"")*(YEAR(d_fin)=$G4)*(MONTH(d_fin)=MONTH(P$2))*m_fin)</f>
        <v>0</v>
      </c>
      <c r="Q4" s="33">
        <f ca="1">SUMPRODUCT((d_deb&lt;&gt;"")*(YEAR(d_deb)=$G4)*(MONTH(d_deb)=MONTH(Q$2))*m_deb)+SUMPRODUCT((d_fin&lt;&gt;"")*(YEAR(d_fin)=$G4)*(MONTH(d_fin)=MONTH(Q$2))*m_fin)</f>
        <v>2</v>
      </c>
      <c r="R4" s="33">
        <f ca="1">SUMPRODUCT((d_deb&lt;&gt;"")*(YEAR(d_deb)=$G4)*(MONTH(d_deb)=MONTH(R$2))*m_deb)+SUMPRODUCT((d_fin&lt;&gt;"")*(YEAR(d_fin)=$G4)*(MONTH(d_fin)=MONTH(R$2))*m_fin)</f>
        <v>2</v>
      </c>
      <c r="S4" s="33">
        <f ca="1">SUMPRODUCT((d_deb&lt;&gt;"")*(YEAR(d_deb)=$G4)*(MONTH(d_deb)=MONTH(S$2))*m_deb)+SUMPRODUCT((d_fin&lt;&gt;"")*(YEAR(d_fin)=$G4)*(MONTH(d_fin)=MONTH(S$2))*m_fin)</f>
        <v>3</v>
      </c>
      <c r="T4" s="33">
        <f t="shared" ref="T4:T5" ca="1" si="1">SUM(H4:S4)</f>
        <v>15</v>
      </c>
    </row>
    <row r="5" spans="1:20">
      <c r="A5" s="4">
        <v>41838</v>
      </c>
      <c r="B5" s="4">
        <v>41838</v>
      </c>
      <c r="C5" s="33">
        <f>NETWORKDAYS(A5,B5,fériés)</f>
        <v>1</v>
      </c>
      <c r="D5" s="33">
        <f>IF($A5="","",NETWORKDAYS($A5,MIN(EOMONTH($A5,0),$B5),fériés))</f>
        <v>1</v>
      </c>
      <c r="E5" s="33">
        <f>IF(MONTH($A5)=MONTH($B5),0,NETWORKDAYS(MIN(EOMONTH($B5,-1)+1,$B5),$B5,fériés))</f>
        <v>0</v>
      </c>
      <c r="G5" s="2">
        <v>2015</v>
      </c>
      <c r="H5" s="33">
        <f ca="1">SUMPRODUCT((d_deb&lt;&gt;"")*(YEAR(d_deb)=$G5)*(MONTH(d_deb)=MONTH(H$2))*m_deb)+SUMPRODUCT((d_fin&lt;&gt;"")*(YEAR(d_fin)=$G5)*(MONTH(d_fin)=MONTH(H$2))*m_fin)</f>
        <v>5</v>
      </c>
      <c r="I5" s="33">
        <f ca="1">SUMPRODUCT((d_deb&lt;&gt;"")*(YEAR(d_deb)=$G5)*(MONTH(d_deb)=MONTH(I$2))*m_deb)+SUMPRODUCT((d_fin&lt;&gt;"")*(YEAR(d_fin)=$G5)*(MONTH(d_fin)=MONTH(I$2))*m_fin)</f>
        <v>4</v>
      </c>
      <c r="J5" s="33">
        <f ca="1">SUMPRODUCT((d_deb&lt;&gt;"")*(YEAR(d_deb)=$G5)*(MONTH(d_deb)=MONTH(J$2))*m_deb)+SUMPRODUCT((d_fin&lt;&gt;"")*(YEAR(d_fin)=$G5)*(MONTH(d_fin)=MONTH(J$2))*m_fin)</f>
        <v>0</v>
      </c>
      <c r="K5" s="33">
        <f ca="1">SUMPRODUCT((d_deb&lt;&gt;"")*(YEAR(d_deb)=$G5)*(MONTH(d_deb)=MONTH(K$2))*m_deb)+SUMPRODUCT((d_fin&lt;&gt;"")*(YEAR(d_fin)=$G5)*(MONTH(d_fin)=MONTH(K$2))*m_fin)</f>
        <v>4</v>
      </c>
      <c r="L5" s="33">
        <f ca="1">SUMPRODUCT((d_deb&lt;&gt;"")*(YEAR(d_deb)=$G5)*(MONTH(d_deb)=MONTH(L$2))*m_deb)+SUMPRODUCT((d_fin&lt;&gt;"")*(YEAR(d_fin)=$G5)*(MONTH(d_fin)=MONTH(L$2))*m_fin)</f>
        <v>0</v>
      </c>
      <c r="M5" s="33">
        <f ca="1">SUMPRODUCT((d_deb&lt;&gt;"")*(YEAR(d_deb)=$G5)*(MONTH(d_deb)=MONTH(M$2))*m_deb)+SUMPRODUCT((d_fin&lt;&gt;"")*(YEAR(d_fin)=$G5)*(MONTH(d_fin)=MONTH(M$2))*m_fin)</f>
        <v>1</v>
      </c>
      <c r="N5" s="33">
        <f ca="1">SUMPRODUCT((d_deb&lt;&gt;"")*(YEAR(d_deb)=$G5)*(MONTH(d_deb)=MONTH(N$2))*m_deb)+SUMPRODUCT((d_fin&lt;&gt;"")*(YEAR(d_fin)=$G5)*(MONTH(d_fin)=MONTH(N$2))*m_fin)</f>
        <v>0</v>
      </c>
      <c r="O5" s="33">
        <f ca="1">SUMPRODUCT((d_deb&lt;&gt;"")*(YEAR(d_deb)=$G5)*(MONTH(d_deb)=MONTH(O$2))*m_deb)+SUMPRODUCT((d_fin&lt;&gt;"")*(YEAR(d_fin)=$G5)*(MONTH(d_fin)=MONTH(O$2))*m_fin)</f>
        <v>8</v>
      </c>
      <c r="P5" s="33">
        <f ca="1">SUMPRODUCT((d_deb&lt;&gt;"")*(YEAR(d_deb)=$G5)*(MONTH(d_deb)=MONTH(P$2))*m_deb)+SUMPRODUCT((d_fin&lt;&gt;"")*(YEAR(d_fin)=$G5)*(MONTH(d_fin)=MONTH(P$2))*m_fin)</f>
        <v>6</v>
      </c>
      <c r="Q5" s="33">
        <f ca="1">SUMPRODUCT((d_deb&lt;&gt;"")*(YEAR(d_deb)=$G5)*(MONTH(d_deb)=MONTH(Q$2))*m_deb)+SUMPRODUCT((d_fin&lt;&gt;"")*(YEAR(d_fin)=$G5)*(MONTH(d_fin)=MONTH(Q$2))*m_fin)</f>
        <v>0</v>
      </c>
      <c r="R5" s="33">
        <f ca="1">SUMPRODUCT((d_deb&lt;&gt;"")*(YEAR(d_deb)=$G5)*(MONTH(d_deb)=MONTH(R$2))*m_deb)+SUMPRODUCT((d_fin&lt;&gt;"")*(YEAR(d_fin)=$G5)*(MONTH(d_fin)=MONTH(R$2))*m_fin)</f>
        <v>0</v>
      </c>
      <c r="S5" s="33">
        <f ca="1">SUMPRODUCT((d_deb&lt;&gt;"")*(YEAR(d_deb)=$G5)*(MONTH(d_deb)=MONTH(S$2))*m_deb)+SUMPRODUCT((d_fin&lt;&gt;"")*(YEAR(d_fin)=$G5)*(MONTH(d_fin)=MONTH(S$2))*m_fin)</f>
        <v>5</v>
      </c>
      <c r="T5" s="33">
        <f t="shared" ca="1" si="1"/>
        <v>33</v>
      </c>
    </row>
    <row r="6" spans="1:20">
      <c r="A6" s="4">
        <v>41843</v>
      </c>
      <c r="B6" s="4">
        <v>41849</v>
      </c>
      <c r="C6" s="33">
        <f>NETWORKDAYS(A6,B6,fériés)</f>
        <v>5</v>
      </c>
      <c r="D6" s="33">
        <f>IF($A6="","",NETWORKDAYS($A6,MIN(EOMONTH($A6,0),$B6),fériés))</f>
        <v>5</v>
      </c>
      <c r="E6" s="33">
        <f>IF(MONTH($A6)=MONTH($B6),0,NETWORKDAYS(MIN(EOMONTH($B6,-1)+1,$B6),$B6,fériés))</f>
        <v>0</v>
      </c>
    </row>
    <row r="7" spans="1:20">
      <c r="A7" s="4">
        <v>41940</v>
      </c>
      <c r="B7" s="4">
        <v>41941</v>
      </c>
      <c r="C7" s="33">
        <f>NETWORKDAYS(A7,B7,fériés)</f>
        <v>2</v>
      </c>
      <c r="D7" s="33">
        <f>IF($A7="","",NETWORKDAYS($A7,MIN(EOMONTH($A7,0),$B7),fériés))</f>
        <v>2</v>
      </c>
      <c r="E7" s="33">
        <f>IF(MONTH($A7)=MONTH($B7),0,NETWORKDAYS(MIN(EOMONTH($B7,-1)+1,$B7),$B7,fériés))</f>
        <v>0</v>
      </c>
      <c r="F7" s="10"/>
    </row>
    <row r="8" spans="1:20">
      <c r="A8" s="4">
        <v>41968</v>
      </c>
      <c r="B8" s="4">
        <v>41969</v>
      </c>
      <c r="C8" s="33">
        <f>NETWORKDAYS(A8,B8,fériés)</f>
        <v>2</v>
      </c>
      <c r="D8" s="33">
        <f>IF($A8="","",NETWORKDAYS($A8,MIN(EOMONTH($A8,0),$B8),fériés))</f>
        <v>2</v>
      </c>
      <c r="E8" s="33">
        <f>IF(MONTH($A8)=MONTH($B8),0,NETWORKDAYS(MIN(EOMONTH($B8,-1)+1,$B8),$B8,fériés))</f>
        <v>0</v>
      </c>
      <c r="F8" s="10"/>
    </row>
    <row r="9" spans="1:20">
      <c r="A9" s="4">
        <v>41990</v>
      </c>
      <c r="B9" s="4">
        <v>41990</v>
      </c>
      <c r="C9" s="33">
        <f>NETWORKDAYS(A9,B9,fériés)</f>
        <v>1</v>
      </c>
      <c r="D9" s="33">
        <f>IF($A9="","",NETWORKDAYS($A9,MIN(EOMONTH($A9,0),$B9),fériés))</f>
        <v>1</v>
      </c>
      <c r="E9" s="33">
        <f>IF(MONTH($A9)=MONTH($B9),0,NETWORKDAYS(MIN(EOMONTH($B9,-1)+1,$B9),$B9,fériés))</f>
        <v>0</v>
      </c>
      <c r="F9" s="10"/>
    </row>
    <row r="10" spans="1:20">
      <c r="A10" s="4">
        <v>41997</v>
      </c>
      <c r="B10" s="4">
        <v>41997</v>
      </c>
      <c r="C10" s="33">
        <f>NETWORKDAYS(A10,B10,fériés)</f>
        <v>1</v>
      </c>
      <c r="D10" s="33">
        <f>IF($A10="","",NETWORKDAYS($A10,MIN(EOMONTH($A10,0),$B10),fériés))</f>
        <v>1</v>
      </c>
      <c r="E10" s="33">
        <f>IF(MONTH($A10)=MONTH($B10),0,NETWORKDAYS(MIN(EOMONTH($B10,-1)+1,$B10),$B10,fériés))</f>
        <v>0</v>
      </c>
      <c r="F10" s="10"/>
    </row>
    <row r="11" spans="1:20">
      <c r="A11" s="4">
        <v>42004</v>
      </c>
      <c r="B11" s="4">
        <v>42004</v>
      </c>
      <c r="C11" s="33">
        <f>NETWORKDAYS(A11,B11,fériés)</f>
        <v>1</v>
      </c>
      <c r="D11" s="33">
        <f>IF($A11="","",NETWORKDAYS($A11,MIN(EOMONTH($A11,0),$B11),fériés))</f>
        <v>1</v>
      </c>
      <c r="E11" s="33">
        <f>IF(MONTH($A11)=MONTH($B11),0,NETWORKDAYS(MIN(EOMONTH($B11,-1)+1,$B11),$B11,fériés))</f>
        <v>0</v>
      </c>
      <c r="F11" s="10"/>
      <c r="J11" s="7"/>
    </row>
    <row r="12" spans="1:20">
      <c r="A12" s="4">
        <v>42009</v>
      </c>
      <c r="B12" s="4">
        <v>42013</v>
      </c>
      <c r="C12" s="33">
        <f>NETWORKDAYS(A12,B12,fériés)</f>
        <v>5</v>
      </c>
      <c r="D12" s="33">
        <f>IF($A12="","",NETWORKDAYS($A12,MIN(EOMONTH($A12,0),$B12),fériés))</f>
        <v>5</v>
      </c>
      <c r="E12" s="33">
        <f>IF(MONTH($A12)=MONTH($B12),0,NETWORKDAYS(MIN(EOMONTH($B12,-1)+1,$B12),$B12,fériés))</f>
        <v>0</v>
      </c>
      <c r="F12" s="10"/>
    </row>
    <row r="13" spans="1:20">
      <c r="A13" s="4">
        <v>42045</v>
      </c>
      <c r="B13" s="4">
        <v>42046</v>
      </c>
      <c r="C13" s="33">
        <f>NETWORKDAYS(A13,B13,fériés)</f>
        <v>2</v>
      </c>
      <c r="D13" s="33">
        <f>IF($A13="","",NETWORKDAYS($A13,MIN(EOMONTH($A13,0),$B13),fériés))</f>
        <v>2</v>
      </c>
      <c r="E13" s="33">
        <f>IF(MONTH($A13)=MONTH($B13),0,NETWORKDAYS(MIN(EOMONTH($B13,-1)+1,$B13),$B13,fériés))</f>
        <v>0</v>
      </c>
      <c r="F13" s="10"/>
    </row>
    <row r="14" spans="1:20">
      <c r="A14" s="4">
        <v>42052</v>
      </c>
      <c r="B14" s="4">
        <v>42053</v>
      </c>
      <c r="C14" s="33">
        <f>NETWORKDAYS(A14,B14,fériés)</f>
        <v>2</v>
      </c>
      <c r="D14" s="33">
        <f>IF($A14="","",NETWORKDAYS($A14,MIN(EOMONTH($A14,0),$B14),fériés))</f>
        <v>2</v>
      </c>
      <c r="E14" s="33">
        <f>IF(MONTH($A14)=MONTH($B14),0,NETWORKDAYS(MIN(EOMONTH($B14,-1)+1,$B14),$B14,fériés))</f>
        <v>0</v>
      </c>
      <c r="F14" s="10"/>
      <c r="J14" s="7"/>
    </row>
    <row r="15" spans="1:20">
      <c r="A15" s="4">
        <v>42121</v>
      </c>
      <c r="B15" s="4">
        <v>42124</v>
      </c>
      <c r="C15" s="33">
        <f>NETWORKDAYS(A15,B15,fériés)</f>
        <v>4</v>
      </c>
      <c r="D15" s="33">
        <f>IF($A15="","",NETWORKDAYS($A15,MIN(EOMONTH($A15,0),$B15),fériés))</f>
        <v>4</v>
      </c>
      <c r="E15" s="33">
        <f>IF(MONTH($A15)=MONTH($B15),0,NETWORKDAYS(MIN(EOMONTH($B15,-1)+1,$B15),$B15,fériés))</f>
        <v>0</v>
      </c>
      <c r="F15" s="10"/>
    </row>
    <row r="16" spans="1:20">
      <c r="A16" s="4">
        <v>42173</v>
      </c>
      <c r="B16" s="4">
        <v>42173</v>
      </c>
      <c r="C16" s="33">
        <f>NETWORKDAYS(A16,B16,fériés)</f>
        <v>1</v>
      </c>
      <c r="D16" s="33">
        <f>IF($A16="","",NETWORKDAYS($A16,MIN(EOMONTH($A16,0),$B16),fériés))</f>
        <v>1</v>
      </c>
      <c r="E16" s="33">
        <f>IF(MONTH($A16)=MONTH($B16),0,NETWORKDAYS(MIN(EOMONTH($B16,-1)+1,$B16),$B16,fériés))</f>
        <v>0</v>
      </c>
      <c r="F16" s="10"/>
    </row>
    <row r="17" spans="1:6">
      <c r="A17" s="4">
        <v>42236</v>
      </c>
      <c r="B17" s="4">
        <v>42249</v>
      </c>
      <c r="C17" s="33">
        <f>NETWORKDAYS(A17,B17,fériés)</f>
        <v>10</v>
      </c>
      <c r="D17" s="33">
        <f>IF($A17="","",NETWORKDAYS($A17,MIN(EOMONTH($A17,0),$B17),fériés))</f>
        <v>8</v>
      </c>
      <c r="E17" s="33">
        <f>IF(MONTH($A17)=MONTH($B17),0,NETWORKDAYS(MIN(EOMONTH($B17,-1)+1,$B17),$B17,fériés))</f>
        <v>2</v>
      </c>
      <c r="F17" s="10"/>
    </row>
    <row r="18" spans="1:6">
      <c r="A18" s="4">
        <v>42248</v>
      </c>
      <c r="B18" s="4">
        <v>42249</v>
      </c>
      <c r="C18" s="33">
        <f>NETWORKDAYS(A18,B18,fériés)</f>
        <v>2</v>
      </c>
      <c r="D18" s="33">
        <f>IF($A18="","",NETWORKDAYS($A18,MIN(EOMONTH($A18,0),$B18),fériés))</f>
        <v>2</v>
      </c>
      <c r="E18" s="33">
        <f>IF(MONTH($A18)=MONTH($B18),0,NETWORKDAYS(MIN(EOMONTH($B18,-1)+1,$B18),$B18,fériés))</f>
        <v>0</v>
      </c>
      <c r="F18" s="10"/>
    </row>
    <row r="19" spans="1:6">
      <c r="A19" s="4">
        <v>42263</v>
      </c>
      <c r="B19" s="4">
        <v>42264</v>
      </c>
      <c r="C19" s="33">
        <f>NETWORKDAYS(A19,B19,fériés)</f>
        <v>2</v>
      </c>
      <c r="D19" s="33">
        <f>IF($A19="","",NETWORKDAYS($A19,MIN(EOMONTH($A19,0),$B19),fériés))</f>
        <v>2</v>
      </c>
      <c r="E19" s="33">
        <f>IF(MONTH($A19)=MONTH($B19),0,NETWORKDAYS(MIN(EOMONTH($B19,-1)+1,$B19),$B19,fériés))</f>
        <v>0</v>
      </c>
      <c r="F19" s="10"/>
    </row>
    <row r="20" spans="1:6">
      <c r="A20" s="4">
        <v>42362</v>
      </c>
      <c r="B20" s="4">
        <v>42371</v>
      </c>
      <c r="C20" s="33">
        <f>NETWORKDAYS(A20,B20,fériés)</f>
        <v>5</v>
      </c>
      <c r="D20" s="33">
        <f>IF($A20="","",NETWORKDAYS($A20,MIN(EOMONTH($A20,0),$B20),fériés))</f>
        <v>5</v>
      </c>
      <c r="E20" s="33">
        <f>IF(MONTH($A20)=MONTH($B20),0,NETWORKDAYS(MIN(EOMONTH($B20,-1)+1,$B20),$B20,fériés))</f>
        <v>0</v>
      </c>
      <c r="F20" s="10"/>
    </row>
  </sheetData>
  <mergeCells count="2">
    <mergeCell ref="A1:C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showZeros="0" workbookViewId="0">
      <pane ySplit="1" topLeftCell="A2" activePane="bottomLeft" state="frozen"/>
      <selection pane="bottomLeft" activeCell="K16" sqref="K16"/>
    </sheetView>
  </sheetViews>
  <sheetFormatPr baseColWidth="10" defaultRowHeight="15"/>
  <cols>
    <col min="3" max="3" width="17.140625" bestFit="1" customWidth="1"/>
  </cols>
  <sheetData>
    <row r="1" spans="1:3" ht="23.25" customHeight="1" thickTop="1" thickBot="1">
      <c r="A1" s="25">
        <v>2013</v>
      </c>
      <c r="B1" s="11" t="s">
        <v>6</v>
      </c>
      <c r="C1" s="12"/>
    </row>
    <row r="2" spans="1:3" ht="15.75" thickTop="1">
      <c r="A2" s="13">
        <f>DATE(($A$1+INT(ROW()/18)),1,1)</f>
        <v>41275</v>
      </c>
      <c r="B2" s="14">
        <f t="shared" ref="B2:B20" si="0">IF(A2="","",A2)</f>
        <v>41275</v>
      </c>
      <c r="C2" s="15" t="s">
        <v>7</v>
      </c>
    </row>
    <row r="3" spans="1:3">
      <c r="A3" s="13">
        <f>DOLLAR((DAY(MINUTE(($A$1+INT(ROW()/18))/38)/2+55)&amp;"/4/"&amp;($A$1+INT(ROW()/18)))/7,)*7-6</f>
        <v>41364</v>
      </c>
      <c r="B3" s="14">
        <f t="shared" si="0"/>
        <v>41364</v>
      </c>
      <c r="C3" s="15" t="s">
        <v>8</v>
      </c>
    </row>
    <row r="4" spans="1:3">
      <c r="A4" s="13">
        <f>(DOLLAR((DAY(MINUTE(($A$1+INT(ROW()/18))/38)/2+55)&amp;"/4/"&amp;($A$1+INT(ROW()/18)))/7,)*7-6)+1</f>
        <v>41365</v>
      </c>
      <c r="B4" s="14">
        <f t="shared" si="0"/>
        <v>41365</v>
      </c>
      <c r="C4" s="15" t="s">
        <v>9</v>
      </c>
    </row>
    <row r="5" spans="1:3">
      <c r="A5" s="13">
        <f>DATE(($A$1+INT(ROW()/18)),5,1)</f>
        <v>41395</v>
      </c>
      <c r="B5" s="14">
        <f t="shared" si="0"/>
        <v>41395</v>
      </c>
      <c r="C5" s="15" t="s">
        <v>10</v>
      </c>
    </row>
    <row r="6" spans="1:3">
      <c r="A6" s="13">
        <f>DATE(($A$1+INT(ROW()/18)),5,8)</f>
        <v>41402</v>
      </c>
      <c r="B6" s="14">
        <f t="shared" si="0"/>
        <v>41402</v>
      </c>
      <c r="C6" s="15" t="s">
        <v>11</v>
      </c>
    </row>
    <row r="7" spans="1:3">
      <c r="A7" s="13">
        <f>(DOLLAR((DAY(MINUTE(($A$1+INT(ROW()/18))/38)/2+55)&amp;"/4/"&amp;($A$1+INT(ROW()/18)))/7,)*7-6)+39</f>
        <v>41403</v>
      </c>
      <c r="B7" s="14">
        <f t="shared" si="0"/>
        <v>41403</v>
      </c>
      <c r="C7" s="15" t="s">
        <v>12</v>
      </c>
    </row>
    <row r="8" spans="1:3">
      <c r="A8" s="13">
        <f>(DOLLAR((DAY(MINUTE(($A$1+INT(ROW()/18))/38)/2+55)&amp;"/4/"&amp;($A$1+INT(ROW()/18)))/7,)*7-6)+49</f>
        <v>41413</v>
      </c>
      <c r="B8" s="14">
        <f t="shared" si="0"/>
        <v>41413</v>
      </c>
      <c r="C8" s="15" t="s">
        <v>13</v>
      </c>
    </row>
    <row r="9" spans="1:3">
      <c r="A9" s="13">
        <f>(DOLLAR((DAY(MINUTE(($A$1+INT(ROW()/18))/38)/2+55)&amp;"/4/"&amp;($A$1+INT(ROW()/18)))/7,)*7-6)+50</f>
        <v>41414</v>
      </c>
      <c r="B9" s="14">
        <f t="shared" si="0"/>
        <v>41414</v>
      </c>
      <c r="C9" s="15" t="s">
        <v>14</v>
      </c>
    </row>
    <row r="10" spans="1:3">
      <c r="A10" s="13">
        <f>DATE(($A$1+INT(ROW()/18)),7,14)</f>
        <v>41469</v>
      </c>
      <c r="B10" s="14">
        <f t="shared" si="0"/>
        <v>41469</v>
      </c>
      <c r="C10" s="15" t="s">
        <v>15</v>
      </c>
    </row>
    <row r="11" spans="1:3">
      <c r="A11" s="13">
        <f>DATE(($A$1+INT(ROW()/18)),8,15)</f>
        <v>41501</v>
      </c>
      <c r="B11" s="14">
        <f t="shared" si="0"/>
        <v>41501</v>
      </c>
      <c r="C11" s="15" t="s">
        <v>16</v>
      </c>
    </row>
    <row r="12" spans="1:3">
      <c r="A12" s="13">
        <f>DATE(($A$1+INT(ROW()/18)),11,1)</f>
        <v>41579</v>
      </c>
      <c r="B12" s="14">
        <f t="shared" si="0"/>
        <v>41579</v>
      </c>
      <c r="C12" s="15" t="s">
        <v>17</v>
      </c>
    </row>
    <row r="13" spans="1:3">
      <c r="A13" s="13">
        <f>DATE(($A$1+INT(ROW()/18)),11,11)</f>
        <v>41589</v>
      </c>
      <c r="B13" s="14">
        <f t="shared" si="0"/>
        <v>41589</v>
      </c>
      <c r="C13" s="15" t="s">
        <v>18</v>
      </c>
    </row>
    <row r="14" spans="1:3" ht="15.75" thickBot="1">
      <c r="A14" s="13">
        <f>DATE(($A$1+INT(ROW()/18)),12,25)</f>
        <v>41633</v>
      </c>
      <c r="B14" s="14">
        <f t="shared" si="0"/>
        <v>41633</v>
      </c>
      <c r="C14" s="15" t="s">
        <v>19</v>
      </c>
    </row>
    <row r="15" spans="1:3" ht="16.5" thickTop="1">
      <c r="A15" s="16"/>
      <c r="B15" s="17" t="str">
        <f t="shared" si="0"/>
        <v/>
      </c>
      <c r="C15" s="18"/>
    </row>
    <row r="16" spans="1:3" ht="15.75">
      <c r="A16" s="19"/>
      <c r="B16" s="20" t="str">
        <f t="shared" si="0"/>
        <v/>
      </c>
      <c r="C16" s="21"/>
    </row>
    <row r="17" spans="1:3" ht="15.75">
      <c r="A17" s="19"/>
      <c r="B17" s="20"/>
      <c r="C17" s="21"/>
    </row>
    <row r="18" spans="1:3" ht="15.75">
      <c r="A18" s="19"/>
      <c r="B18" s="20"/>
      <c r="C18" s="21"/>
    </row>
    <row r="19" spans="1:3" ht="15.75">
      <c r="A19" s="28"/>
      <c r="B19" s="30">
        <f>A1+1</f>
        <v>2014</v>
      </c>
      <c r="C19" s="29"/>
    </row>
    <row r="20" spans="1:3" ht="15.75">
      <c r="A20" s="13">
        <f>DATE(($A$1+INT(ROW()/18)),1,1)</f>
        <v>41640</v>
      </c>
      <c r="B20" s="20">
        <f t="shared" si="0"/>
        <v>41640</v>
      </c>
      <c r="C20" s="15" t="str">
        <f>C2</f>
        <v>Jour de l'An</v>
      </c>
    </row>
    <row r="21" spans="1:3" ht="15.75">
      <c r="A21" s="13">
        <f>DOLLAR((DAY(MINUTE(($A$1+INT(ROW()/18))/38)/2+55)&amp;"/4/"&amp;($A$1+INT(ROW()/18)))/7,)*7-6</f>
        <v>41749</v>
      </c>
      <c r="B21" s="20">
        <f t="shared" ref="B21:B38" si="1">IF(A21="","",A21)</f>
        <v>41749</v>
      </c>
      <c r="C21" s="15" t="str">
        <f t="shared" ref="C21:C36" si="2">C3</f>
        <v>Pâques</v>
      </c>
    </row>
    <row r="22" spans="1:3" ht="15.75">
      <c r="A22" s="13">
        <f>(DOLLAR((DAY(MINUTE(($A$1+INT(ROW()/18))/38)/2+55)&amp;"/4/"&amp;($A$1+INT(ROW()/18)))/7,)*7-6)+1</f>
        <v>41750</v>
      </c>
      <c r="B22" s="20">
        <f t="shared" si="1"/>
        <v>41750</v>
      </c>
      <c r="C22" s="15" t="str">
        <f t="shared" si="2"/>
        <v>Lundi de Pâques</v>
      </c>
    </row>
    <row r="23" spans="1:3" ht="15.75">
      <c r="A23" s="13">
        <f>DATE(($A$1+INT(ROW()/18)),5,1)</f>
        <v>41760</v>
      </c>
      <c r="B23" s="20">
        <f t="shared" si="1"/>
        <v>41760</v>
      </c>
      <c r="C23" s="15" t="str">
        <f t="shared" si="2"/>
        <v>Fête du Travail</v>
      </c>
    </row>
    <row r="24" spans="1:3" ht="15.75">
      <c r="A24" s="13">
        <f>DATE(($A$1+INT(ROW()/18)),5,8)</f>
        <v>41767</v>
      </c>
      <c r="B24" s="20">
        <f t="shared" si="1"/>
        <v>41767</v>
      </c>
      <c r="C24" s="15" t="str">
        <f t="shared" si="2"/>
        <v>Victoire</v>
      </c>
    </row>
    <row r="25" spans="1:3" ht="15.75">
      <c r="A25" s="13">
        <f>(DOLLAR((DAY(MINUTE(($A$1+INT(ROW()/18))/38)/2+55)&amp;"/4/"&amp;($A$1+INT(ROW()/18)))/7,)*7-6)+39</f>
        <v>41788</v>
      </c>
      <c r="B25" s="20">
        <f t="shared" si="1"/>
        <v>41788</v>
      </c>
      <c r="C25" s="15" t="str">
        <f t="shared" si="2"/>
        <v>Ascencion</v>
      </c>
    </row>
    <row r="26" spans="1:3" ht="15.75">
      <c r="A26" s="13">
        <f>(DOLLAR((DAY(MINUTE(($A$1+INT(ROW()/18))/38)/2+55)&amp;"/4/"&amp;($A$1+INT(ROW()/18)))/7,)*7-6)+49</f>
        <v>41798</v>
      </c>
      <c r="B26" s="20">
        <f t="shared" si="1"/>
        <v>41798</v>
      </c>
      <c r="C26" s="15" t="str">
        <f t="shared" si="2"/>
        <v>Pentecôte</v>
      </c>
    </row>
    <row r="27" spans="1:3" ht="15.75">
      <c r="A27" s="13">
        <f>(DOLLAR((DAY(MINUTE(($A$1+INT(ROW()/18))/38)/2+55)&amp;"/4/"&amp;($A$1+INT(ROW()/18)))/7,)*7-6)+50</f>
        <v>41799</v>
      </c>
      <c r="B27" s="20">
        <f t="shared" si="1"/>
        <v>41799</v>
      </c>
      <c r="C27" s="15" t="str">
        <f t="shared" si="2"/>
        <v>Lundi de Pentecôte</v>
      </c>
    </row>
    <row r="28" spans="1:3" ht="15.75">
      <c r="A28" s="13">
        <f>DATE(($A$1+INT(ROW()/18)),7,14)</f>
        <v>41834</v>
      </c>
      <c r="B28" s="20">
        <f t="shared" si="1"/>
        <v>41834</v>
      </c>
      <c r="C28" s="15" t="str">
        <f t="shared" si="2"/>
        <v>Fête Nationale</v>
      </c>
    </row>
    <row r="29" spans="1:3" ht="15.75">
      <c r="A29" s="13">
        <f>DATE(($A$1+INT(ROW()/18)),8,15)</f>
        <v>41866</v>
      </c>
      <c r="B29" s="20">
        <f t="shared" si="1"/>
        <v>41866</v>
      </c>
      <c r="C29" s="15" t="str">
        <f t="shared" si="2"/>
        <v>Assomption</v>
      </c>
    </row>
    <row r="30" spans="1:3" ht="15.75">
      <c r="A30" s="13">
        <f>DATE(($A$1+INT(ROW()/18)),11,1)</f>
        <v>41944</v>
      </c>
      <c r="B30" s="20">
        <f t="shared" si="1"/>
        <v>41944</v>
      </c>
      <c r="C30" s="15" t="str">
        <f t="shared" si="2"/>
        <v>Toussaint</v>
      </c>
    </row>
    <row r="31" spans="1:3" ht="15.75">
      <c r="A31" s="13">
        <f>DATE(($A$1+INT(ROW()/18)),11,11)</f>
        <v>41954</v>
      </c>
      <c r="B31" s="20">
        <f t="shared" si="1"/>
        <v>41954</v>
      </c>
      <c r="C31" s="15" t="str">
        <f t="shared" si="2"/>
        <v>Armistice</v>
      </c>
    </row>
    <row r="32" spans="1:3" ht="16.5" thickBot="1">
      <c r="A32" s="13">
        <f>DATE(($A$1+INT(ROW()/18)),12,25)</f>
        <v>41998</v>
      </c>
      <c r="B32" s="23">
        <f t="shared" si="1"/>
        <v>41998</v>
      </c>
      <c r="C32" s="15" t="str">
        <f t="shared" si="2"/>
        <v>Noël</v>
      </c>
    </row>
    <row r="33" spans="1:3" ht="16.5" thickTop="1">
      <c r="A33" s="16"/>
      <c r="B33" s="17" t="str">
        <f t="shared" si="1"/>
        <v/>
      </c>
      <c r="C33" s="18">
        <f t="shared" si="2"/>
        <v>0</v>
      </c>
    </row>
    <row r="34" spans="1:3" ht="15.75">
      <c r="A34" s="19"/>
      <c r="B34" s="20" t="str">
        <f t="shared" si="1"/>
        <v/>
      </c>
      <c r="C34" s="21">
        <f t="shared" si="2"/>
        <v>0</v>
      </c>
    </row>
    <row r="35" spans="1:3" ht="15.75">
      <c r="A35" s="19"/>
      <c r="B35" s="20" t="str">
        <f t="shared" si="1"/>
        <v/>
      </c>
      <c r="C35" s="21">
        <f t="shared" si="2"/>
        <v>0</v>
      </c>
    </row>
    <row r="36" spans="1:3" ht="16.5" thickBot="1">
      <c r="A36" s="22"/>
      <c r="B36" s="23" t="str">
        <f t="shared" si="1"/>
        <v/>
      </c>
      <c r="C36" s="24">
        <f t="shared" si="2"/>
        <v>0</v>
      </c>
    </row>
    <row r="37" spans="1:3" ht="16.5" thickTop="1">
      <c r="A37" s="28"/>
      <c r="B37" s="30">
        <f>B19+1</f>
        <v>2015</v>
      </c>
      <c r="C37" s="29"/>
    </row>
    <row r="38" spans="1:3" ht="15.75">
      <c r="A38" s="13">
        <f>DATE(($A$1+INT(ROW()/18)),1,1)</f>
        <v>42005</v>
      </c>
      <c r="B38" s="20">
        <f t="shared" si="1"/>
        <v>42005</v>
      </c>
      <c r="C38" s="15" t="str">
        <f>C20</f>
        <v>Jour de l'An</v>
      </c>
    </row>
    <row r="39" spans="1:3" ht="15.75">
      <c r="A39" s="13">
        <f>DOLLAR((DAY(MINUTE(($A$1+INT(ROW()/18))/38)/2+55)&amp;"/4/"&amp;($A$1+INT(ROW()/18)))/7,)*7-6</f>
        <v>42099</v>
      </c>
      <c r="B39" s="20">
        <f t="shared" ref="B39:B54" si="3">IF(A39="","",A39)</f>
        <v>42099</v>
      </c>
      <c r="C39" s="15" t="str">
        <f t="shared" ref="C39:C54" si="4">C21</f>
        <v>Pâques</v>
      </c>
    </row>
    <row r="40" spans="1:3" ht="15.75">
      <c r="A40" s="13">
        <f>(DOLLAR((DAY(MINUTE(($A$1+INT(ROW()/18))/38)/2+55)&amp;"/4/"&amp;($A$1+INT(ROW()/18)))/7,)*7-6)+1</f>
        <v>42100</v>
      </c>
      <c r="B40" s="20">
        <f t="shared" si="3"/>
        <v>42100</v>
      </c>
      <c r="C40" s="15" t="str">
        <f t="shared" si="4"/>
        <v>Lundi de Pâques</v>
      </c>
    </row>
    <row r="41" spans="1:3" ht="15.75">
      <c r="A41" s="13">
        <f>DATE(($A$1+INT(ROW()/18)),5,1)</f>
        <v>42125</v>
      </c>
      <c r="B41" s="20">
        <f t="shared" si="3"/>
        <v>42125</v>
      </c>
      <c r="C41" s="15" t="str">
        <f t="shared" si="4"/>
        <v>Fête du Travail</v>
      </c>
    </row>
    <row r="42" spans="1:3" ht="15.75">
      <c r="A42" s="13">
        <f>DATE(($A$1+INT(ROW()/18)),5,8)</f>
        <v>42132</v>
      </c>
      <c r="B42" s="20">
        <f t="shared" si="3"/>
        <v>42132</v>
      </c>
      <c r="C42" s="15" t="str">
        <f t="shared" si="4"/>
        <v>Victoire</v>
      </c>
    </row>
    <row r="43" spans="1:3" ht="15.75">
      <c r="A43" s="13">
        <f>(DOLLAR((DAY(MINUTE(($A$1+INT(ROW()/18))/38)/2+55)&amp;"/4/"&amp;($A$1+INT(ROW()/18)))/7,)*7-6)+39</f>
        <v>42138</v>
      </c>
      <c r="B43" s="20">
        <f t="shared" si="3"/>
        <v>42138</v>
      </c>
      <c r="C43" s="15" t="str">
        <f t="shared" si="4"/>
        <v>Ascencion</v>
      </c>
    </row>
    <row r="44" spans="1:3" ht="15.75">
      <c r="A44" s="13">
        <f>(DOLLAR((DAY(MINUTE(($A$1+INT(ROW()/18))/38)/2+55)&amp;"/4/"&amp;($A$1+INT(ROW()/18)))/7,)*7-6)+49</f>
        <v>42148</v>
      </c>
      <c r="B44" s="20">
        <f t="shared" si="3"/>
        <v>42148</v>
      </c>
      <c r="C44" s="15" t="str">
        <f t="shared" si="4"/>
        <v>Pentecôte</v>
      </c>
    </row>
    <row r="45" spans="1:3" ht="15.75">
      <c r="A45" s="13">
        <f>(DOLLAR((DAY(MINUTE(($A$1+INT(ROW()/18))/38)/2+55)&amp;"/4/"&amp;($A$1+INT(ROW()/18)))/7,)*7-6)+50</f>
        <v>42149</v>
      </c>
      <c r="B45" s="20">
        <f t="shared" si="3"/>
        <v>42149</v>
      </c>
      <c r="C45" s="15" t="str">
        <f t="shared" si="4"/>
        <v>Lundi de Pentecôte</v>
      </c>
    </row>
    <row r="46" spans="1:3" ht="15.75">
      <c r="A46" s="13">
        <f>DATE(($A$1+INT(ROW()/18)),7,14)</f>
        <v>42199</v>
      </c>
      <c r="B46" s="20">
        <f t="shared" si="3"/>
        <v>42199</v>
      </c>
      <c r="C46" s="15" t="str">
        <f t="shared" si="4"/>
        <v>Fête Nationale</v>
      </c>
    </row>
    <row r="47" spans="1:3" ht="15.75">
      <c r="A47" s="13">
        <f>DATE(($A$1+INT(ROW()/18)),8,15)</f>
        <v>42231</v>
      </c>
      <c r="B47" s="20">
        <f t="shared" si="3"/>
        <v>42231</v>
      </c>
      <c r="C47" s="15" t="str">
        <f t="shared" si="4"/>
        <v>Assomption</v>
      </c>
    </row>
    <row r="48" spans="1:3" ht="15.75">
      <c r="A48" s="13">
        <f>DATE(($A$1+INT(ROW()/18)),11,1)</f>
        <v>42309</v>
      </c>
      <c r="B48" s="20">
        <f t="shared" si="3"/>
        <v>42309</v>
      </c>
      <c r="C48" s="15" t="str">
        <f t="shared" si="4"/>
        <v>Toussaint</v>
      </c>
    </row>
    <row r="49" spans="1:3" ht="15.75">
      <c r="A49" s="13">
        <f>DATE(($A$1+INT(ROW()/18)),11,11)</f>
        <v>42319</v>
      </c>
      <c r="B49" s="20">
        <f t="shared" si="3"/>
        <v>42319</v>
      </c>
      <c r="C49" s="15" t="str">
        <f t="shared" si="4"/>
        <v>Armistice</v>
      </c>
    </row>
    <row r="50" spans="1:3" ht="16.5" thickBot="1">
      <c r="A50" s="13">
        <f>DATE(($A$1+INT(ROW()/18)),12,25)</f>
        <v>42363</v>
      </c>
      <c r="B50" s="23">
        <f t="shared" si="3"/>
        <v>42363</v>
      </c>
      <c r="C50" s="15" t="str">
        <f t="shared" si="4"/>
        <v>Noël</v>
      </c>
    </row>
    <row r="51" spans="1:3" ht="16.5" thickTop="1">
      <c r="A51" s="16"/>
      <c r="B51" s="17" t="str">
        <f t="shared" si="3"/>
        <v/>
      </c>
      <c r="C51" s="18">
        <f t="shared" si="4"/>
        <v>0</v>
      </c>
    </row>
    <row r="52" spans="1:3" ht="15.75">
      <c r="A52" s="19"/>
      <c r="B52" s="20" t="str">
        <f t="shared" si="3"/>
        <v/>
      </c>
      <c r="C52" s="21">
        <f t="shared" si="4"/>
        <v>0</v>
      </c>
    </row>
    <row r="53" spans="1:3" ht="15.75">
      <c r="A53" s="19"/>
      <c r="B53" s="20" t="str">
        <f t="shared" si="3"/>
        <v/>
      </c>
      <c r="C53" s="21">
        <f t="shared" si="4"/>
        <v>0</v>
      </c>
    </row>
    <row r="54" spans="1:3" ht="16.5" thickBot="1">
      <c r="A54" s="22"/>
      <c r="B54" s="23" t="str">
        <f t="shared" si="3"/>
        <v/>
      </c>
      <c r="C54" s="24">
        <f t="shared" si="4"/>
        <v>0</v>
      </c>
    </row>
    <row r="55" spans="1:3" ht="16.5" thickTop="1">
      <c r="A55" s="28"/>
      <c r="B55" s="30">
        <f>B37+1</f>
        <v>2016</v>
      </c>
      <c r="C55" s="29"/>
    </row>
    <row r="56" spans="1:3" ht="15.75">
      <c r="A56" s="13">
        <f>DATE(($A$1+INT(ROW()/18)),1,1)</f>
        <v>42370</v>
      </c>
      <c r="B56" s="20">
        <f t="shared" ref="B56:B74" si="5">IF(A56="","",A56)</f>
        <v>42370</v>
      </c>
      <c r="C56" s="15" t="str">
        <f>C38</f>
        <v>Jour de l'An</v>
      </c>
    </row>
    <row r="57" spans="1:3" ht="15.75">
      <c r="A57" s="13">
        <f>DOLLAR((DAY(MINUTE(($A$1+INT(ROW()/18))/38)/2+55)&amp;"/4/"&amp;($A$1+INT(ROW()/18)))/7,)*7-6</f>
        <v>42456</v>
      </c>
      <c r="B57" s="20">
        <f t="shared" si="5"/>
        <v>42456</v>
      </c>
      <c r="C57" s="15" t="str">
        <f t="shared" ref="C57:C72" si="6">C39</f>
        <v>Pâques</v>
      </c>
    </row>
    <row r="58" spans="1:3" ht="15.75">
      <c r="A58" s="13">
        <f>(DOLLAR((DAY(MINUTE(($A$1+INT(ROW()/18))/38)/2+55)&amp;"/4/"&amp;($A$1+INT(ROW()/18)))/7,)*7-6)+1</f>
        <v>42457</v>
      </c>
      <c r="B58" s="20">
        <f t="shared" si="5"/>
        <v>42457</v>
      </c>
      <c r="C58" s="15" t="str">
        <f t="shared" si="6"/>
        <v>Lundi de Pâques</v>
      </c>
    </row>
    <row r="59" spans="1:3" ht="15.75">
      <c r="A59" s="13">
        <f>DATE(($A$1+INT(ROW()/18)),5,1)</f>
        <v>42491</v>
      </c>
      <c r="B59" s="20">
        <f t="shared" si="5"/>
        <v>42491</v>
      </c>
      <c r="C59" s="15" t="str">
        <f t="shared" si="6"/>
        <v>Fête du Travail</v>
      </c>
    </row>
    <row r="60" spans="1:3" ht="15.75">
      <c r="A60" s="13">
        <f>DATE(($A$1+INT(ROW()/18)),5,8)</f>
        <v>42498</v>
      </c>
      <c r="B60" s="20">
        <f t="shared" si="5"/>
        <v>42498</v>
      </c>
      <c r="C60" s="15" t="str">
        <f t="shared" si="6"/>
        <v>Victoire</v>
      </c>
    </row>
    <row r="61" spans="1:3" ht="15.75">
      <c r="A61" s="13">
        <f>(DOLLAR((DAY(MINUTE(($A$1+INT(ROW()/18))/38)/2+55)&amp;"/4/"&amp;($A$1+INT(ROW()/18)))/7,)*7-6)+39</f>
        <v>42495</v>
      </c>
      <c r="B61" s="20">
        <f t="shared" si="5"/>
        <v>42495</v>
      </c>
      <c r="C61" s="15" t="str">
        <f t="shared" si="6"/>
        <v>Ascencion</v>
      </c>
    </row>
    <row r="62" spans="1:3" ht="15.75">
      <c r="A62" s="13">
        <f>(DOLLAR((DAY(MINUTE(($A$1+INT(ROW()/18))/38)/2+55)&amp;"/4/"&amp;($A$1+INT(ROW()/18)))/7,)*7-6)+49</f>
        <v>42505</v>
      </c>
      <c r="B62" s="20">
        <f t="shared" si="5"/>
        <v>42505</v>
      </c>
      <c r="C62" s="15" t="str">
        <f t="shared" si="6"/>
        <v>Pentecôte</v>
      </c>
    </row>
    <row r="63" spans="1:3" ht="15.75">
      <c r="A63" s="13">
        <f>(DOLLAR((DAY(MINUTE(($A$1+INT(ROW()/18))/38)/2+55)&amp;"/4/"&amp;($A$1+INT(ROW()/18)))/7,)*7-6)+50</f>
        <v>42506</v>
      </c>
      <c r="B63" s="20">
        <f t="shared" si="5"/>
        <v>42506</v>
      </c>
      <c r="C63" s="15" t="str">
        <f t="shared" si="6"/>
        <v>Lundi de Pentecôte</v>
      </c>
    </row>
    <row r="64" spans="1:3" ht="15.75">
      <c r="A64" s="13">
        <f>DATE(($A$1+INT(ROW()/18)),7,14)</f>
        <v>42565</v>
      </c>
      <c r="B64" s="20">
        <f t="shared" si="5"/>
        <v>42565</v>
      </c>
      <c r="C64" s="15" t="str">
        <f t="shared" si="6"/>
        <v>Fête Nationale</v>
      </c>
    </row>
    <row r="65" spans="1:3" ht="15.75">
      <c r="A65" s="13">
        <f>DATE(($A$1+INT(ROW()/18)),8,15)</f>
        <v>42597</v>
      </c>
      <c r="B65" s="20">
        <f t="shared" si="5"/>
        <v>42597</v>
      </c>
      <c r="C65" s="15" t="str">
        <f t="shared" si="6"/>
        <v>Assomption</v>
      </c>
    </row>
    <row r="66" spans="1:3" ht="15.75">
      <c r="A66" s="13">
        <f>DATE(($A$1+INT(ROW()/18)),11,1)</f>
        <v>42675</v>
      </c>
      <c r="B66" s="20">
        <f t="shared" si="5"/>
        <v>42675</v>
      </c>
      <c r="C66" s="15" t="str">
        <f t="shared" si="6"/>
        <v>Toussaint</v>
      </c>
    </row>
    <row r="67" spans="1:3" ht="15.75">
      <c r="A67" s="13">
        <f>DATE(($A$1+INT(ROW()/18)),11,11)</f>
        <v>42685</v>
      </c>
      <c r="B67" s="20">
        <f t="shared" si="5"/>
        <v>42685</v>
      </c>
      <c r="C67" s="15" t="str">
        <f t="shared" si="6"/>
        <v>Armistice</v>
      </c>
    </row>
    <row r="68" spans="1:3" ht="16.5" thickBot="1">
      <c r="A68" s="13">
        <f>DATE(($A$1+INT(ROW()/18)),12,25)</f>
        <v>42729</v>
      </c>
      <c r="B68" s="23">
        <f t="shared" si="5"/>
        <v>42729</v>
      </c>
      <c r="C68" s="15" t="str">
        <f t="shared" si="6"/>
        <v>Noël</v>
      </c>
    </row>
    <row r="69" spans="1:3" ht="16.5" thickTop="1">
      <c r="A69" s="16"/>
      <c r="B69" s="17" t="str">
        <f t="shared" si="5"/>
        <v/>
      </c>
      <c r="C69" s="18">
        <f t="shared" si="6"/>
        <v>0</v>
      </c>
    </row>
    <row r="70" spans="1:3" ht="15.75">
      <c r="A70" s="19"/>
      <c r="B70" s="20" t="str">
        <f t="shared" si="5"/>
        <v/>
      </c>
      <c r="C70" s="21">
        <f t="shared" si="6"/>
        <v>0</v>
      </c>
    </row>
    <row r="71" spans="1:3" ht="15.75">
      <c r="A71" s="19"/>
      <c r="B71" s="20" t="str">
        <f t="shared" si="5"/>
        <v/>
      </c>
      <c r="C71" s="21">
        <f t="shared" si="6"/>
        <v>0</v>
      </c>
    </row>
    <row r="72" spans="1:3" ht="16.5" thickBot="1">
      <c r="A72" s="22"/>
      <c r="B72" s="23" t="str">
        <f t="shared" si="5"/>
        <v/>
      </c>
      <c r="C72" s="24">
        <f t="shared" si="6"/>
        <v>0</v>
      </c>
    </row>
    <row r="73" spans="1:3" ht="16.5" thickTop="1">
      <c r="A73" s="28"/>
      <c r="B73" s="30">
        <f>B55+1</f>
        <v>2017</v>
      </c>
      <c r="C73" s="29"/>
    </row>
    <row r="74" spans="1:3" ht="15.75">
      <c r="A74" s="13">
        <f>DATE(($A$1+INT(ROW()/18)),1,1)</f>
        <v>42736</v>
      </c>
      <c r="B74" s="20">
        <f t="shared" ref="B74:B90" si="7">IF(A74="","",A74)</f>
        <v>42736</v>
      </c>
      <c r="C74" s="15" t="str">
        <f>C56</f>
        <v>Jour de l'An</v>
      </c>
    </row>
    <row r="75" spans="1:3" ht="15.75">
      <c r="A75" s="13">
        <f>DOLLAR((DAY(MINUTE(($A$1+INT(ROW()/18))/38)/2+55)&amp;"/4/"&amp;($A$1+INT(ROW()/18)))/7,)*7-6</f>
        <v>42841</v>
      </c>
      <c r="B75" s="20">
        <f t="shared" si="7"/>
        <v>42841</v>
      </c>
      <c r="C75" s="15" t="str">
        <f t="shared" ref="C75:C90" si="8">C57</f>
        <v>Pâques</v>
      </c>
    </row>
    <row r="76" spans="1:3" ht="15.75">
      <c r="A76" s="13">
        <f>(DOLLAR((DAY(MINUTE(($A$1+INT(ROW()/18))/38)/2+55)&amp;"/4/"&amp;($A$1+INT(ROW()/18)))/7,)*7-6)+1</f>
        <v>42842</v>
      </c>
      <c r="B76" s="20">
        <f t="shared" si="7"/>
        <v>42842</v>
      </c>
      <c r="C76" s="15" t="str">
        <f t="shared" si="8"/>
        <v>Lundi de Pâques</v>
      </c>
    </row>
    <row r="77" spans="1:3" ht="15.75">
      <c r="A77" s="13">
        <f>DATE(($A$1+INT(ROW()/18)),5,1)</f>
        <v>42856</v>
      </c>
      <c r="B77" s="20">
        <f t="shared" si="7"/>
        <v>42856</v>
      </c>
      <c r="C77" s="15" t="str">
        <f t="shared" si="8"/>
        <v>Fête du Travail</v>
      </c>
    </row>
    <row r="78" spans="1:3" ht="15.75">
      <c r="A78" s="13">
        <f>DATE(($A$1+INT(ROW()/18)),5,8)</f>
        <v>42863</v>
      </c>
      <c r="B78" s="20">
        <f t="shared" si="7"/>
        <v>42863</v>
      </c>
      <c r="C78" s="15" t="str">
        <f t="shared" si="8"/>
        <v>Victoire</v>
      </c>
    </row>
    <row r="79" spans="1:3" ht="15.75">
      <c r="A79" s="13">
        <f>(DOLLAR((DAY(MINUTE(($A$1+INT(ROW()/18))/38)/2+55)&amp;"/4/"&amp;($A$1+INT(ROW()/18)))/7,)*7-6)+39</f>
        <v>42880</v>
      </c>
      <c r="B79" s="20">
        <f t="shared" si="7"/>
        <v>42880</v>
      </c>
      <c r="C79" s="15" t="str">
        <f t="shared" si="8"/>
        <v>Ascencion</v>
      </c>
    </row>
    <row r="80" spans="1:3" ht="15.75">
      <c r="A80" s="13">
        <f>(DOLLAR((DAY(MINUTE(($A$1+INT(ROW()/18))/38)/2+55)&amp;"/4/"&amp;($A$1+INT(ROW()/18)))/7,)*7-6)+49</f>
        <v>42890</v>
      </c>
      <c r="B80" s="20">
        <f t="shared" si="7"/>
        <v>42890</v>
      </c>
      <c r="C80" s="15" t="str">
        <f t="shared" si="8"/>
        <v>Pentecôte</v>
      </c>
    </row>
    <row r="81" spans="1:3" ht="15.75">
      <c r="A81" s="13">
        <f>(DOLLAR((DAY(MINUTE(($A$1+INT(ROW()/18))/38)/2+55)&amp;"/4/"&amp;($A$1+INT(ROW()/18)))/7,)*7-6)+50</f>
        <v>42891</v>
      </c>
      <c r="B81" s="20">
        <f t="shared" si="7"/>
        <v>42891</v>
      </c>
      <c r="C81" s="15" t="str">
        <f t="shared" si="8"/>
        <v>Lundi de Pentecôte</v>
      </c>
    </row>
    <row r="82" spans="1:3" ht="15.75">
      <c r="A82" s="13">
        <f>DATE(($A$1+INT(ROW()/18)),7,14)</f>
        <v>42930</v>
      </c>
      <c r="B82" s="20">
        <f t="shared" si="7"/>
        <v>42930</v>
      </c>
      <c r="C82" s="15" t="str">
        <f t="shared" si="8"/>
        <v>Fête Nationale</v>
      </c>
    </row>
    <row r="83" spans="1:3" ht="15.75">
      <c r="A83" s="13">
        <f>DATE(($A$1+INT(ROW()/18)),8,15)</f>
        <v>42962</v>
      </c>
      <c r="B83" s="20">
        <f t="shared" si="7"/>
        <v>42962</v>
      </c>
      <c r="C83" s="15" t="str">
        <f t="shared" si="8"/>
        <v>Assomption</v>
      </c>
    </row>
    <row r="84" spans="1:3" ht="15.75">
      <c r="A84" s="13">
        <f>DATE(($A$1+INT(ROW()/18)),11,1)</f>
        <v>43040</v>
      </c>
      <c r="B84" s="20">
        <f t="shared" si="7"/>
        <v>43040</v>
      </c>
      <c r="C84" s="15" t="str">
        <f t="shared" si="8"/>
        <v>Toussaint</v>
      </c>
    </row>
    <row r="85" spans="1:3" ht="15.75">
      <c r="A85" s="13">
        <f>DATE(($A$1+INT(ROW()/18)),11,11)</f>
        <v>43050</v>
      </c>
      <c r="B85" s="20">
        <f t="shared" si="7"/>
        <v>43050</v>
      </c>
      <c r="C85" s="15" t="str">
        <f t="shared" si="8"/>
        <v>Armistice</v>
      </c>
    </row>
    <row r="86" spans="1:3" ht="16.5" thickBot="1">
      <c r="A86" s="13">
        <f>DATE(($A$1+INT(ROW()/18)),12,25)</f>
        <v>43094</v>
      </c>
      <c r="B86" s="23">
        <f t="shared" si="7"/>
        <v>43094</v>
      </c>
      <c r="C86" s="15" t="str">
        <f t="shared" si="8"/>
        <v>Noël</v>
      </c>
    </row>
    <row r="87" spans="1:3" ht="16.5" thickTop="1">
      <c r="A87" s="16"/>
      <c r="B87" s="17" t="str">
        <f t="shared" si="7"/>
        <v/>
      </c>
      <c r="C87" s="18">
        <f t="shared" si="8"/>
        <v>0</v>
      </c>
    </row>
    <row r="88" spans="1:3" ht="15.75">
      <c r="A88" s="19"/>
      <c r="B88" s="20" t="str">
        <f t="shared" si="7"/>
        <v/>
      </c>
      <c r="C88" s="21">
        <f t="shared" si="8"/>
        <v>0</v>
      </c>
    </row>
    <row r="89" spans="1:3" ht="15.75">
      <c r="A89" s="19"/>
      <c r="B89" s="20" t="str">
        <f t="shared" si="7"/>
        <v/>
      </c>
      <c r="C89" s="21">
        <f t="shared" si="8"/>
        <v>0</v>
      </c>
    </row>
    <row r="90" spans="1:3" ht="16.5" thickBot="1">
      <c r="A90" s="22"/>
      <c r="B90" s="23" t="str">
        <f t="shared" si="7"/>
        <v/>
      </c>
      <c r="C90" s="24">
        <f t="shared" si="8"/>
        <v>0</v>
      </c>
    </row>
    <row r="91" spans="1:3" ht="15.75" thickTop="1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data</vt:lpstr>
      <vt:lpstr>fériés</vt:lpstr>
      <vt:lpstr>fériés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Legrand</dc:creator>
  <cp:lastModifiedBy>GB</cp:lastModifiedBy>
  <dcterms:created xsi:type="dcterms:W3CDTF">2015-09-03T11:33:04Z</dcterms:created>
  <dcterms:modified xsi:type="dcterms:W3CDTF">2015-09-05T10:04:54Z</dcterms:modified>
</cp:coreProperties>
</file>