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6" windowWidth="16608" windowHeight="943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Q74" i="1"/>
  <c r="Q75"/>
  <c r="Q76"/>
  <c r="Q82"/>
  <c r="Q83"/>
  <c r="Q84"/>
  <c r="P75"/>
  <c r="P74"/>
  <c r="M86"/>
  <c r="L86"/>
  <c r="K86"/>
  <c r="J86"/>
  <c r="I86"/>
  <c r="N85"/>
  <c r="M85"/>
  <c r="L85"/>
  <c r="K85"/>
  <c r="J85"/>
  <c r="I85"/>
  <c r="H85"/>
  <c r="G85"/>
  <c r="F85"/>
  <c r="E85"/>
  <c r="D85"/>
  <c r="C85"/>
  <c r="B85"/>
  <c r="P84"/>
  <c r="N84"/>
  <c r="M84"/>
  <c r="L84"/>
  <c r="K84"/>
  <c r="J84"/>
  <c r="I84"/>
  <c r="H84"/>
  <c r="G84"/>
  <c r="F84"/>
  <c r="E84"/>
  <c r="D84"/>
  <c r="C84"/>
  <c r="B84"/>
  <c r="P83"/>
  <c r="O83"/>
  <c r="N83"/>
  <c r="M83"/>
  <c r="L83"/>
  <c r="K83"/>
  <c r="J83"/>
  <c r="I83"/>
  <c r="H83"/>
  <c r="G83"/>
  <c r="F83"/>
  <c r="E83"/>
  <c r="D83"/>
  <c r="C83"/>
  <c r="B83"/>
  <c r="P82"/>
  <c r="O82"/>
  <c r="N82"/>
  <c r="M82"/>
  <c r="L82"/>
  <c r="K82"/>
  <c r="J82"/>
  <c r="I82"/>
  <c r="H82"/>
  <c r="G82"/>
  <c r="F82"/>
  <c r="E82"/>
  <c r="D82"/>
  <c r="C82"/>
  <c r="B82"/>
  <c r="M78"/>
  <c r="L78"/>
  <c r="K78"/>
  <c r="J78"/>
  <c r="I78"/>
  <c r="N77"/>
  <c r="M77"/>
  <c r="L77"/>
  <c r="K77"/>
  <c r="J77"/>
  <c r="I77"/>
  <c r="H77"/>
  <c r="G77"/>
  <c r="F77"/>
  <c r="E77"/>
  <c r="D77"/>
  <c r="C77"/>
  <c r="N76"/>
  <c r="M76"/>
  <c r="L76"/>
  <c r="K76"/>
  <c r="J76"/>
  <c r="I76"/>
  <c r="H76"/>
  <c r="G76"/>
  <c r="F76"/>
  <c r="E76"/>
  <c r="D76"/>
  <c r="C76"/>
  <c r="B76"/>
  <c r="O75"/>
  <c r="N75"/>
  <c r="M75"/>
  <c r="L75"/>
  <c r="K75"/>
  <c r="J75"/>
  <c r="I75"/>
  <c r="H75"/>
  <c r="G75"/>
  <c r="F75"/>
  <c r="E75"/>
  <c r="D75"/>
  <c r="C75"/>
  <c r="B75"/>
  <c r="O74"/>
  <c r="N74"/>
  <c r="M74"/>
  <c r="L74"/>
  <c r="K74"/>
  <c r="J74"/>
  <c r="I74"/>
  <c r="H74"/>
  <c r="G74"/>
  <c r="F74"/>
  <c r="E74"/>
  <c r="D74"/>
  <c r="C74"/>
  <c r="B74"/>
  <c r="P76" s="1"/>
  <c r="B77"/>
</calcChain>
</file>

<file path=xl/sharedStrings.xml><?xml version="1.0" encoding="utf-8"?>
<sst xmlns="http://schemas.openxmlformats.org/spreadsheetml/2006/main" count="148" uniqueCount="115">
  <si>
    <t>METAYER FLORENT</t>
  </si>
  <si>
    <t>GONZALEZ JEAN-PHILIPPE</t>
  </si>
  <si>
    <t>LE SPLENDID</t>
  </si>
  <si>
    <t>RAOUX JULIE</t>
  </si>
  <si>
    <t>VERNE ANNE</t>
  </si>
  <si>
    <t>LA LIGNE WEB</t>
  </si>
  <si>
    <t>STELL'ART PRODUCTION</t>
  </si>
  <si>
    <t>TRANSPORTS EXPRESS VERGIER</t>
  </si>
  <si>
    <t>LE CLERC THOMAS</t>
  </si>
  <si>
    <t>EVOLUTIS RESSOURCES HUMAINES</t>
  </si>
  <si>
    <t>PROVENCE LAVAGE AUTO</t>
  </si>
  <si>
    <t>INGUIMBERT OPTIQUE</t>
  </si>
  <si>
    <t>BESSON NADEGE</t>
  </si>
  <si>
    <t>COULIBALY BAYA</t>
  </si>
  <si>
    <t>STE DE PLOMBERIE SANITAIRE ET CHAUFFAGE COLLECTIF</t>
  </si>
  <si>
    <t>SARRIANS BATTERIES</t>
  </si>
  <si>
    <t>LA COLOMBE</t>
  </si>
  <si>
    <t>LA FOURMI PROVENCALE</t>
  </si>
  <si>
    <t>MEGA AUTO CONTROLE</t>
  </si>
  <si>
    <t>NICOLAS</t>
  </si>
  <si>
    <t>YVAN REVOL &amp; FILS</t>
  </si>
  <si>
    <t>PHT</t>
  </si>
  <si>
    <t>CERDAN ALEXANDRA</t>
  </si>
  <si>
    <t>LA VIGNERONNE</t>
  </si>
  <si>
    <t>SDV</t>
  </si>
  <si>
    <t>OLEIS TRAVEL EVENTS</t>
  </si>
  <si>
    <t>UMANINI ERIC</t>
  </si>
  <si>
    <t>PARNET THIERRY</t>
  </si>
  <si>
    <t>CARLOTTI ANDREA</t>
  </si>
  <si>
    <t>BECKER JONATHAN</t>
  </si>
  <si>
    <t>MAINTENANCE MAISONS PARTICULIERES</t>
  </si>
  <si>
    <t>BRUNETTI JOSEPH</t>
  </si>
  <si>
    <t>SEE DEL REY VICTORIANO</t>
  </si>
  <si>
    <t>PASCAL CHRISTINE</t>
  </si>
  <si>
    <t>VAUDERON</t>
  </si>
  <si>
    <t>BERTRAND CORINNE</t>
  </si>
  <si>
    <t>FAURE - RICCI</t>
  </si>
  <si>
    <t>ALFOSEA</t>
  </si>
  <si>
    <t>LES CARMES</t>
  </si>
  <si>
    <t>ODY-C-FORME</t>
  </si>
  <si>
    <t>BOURG FABIENNE</t>
  </si>
  <si>
    <t>MABOTINE</t>
  </si>
  <si>
    <t>FRATELLI CONSTRUCTION</t>
  </si>
  <si>
    <t>BATILUX</t>
  </si>
  <si>
    <t>HCLP</t>
  </si>
  <si>
    <t>JCL</t>
  </si>
  <si>
    <t>ANGELINA</t>
  </si>
  <si>
    <t>LA COIFFURE</t>
  </si>
  <si>
    <t>BEYRNE CARLOS</t>
  </si>
  <si>
    <t>C'EST DANS L'HAIR</t>
  </si>
  <si>
    <t>VARACO</t>
  </si>
  <si>
    <t>ROURE BERNARD</t>
  </si>
  <si>
    <t>JUM'ELEC</t>
  </si>
  <si>
    <t>DENIM 85</t>
  </si>
  <si>
    <t>BARTHELEMY Nadège</t>
  </si>
  <si>
    <t>GALEON LAURIE</t>
  </si>
  <si>
    <t>HOT FORM</t>
  </si>
  <si>
    <t>WEBER Charline</t>
  </si>
  <si>
    <t>ROUSSIN Bérengère</t>
  </si>
  <si>
    <t>CHRISTOPHE COSTE SELECTIONS</t>
  </si>
  <si>
    <t>LE CLERC ALLISON</t>
  </si>
  <si>
    <t>ENTENTE DU VAUCLUSE</t>
  </si>
  <si>
    <t>LE DIX'VIN</t>
  </si>
  <si>
    <t>MAST Angélique</t>
  </si>
  <si>
    <t>BOILEAU Béatrice</t>
  </si>
  <si>
    <t>APPRO VIANDE</t>
  </si>
  <si>
    <t xml:space="preserve">LES 5 G </t>
  </si>
  <si>
    <t>THIBAULT L'EPICURIEUX</t>
  </si>
  <si>
    <t>HABITAT ET DEVELOPPEMENT DE VAUCLUSE</t>
  </si>
  <si>
    <t>GOIRAN DENIS</t>
  </si>
  <si>
    <t>PRODUITS TERROIR FRANCAIS</t>
  </si>
  <si>
    <t>Q 1</t>
  </si>
  <si>
    <t>Q 2</t>
  </si>
  <si>
    <t>Q 3</t>
  </si>
  <si>
    <t>Q 4</t>
  </si>
  <si>
    <t>Q 5</t>
  </si>
  <si>
    <t>Q 6</t>
  </si>
  <si>
    <t>Q 7</t>
  </si>
  <si>
    <t>Q 8</t>
  </si>
  <si>
    <t>Q 9</t>
  </si>
  <si>
    <t>Q 10</t>
  </si>
  <si>
    <t>Q 11</t>
  </si>
  <si>
    <t>Q 12</t>
  </si>
  <si>
    <t>Q 13</t>
  </si>
  <si>
    <t>Q 14</t>
  </si>
  <si>
    <t>Q 15</t>
  </si>
  <si>
    <t>Q 16</t>
  </si>
  <si>
    <t>Q 17</t>
  </si>
  <si>
    <t>Q 18</t>
  </si>
  <si>
    <t>Q 19</t>
  </si>
  <si>
    <t>Q 20</t>
  </si>
  <si>
    <t>Q 21</t>
  </si>
  <si>
    <t>Q 22</t>
  </si>
  <si>
    <t>Q 23</t>
  </si>
  <si>
    <t>TS</t>
  </si>
  <si>
    <t>S</t>
  </si>
  <si>
    <t>TA</t>
  </si>
  <si>
    <t>A</t>
  </si>
  <si>
    <t>B</t>
  </si>
  <si>
    <t>TB</t>
  </si>
  <si>
    <t>PC</t>
  </si>
  <si>
    <t>E</t>
  </si>
  <si>
    <t>claire et détaillée</t>
  </si>
  <si>
    <t>Sans Opinion</t>
  </si>
  <si>
    <t>Mail</t>
  </si>
  <si>
    <t>Oui</t>
  </si>
  <si>
    <t>Reconnu</t>
  </si>
  <si>
    <t>U</t>
  </si>
  <si>
    <t>1,2,7</t>
  </si>
  <si>
    <t>Non</t>
  </si>
  <si>
    <t>Privilégié</t>
  </si>
  <si>
    <t>I</t>
  </si>
  <si>
    <t>MOYENNE / nombre de questions</t>
  </si>
  <si>
    <t>TI</t>
  </si>
  <si>
    <t>Moyenne/ nombre de réponses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</si>
</sst>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topLeftCell="A72" workbookViewId="0">
      <selection activeCell="R72" sqref="R72"/>
    </sheetView>
  </sheetViews>
  <sheetFormatPr baseColWidth="10" defaultRowHeight="14.4"/>
  <cols>
    <col min="1" max="1" width="49.44140625" customWidth="1"/>
    <col min="2" max="14" width="8.77734375" customWidth="1"/>
    <col min="15" max="15" width="18.33203125" bestFit="1" customWidth="1"/>
    <col min="16" max="17" width="16.44140625" bestFit="1" customWidth="1"/>
    <col min="18" max="18" width="16" customWidth="1"/>
    <col min="19" max="19" width="19.44140625" customWidth="1"/>
    <col min="20" max="20" width="3.88671875" customWidth="1"/>
    <col min="21" max="21" width="10.109375" customWidth="1"/>
    <col min="22" max="22" width="5.109375" customWidth="1"/>
    <col min="23" max="23" width="7.6640625" customWidth="1"/>
    <col min="24" max="24" width="4" customWidth="1"/>
  </cols>
  <sheetData>
    <row r="1" spans="1:24"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76</v>
      </c>
      <c r="H1" s="3" t="s">
        <v>77</v>
      </c>
      <c r="I1" s="3" t="s">
        <v>78</v>
      </c>
      <c r="J1" s="3" t="s">
        <v>79</v>
      </c>
      <c r="K1" s="3" t="s">
        <v>80</v>
      </c>
      <c r="L1" s="3" t="s">
        <v>81</v>
      </c>
      <c r="M1" s="3" t="s">
        <v>82</v>
      </c>
      <c r="N1" s="3" t="s">
        <v>83</v>
      </c>
      <c r="O1" s="3" t="s">
        <v>84</v>
      </c>
      <c r="P1" s="3" t="s">
        <v>85</v>
      </c>
      <c r="Q1" s="3" t="s">
        <v>86</v>
      </c>
      <c r="R1" s="3" t="s">
        <v>87</v>
      </c>
      <c r="S1" s="3" t="s">
        <v>88</v>
      </c>
      <c r="T1" s="3" t="s">
        <v>89</v>
      </c>
      <c r="U1" s="3" t="s">
        <v>90</v>
      </c>
      <c r="V1" s="3" t="s">
        <v>91</v>
      </c>
      <c r="W1" s="3" t="s">
        <v>92</v>
      </c>
      <c r="X1" s="3" t="s">
        <v>93</v>
      </c>
    </row>
    <row r="2" spans="1:24" ht="27" customHeight="1">
      <c r="A2" s="1" t="s">
        <v>0</v>
      </c>
      <c r="B2" s="2"/>
      <c r="C2" s="2"/>
      <c r="D2" s="2"/>
      <c r="E2" s="2"/>
      <c r="F2" s="2" t="s">
        <v>96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7" customHeight="1">
      <c r="A3" s="1" t="s">
        <v>1</v>
      </c>
      <c r="B3" s="2" t="s">
        <v>113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7" customHeight="1">
      <c r="A4" s="1" t="s">
        <v>2</v>
      </c>
      <c r="B4" s="2" t="s">
        <v>113</v>
      </c>
      <c r="C4" s="2"/>
      <c r="D4" s="2"/>
      <c r="E4" s="2"/>
      <c r="F4" s="2" t="s">
        <v>96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7" customHeight="1">
      <c r="A5" s="1" t="s">
        <v>3</v>
      </c>
      <c r="B5" s="2" t="s">
        <v>113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7" customHeight="1">
      <c r="A6" s="1" t="s">
        <v>4</v>
      </c>
      <c r="B6" s="2"/>
      <c r="C6" s="2"/>
      <c r="D6" s="2"/>
      <c r="E6" s="2"/>
      <c r="F6" s="2" t="s">
        <v>96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7" customHeight="1">
      <c r="A7" s="1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7" customHeigh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7" customHeight="1">
      <c r="A9" s="1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7" customHeight="1">
      <c r="A10" s="1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7" customHeight="1">
      <c r="A11" s="1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7" customHeight="1">
      <c r="A12" s="1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7" customHeight="1">
      <c r="A13" s="1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7" customHeight="1">
      <c r="A14" s="1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7" customHeight="1">
      <c r="A15" s="1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7" customHeight="1">
      <c r="A16" s="1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7" customHeight="1">
      <c r="A17" s="1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7" customHeight="1">
      <c r="A18" s="1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7" customHeight="1">
      <c r="A19" s="1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7" customHeight="1">
      <c r="A20" s="1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7" customHeight="1">
      <c r="A21" s="1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7" customHeight="1">
      <c r="A22" s="1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7" customHeight="1">
      <c r="A23" s="1" t="s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7" customHeight="1">
      <c r="A24" s="1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7" customHeight="1">
      <c r="A25" s="1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7" customHeight="1">
      <c r="A26" s="1" t="s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7" customHeight="1">
      <c r="A27" s="1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7" customHeight="1">
      <c r="A28" s="1" t="s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7" customHeight="1">
      <c r="A29" s="1" t="s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7" customHeight="1">
      <c r="A30" s="1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7" customHeight="1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7" customHeight="1">
      <c r="A32" s="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7" customHeight="1">
      <c r="A33" s="1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7" customHeight="1">
      <c r="A34" s="1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7" customHeight="1">
      <c r="A35" s="1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7" customHeight="1">
      <c r="A36" s="1" t="s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7" customHeight="1">
      <c r="A37" s="1" t="s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7" customHeight="1">
      <c r="A38" s="1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7" customHeight="1">
      <c r="A39" s="1" t="s">
        <v>37</v>
      </c>
      <c r="B39" s="2" t="s">
        <v>94</v>
      </c>
      <c r="C39" s="2" t="s">
        <v>94</v>
      </c>
      <c r="D39" s="2" t="s">
        <v>96</v>
      </c>
      <c r="E39" s="2" t="s">
        <v>96</v>
      </c>
      <c r="F39" s="2" t="s">
        <v>96</v>
      </c>
      <c r="G39" s="2" t="s">
        <v>96</v>
      </c>
      <c r="H39" s="2" t="s">
        <v>96</v>
      </c>
      <c r="I39" s="2" t="s">
        <v>99</v>
      </c>
      <c r="J39" s="2" t="s">
        <v>99</v>
      </c>
      <c r="K39" s="2" t="s">
        <v>99</v>
      </c>
      <c r="L39" s="2" t="s">
        <v>99</v>
      </c>
      <c r="M39" s="2" t="s">
        <v>99</v>
      </c>
      <c r="N39" s="2" t="s">
        <v>97</v>
      </c>
      <c r="O39" s="2" t="s">
        <v>102</v>
      </c>
      <c r="P39" s="2" t="s">
        <v>103</v>
      </c>
      <c r="Q39" s="2" t="s">
        <v>103</v>
      </c>
      <c r="R39" s="2" t="s">
        <v>104</v>
      </c>
      <c r="S39" s="2">
        <v>1.3</v>
      </c>
      <c r="T39" s="2" t="s">
        <v>109</v>
      </c>
      <c r="U39" s="2" t="s">
        <v>110</v>
      </c>
      <c r="V39" s="2" t="s">
        <v>111</v>
      </c>
      <c r="W39" s="2" t="s">
        <v>105</v>
      </c>
      <c r="X39" s="2" t="s">
        <v>105</v>
      </c>
    </row>
    <row r="40" spans="1:24" ht="27" customHeight="1">
      <c r="A40" s="1" t="s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7" customHeight="1">
      <c r="A41" s="1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7" customHeight="1">
      <c r="A42" s="1" t="s">
        <v>40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7" customHeight="1">
      <c r="A43" s="1" t="s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7" customHeight="1">
      <c r="A44" s="1" t="s">
        <v>42</v>
      </c>
      <c r="B44" s="2" t="s">
        <v>94</v>
      </c>
      <c r="C44" s="2" t="s">
        <v>95</v>
      </c>
      <c r="D44" s="2" t="s">
        <v>96</v>
      </c>
      <c r="E44" s="2" t="s">
        <v>96</v>
      </c>
      <c r="F44" s="2" t="s">
        <v>97</v>
      </c>
      <c r="G44" s="2" t="s">
        <v>96</v>
      </c>
      <c r="H44" s="2" t="s">
        <v>97</v>
      </c>
      <c r="I44" s="2" t="s">
        <v>98</v>
      </c>
      <c r="J44" s="2" t="s">
        <v>99</v>
      </c>
      <c r="K44" s="2" t="s">
        <v>100</v>
      </c>
      <c r="L44" s="2" t="s">
        <v>100</v>
      </c>
      <c r="M44" s="2" t="s">
        <v>99</v>
      </c>
      <c r="N44" s="2" t="s">
        <v>101</v>
      </c>
      <c r="O44" s="2" t="s">
        <v>102</v>
      </c>
      <c r="P44" s="2" t="s">
        <v>103</v>
      </c>
      <c r="Q44" s="2" t="s">
        <v>103</v>
      </c>
      <c r="R44" s="2" t="s">
        <v>104</v>
      </c>
      <c r="S44" s="2" t="s">
        <v>108</v>
      </c>
      <c r="T44" s="2" t="s">
        <v>105</v>
      </c>
      <c r="U44" s="2" t="s">
        <v>106</v>
      </c>
      <c r="V44" s="2" t="s">
        <v>107</v>
      </c>
      <c r="W44" s="2" t="s">
        <v>105</v>
      </c>
      <c r="X44" s="2" t="s">
        <v>105</v>
      </c>
    </row>
    <row r="45" spans="1:24" ht="27" customHeight="1">
      <c r="A45" s="1" t="s">
        <v>43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7" customHeight="1">
      <c r="A46" s="1" t="s">
        <v>44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7" customHeight="1">
      <c r="A47" s="1" t="s">
        <v>45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7" customHeight="1">
      <c r="A48" s="1" t="s"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7" customHeight="1">
      <c r="A49" s="1" t="s">
        <v>47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7" customHeight="1">
      <c r="A50" s="1" t="s">
        <v>48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7" customHeight="1">
      <c r="A51" s="1" t="s">
        <v>49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7" customHeight="1">
      <c r="A52" s="1" t="s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7" customHeight="1">
      <c r="A53" s="1" t="s">
        <v>51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27" customHeight="1">
      <c r="A54" s="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7" customHeight="1">
      <c r="A55" s="1" t="s">
        <v>53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27" customHeight="1">
      <c r="A56" s="1" t="s">
        <v>54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27" customHeight="1">
      <c r="A57" s="1" t="s">
        <v>55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7" customHeight="1">
      <c r="A58" s="1" t="s">
        <v>56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7" customHeight="1">
      <c r="A59" s="1" t="s">
        <v>57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7" customHeight="1">
      <c r="A60" s="1" t="s">
        <v>58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27" customHeight="1">
      <c r="A61" s="1" t="s">
        <v>59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27" customHeight="1">
      <c r="A62" s="1" t="s">
        <v>60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27" customHeight="1">
      <c r="A63" s="1" t="s">
        <v>61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27" customHeight="1">
      <c r="A64" s="1" t="s">
        <v>62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27" customHeight="1">
      <c r="A65" s="1" t="s">
        <v>63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27" customHeight="1">
      <c r="A66" s="1" t="s">
        <v>64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27" customHeight="1">
      <c r="A67" s="1" t="s">
        <v>65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27" customHeight="1">
      <c r="A68" s="1" t="s">
        <v>66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27" customHeight="1">
      <c r="A69" s="1" t="s">
        <v>67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27" customHeight="1">
      <c r="A70" s="1" t="s">
        <v>68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27" customHeight="1">
      <c r="A71" s="1" t="s">
        <v>69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27" customHeight="1">
      <c r="A72" s="1" t="s">
        <v>70</v>
      </c>
      <c r="B72" s="2" t="s">
        <v>113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1"/>
      <c r="V73" s="3"/>
    </row>
    <row r="74" spans="1:24" s="5" customFormat="1" ht="12">
      <c r="A74" s="4" t="s">
        <v>112</v>
      </c>
      <c r="B74" s="5" t="str">
        <f>"TS / "&amp;TEXT(COUNTIF(B$2:B$72,"TS")/COUNTA($A$2:$A$72),"0,00%")</f>
        <v>TS / 2,82%</v>
      </c>
      <c r="C74" s="5" t="str">
        <f>"TS / "&amp;TEXT(COUNTIF(C$2:C$72,"TS")/COUNTA($A$2:$A$72),"0,00%")</f>
        <v>TS / 1,41%</v>
      </c>
      <c r="D74" s="5" t="str">
        <f>"TA / "&amp;TEXT(COUNTIF(D$2:D$72,"TA")/COUNTA($A$2:$A$72),"0,00%")</f>
        <v>TA / 2,82%</v>
      </c>
      <c r="E74" s="5" t="str">
        <f>"TA / "&amp;TEXT(COUNTIF(E$2:E$72,"TA")/COUNTA($A$2:$A$72),"0,00%")</f>
        <v>TA / 2,82%</v>
      </c>
      <c r="F74" s="5" t="str">
        <f>"TA / "&amp;TEXT(COUNTIF(F$2:F$72,"TA")/COUNTA($A$2:$A$72),"0,00%")</f>
        <v>TA / 5,63%</v>
      </c>
      <c r="G74" s="5" t="str">
        <f>"TA / "&amp;TEXT(COUNTIF(G$2:G$72,"TA")/COUNTA($A$2:$A$72),"0,00%")</f>
        <v>TA / 2,82%</v>
      </c>
      <c r="H74" s="5" t="str">
        <f>"TA / "&amp;TEXT(COUNTIF(H$2:H$72,"TA")/COUNTA($A$2:$A$72),"0,00%")</f>
        <v>TA / 1,41%</v>
      </c>
      <c r="I74" s="5" t="str">
        <f>"TF / "&amp;TEXT(COUNTIF(I$2:I$72,"TF")/COUNTA($A$2:$A$72),"0,00%")</f>
        <v>TF / 0,00%</v>
      </c>
      <c r="J74" s="5" t="str">
        <f>"TF / "&amp;TEXT(COUNTIF(J$2:J$72,"TF")/COUNTA($A$2:$A$72),"0,00%")</f>
        <v>TF / 0,00%</v>
      </c>
      <c r="K74" s="5" t="str">
        <f>"TF / "&amp;TEXT(COUNTIF(K$2:K$72,"TF")/COUNTA($A$2:$A$72),"0,00%")</f>
        <v>TF / 0,00%</v>
      </c>
      <c r="L74" s="5" t="str">
        <f>"TF / "&amp;TEXT(COUNTIF(L$2:L$72,"TF")/COUNTA($A$2:$A$72),"0,00%")</f>
        <v>TF / 0,00%</v>
      </c>
      <c r="M74" s="5" t="str">
        <f>"TF / "&amp;TEXT(COUNTIF(M$2:M$72,"TF")/COUNTA($A$2:$A$72),"0,00%")</f>
        <v>TF / 0,00%</v>
      </c>
      <c r="N74" s="5" t="str">
        <f>"TE / "&amp;TEXT(COUNTIF(N$2:N$72,"TE")/COUNTA($A$2:$A$72),"0,00%")</f>
        <v>TE / 0,00%</v>
      </c>
      <c r="O74" s="5" t="str">
        <f>"Pas assez claire / "&amp;TEXT(COUNTIF(O$2:O$72,"Pas assez claire")/COUNTA($A$2:$A$72),"0,00%")</f>
        <v>Pas assez claire / 0,00%</v>
      </c>
      <c r="P74" s="5" t="str">
        <f>"oui / "&amp;TEXT(COUNTIF(P$2:P$72,"oui")/COUNTA($A$2:$A$72),"0,00%")</f>
        <v>oui / 0,00%</v>
      </c>
      <c r="Q74" s="5" t="str">
        <f>"oui / "&amp;TEXT(COUNTIF(Q$2:Q$72,"oui")/COUNTA($A$2:$A$72),"0,00%")</f>
        <v>oui / 0,00%</v>
      </c>
    </row>
    <row r="75" spans="1:24" s="5" customFormat="1" ht="12">
      <c r="A75" s="6"/>
      <c r="B75" s="5" t="str">
        <f>"S / "&amp;TEXT(COUNTIF(B$2:B$72,"S")/COUNTA($A$2:$A$72),"0,00%")</f>
        <v>S / 0,00%</v>
      </c>
      <c r="C75" s="5" t="str">
        <f>"S / "&amp;TEXT(COUNTIF(C$2:C$72,"S")/COUNTA($A$2:$A$72),"0,00%")</f>
        <v>S / 1,41%</v>
      </c>
      <c r="D75" s="5" t="str">
        <f>"A / "&amp;TEXT(COUNTIF(D$2:D$72,"A")/COUNTA($A$2:$A$72),"0,00%")</f>
        <v>A / 0,00%</v>
      </c>
      <c r="E75" s="5" t="str">
        <f>"A / "&amp;TEXT(COUNTIF(E$2:E$72,"A")/COUNTA($A$2:$A$72),"0,00%")</f>
        <v>A / 0,00%</v>
      </c>
      <c r="F75" s="5" t="str">
        <f>"A / "&amp;TEXT(COUNTIF(F$2:F$72,"A")/COUNTA($A$2:$A$72),"0,00%")</f>
        <v>A / 1,41%</v>
      </c>
      <c r="G75" s="5" t="str">
        <f>"A / "&amp;TEXT(COUNTIF(G$2:G$72,"A")/COUNTA($A$2:$A$72),"0,00%")</f>
        <v>A / 0,00%</v>
      </c>
      <c r="H75" s="5" t="str">
        <f>"A / "&amp;TEXT(COUNTIF(H$2:H$72,"A")/COUNTA($A$2:$A$72),"0,00%")</f>
        <v>A / 1,41%</v>
      </c>
      <c r="I75" s="5" t="str">
        <f>"F / "&amp;TEXT(COUNTIF(I$2:$I$72,"F")/COUNTA($A$2:$A$72),"0,00%")</f>
        <v>F / 0,00%</v>
      </c>
      <c r="J75" s="5" t="str">
        <f>"F / "&amp;TEXT(COUNTIF($I$2:J$72,"F")/COUNTA($A$2:$A$72),"0,00%")</f>
        <v>F / 0,00%</v>
      </c>
      <c r="K75" s="5" t="str">
        <f>"F / "&amp;TEXT(COUNTIF($I$2:K$72,"F")/COUNTA($A$2:$A$72),"0,00%")</f>
        <v>F / 0,00%</v>
      </c>
      <c r="L75" s="5" t="str">
        <f>"F / "&amp;TEXT(COUNTIF($I$2:L$72,"F")/COUNTA($A$2:$A$72),"0,00%")</f>
        <v>F / 0,00%</v>
      </c>
      <c r="M75" s="5" t="str">
        <f>"F / "&amp;TEXT(COUNTIF($I$2:M$72,"F")/COUNTA($A$2:$A$72),"0,00%")</f>
        <v>F / 0,00%</v>
      </c>
      <c r="N75" s="5" t="str">
        <f>"E / "&amp;TEXT(COUNTIF(N$2:N$72,"E")/COUNTA($A$2:$A$72),"0,00%")</f>
        <v>E / 1,41%</v>
      </c>
      <c r="O75" s="5" t="str">
        <f>"claire et détaillée / "&amp;TEXT(COUNTIF(O$2:O72,"claire et détaillée")/COUNTA($A$2:$A$72),"0,00%")</f>
        <v>claire et détaillée / 2,82%</v>
      </c>
      <c r="P75" s="5" t="str">
        <f>"Non / "&amp;TEXT(COUNTIF(P$2:P$72,"Non")/COUNTA($A$2:$A$72),"0,00%")</f>
        <v>Non / 0,00%</v>
      </c>
      <c r="Q75" s="5" t="str">
        <f>"Non / "&amp;TEXT(COUNTIF(Q$2:Q$72,"Non")/COUNTA($A$2:$A$72),"0,00%")</f>
        <v>Non / 0,00%</v>
      </c>
    </row>
    <row r="76" spans="1:24" s="5" customFormat="1" ht="12">
      <c r="A76" s="6"/>
      <c r="B76" s="5" t="str">
        <f>"I / "&amp;TEXT(COUNTIF(B$2:B$72,"I")/COUNTA($A$2:$A$72),"0,00%")</f>
        <v>I / 0,00%</v>
      </c>
      <c r="C76" s="5" t="str">
        <f>"I / "&amp;TEXT(COUNTIF(C$2:C$72,"I")/COUNTA($A$2:$A$72),"0,00%")</f>
        <v>I / 0,00%</v>
      </c>
      <c r="D76" s="5" t="str">
        <f>" PA / "&amp;TEXT(COUNTIF(D$2:D$72,"PA")/COUNTA($A$2:$A$72),"0,00%")</f>
        <v xml:space="preserve"> PA / 0,00%</v>
      </c>
      <c r="E76" s="5" t="str">
        <f>" PA / "&amp;TEXT(COUNTIF(E$2:E$72,"PA")/COUNTA($A$2:$A$72),"0,00%")</f>
        <v xml:space="preserve"> PA / 0,00%</v>
      </c>
      <c r="F76" s="5" t="str">
        <f>" PA / "&amp;TEXT(COUNTIF(F$2:F$72,"PA")/COUNTA($A$2:$A$72),"0,00%")</f>
        <v xml:space="preserve"> PA / 0,00%</v>
      </c>
      <c r="G76" s="5" t="str">
        <f>" PA / "&amp;TEXT(COUNTIF(G$2:G$72,"PA")/COUNTA($A$2:$A$72),"0,00%")</f>
        <v xml:space="preserve"> PA / 0,00%</v>
      </c>
      <c r="H76" s="5" t="str">
        <f>" PA / "&amp;TEXT(COUNTIF(H$2:H$72,"PA")/COUNTA($A$2:$A$72),"0,00%")</f>
        <v xml:space="preserve"> PA / 0,00%</v>
      </c>
      <c r="I76" s="5" t="str">
        <f>"B / "&amp;TEXT(COUNTIF(I$2:I$72,"B")/COUNTA($A$2:$A$72),"0,00%")</f>
        <v>B / 1,41%</v>
      </c>
      <c r="J76" s="5" t="str">
        <f>"B / "&amp;TEXT(COUNTIF(J$2:J$72,"B")/COUNTA($A$2:$A$72),"0,00%")</f>
        <v>B / 0,00%</v>
      </c>
      <c r="K76" s="5" t="str">
        <f>"B / "&amp;TEXT(COUNTIF(K$2:K$72,"B")/COUNTA($A$2:$A$72),"0,00%")</f>
        <v>B / 0,00%</v>
      </c>
      <c r="L76" s="5" t="str">
        <f>"B / "&amp;TEXT(COUNTIF(L$2:L$72,"B")/COUNTA($A$2:$A$72),"0,00%")</f>
        <v>B / 0,00%</v>
      </c>
      <c r="M76" s="5" t="str">
        <f>"B / "&amp;TEXT(COUNTIF(M$2:M$72,"B")/COUNTA($A$2:$A$72),"0,00%")</f>
        <v>B / 0,00%</v>
      </c>
      <c r="N76" s="5" t="str">
        <f>"A / "&amp;TEXT(COUNTIF(N$2:N$72,"A")/COUNTA($A$2:$A$72),"0,00%")</f>
        <v>A / 1,41%</v>
      </c>
      <c r="P76" s="5" t="str">
        <f>"sans opinion / "&amp;TEXT(COUNTIF($B4:$B74,"sans opinion")/COUNTA($A$2:$A$72),"0,00%")</f>
        <v>sans opinion / 0,00%</v>
      </c>
      <c r="Q76" s="5" t="str">
        <f>"sans opinion / "&amp;TEXT(COUNTIF($B4:$B74,"sans opinion")/COUNTA($A$2:$A$72),"0,00%")</f>
        <v>sans opinion / 0,00%</v>
      </c>
    </row>
    <row r="77" spans="1:24" s="5" customFormat="1" ht="12">
      <c r="A77" s="6"/>
      <c r="B77" s="5" t="str">
        <f>"TI / "&amp;TEXT(COUNTIF(B$2:B$72,"TI")/COUNTA($A$2:$A$72),"0,00%")</f>
        <v>TI / 5,63%</v>
      </c>
      <c r="C77" s="5" t="str">
        <f>"TI / "&amp;TEXT(COUNTIF(C$2:C$72,"TI")/COUNTA($A$2:$A$72),"0,00%")</f>
        <v>TI / 0,00%</v>
      </c>
      <c r="D77" s="5" t="str">
        <f>"PTA / "&amp;TEXT(COUNTIF(D$2:D$72,"PTA")/COUNTA($A$2:$A$72),"0,00%")</f>
        <v>PTA / 0,00%</v>
      </c>
      <c r="E77" s="5" t="str">
        <f>"PTA / "&amp;TEXT(COUNTIF(E$2:E$72,"PTA")/COUNTA($A$2:$A$72),"0,00%")</f>
        <v>PTA / 0,00%</v>
      </c>
      <c r="F77" s="5" t="str">
        <f>"PTA / "&amp;TEXT(COUNTIF(F$2:F$72,"PTA")/COUNTA($A$2:$A$72),"0,00%")</f>
        <v>PTA / 0,00%</v>
      </c>
      <c r="G77" s="5" t="str">
        <f>"PTA / "&amp;TEXT(COUNTIF(G$2:G$72,"PTA")/COUNTA($A$2:$A$72),"0,00%")</f>
        <v>PTA / 0,00%</v>
      </c>
      <c r="H77" s="5" t="str">
        <f>"PTA / "&amp;TEXT(COUNTIF(H$2:H$72,"PTA")/COUNTA($A$2:$A$72),"0,00%")</f>
        <v>PTA / 0,00%</v>
      </c>
      <c r="I77" s="5" t="str">
        <f>"TB / "&amp;TEXT(COUNTIF(I$2:I$72,"TB")/COUNTA($A$2:$A$72),"0,00%")</f>
        <v>TB / 1,41%</v>
      </c>
      <c r="J77" s="5" t="str">
        <f>"TB / "&amp;TEXT(COUNTIF(J$2:J$72,"TB")/COUNTA($A$2:$A$72),"0,00%")</f>
        <v>TB / 2,82%</v>
      </c>
      <c r="K77" s="5" t="str">
        <f>"TB / "&amp;TEXT(COUNTIF(K$2:K$72,"TB")/COUNTA($A$2:$A$72),"0,00%")</f>
        <v>TB / 1,41%</v>
      </c>
      <c r="L77" s="5" t="str">
        <f>"TB / "&amp;TEXT(COUNTIF(L$2:L$72,"TB")/COUNTA($A$2:$A$72),"0,00%")</f>
        <v>TB / 1,41%</v>
      </c>
      <c r="M77" s="5" t="str">
        <f>"TB / "&amp;TEXT(COUNTIF(M$2:M$72,"TB")/COUNTA($A$2:$A$72),"0,00%")</f>
        <v>TB / 2,82%</v>
      </c>
      <c r="N77" s="5" t="str">
        <f>"BM / "&amp;TEXT(COUNTIF(N$2:N$72,"BM")/COUNTA($A$2:$A$72),"0,00%")</f>
        <v>BM / 0,00%</v>
      </c>
    </row>
    <row r="78" spans="1:24" s="5" customFormat="1" ht="12">
      <c r="A78" s="6"/>
      <c r="I78" s="5" t="str">
        <f>"PC / "&amp;TEXT(COUNTIF(I$2:I$72,"PC")/COUNTA($A$2:$A$72),"0,00%")</f>
        <v>PC / 0,00%</v>
      </c>
      <c r="J78" s="5" t="str">
        <f>"PC / "&amp;TEXT(COUNTIF(J$2:J$72,"PC")/COUNTA($A$2:$A$72),"0,00%")</f>
        <v>PC / 0,00%</v>
      </c>
      <c r="K78" s="5" t="str">
        <f>"PC / "&amp;TEXT(COUNTIF(K$2:K$72,"PC")/COUNTA($A$2:$A$72),"0,00%")</f>
        <v>PC / 1,41%</v>
      </c>
      <c r="L78" s="5" t="str">
        <f>"PC / "&amp;TEXT(COUNTIF(L$2:L$72,"PC")/COUNTA($A$2:$A$72),"0,00%")</f>
        <v>PC / 1,41%</v>
      </c>
      <c r="M78" s="5" t="str">
        <f>"PC / "&amp;TEXT(COUNTIF(M$2:M$72,"PC")/COUNTA($A$2:$A$72),"0,00%")</f>
        <v>PC / 0,00%</v>
      </c>
    </row>
    <row r="79" spans="1:24" s="5" customFormat="1" ht="12">
      <c r="A79" s="6"/>
    </row>
    <row r="80" spans="1:24" s="5" customFormat="1" ht="12">
      <c r="A80" s="6"/>
    </row>
    <row r="81" spans="1:17" s="5" customFormat="1" ht="12">
      <c r="A81" s="6"/>
    </row>
    <row r="82" spans="1:17" s="5" customFormat="1" ht="12">
      <c r="A82" s="7" t="s">
        <v>114</v>
      </c>
      <c r="B82" s="5" t="str">
        <f>"TS / "&amp;TEXT(COUNTIF(B$2:B$72,"TS")/COUNTA(B$2:B$72),"0,00%")</f>
        <v>TS / 33,33%</v>
      </c>
      <c r="C82" s="5" t="str">
        <f>"TS / "&amp;TEXT(COUNTIF(C$2:C$72,"TS")/COUNTA(C$2:C$72),"0,00%")</f>
        <v>TS / 50,00%</v>
      </c>
      <c r="D82" s="5" t="str">
        <f>"TA / "&amp;TEXT(COUNTIF(D$2:D$72,"TA")/COUNTA(D$2:D$72),"0,00%")</f>
        <v>TA / 100,00%</v>
      </c>
      <c r="E82" s="5" t="str">
        <f>"TA / "&amp;TEXT(COUNTIF(E$2:E$72,"TA")/COUNTA(E$2:E$72),"0,00%")</f>
        <v>TA / 100,00%</v>
      </c>
      <c r="F82" s="5" t="str">
        <f>"TA / "&amp;TEXT(COUNTIF(F$2:F$72,"TA")/COUNTA(F$2:F$72),"0,00%")</f>
        <v>TA / 80,00%</v>
      </c>
      <c r="G82" s="5" t="str">
        <f>"TA / "&amp;TEXT(COUNTIF(G$2:G$72,"TA")/COUNTA(G$2:G$72),"0,00%")</f>
        <v>TA / 100,00%</v>
      </c>
      <c r="H82" s="5" t="str">
        <f>"TA / "&amp;TEXT(COUNTIF(H$2:H$72,"TA")/COUNTA(H$2:H$72),"0,00%")</f>
        <v>TA / 50,00%</v>
      </c>
      <c r="I82" s="5" t="str">
        <f>"TF / "&amp;TEXT(COUNTIF(I$2:I$72,"TF")/COUNTA(I$2:I$72),"0,00%")</f>
        <v>TF / 0,00%</v>
      </c>
      <c r="J82" s="5" t="str">
        <f>"TF / "&amp;TEXT(COUNTIF(J$2:J$72,"TF")/COUNTA(J$2:J$72),"0,00%")</f>
        <v>TF / 0,00%</v>
      </c>
      <c r="K82" s="5" t="str">
        <f>"TF / "&amp;TEXT(COUNTIF(K$2:K$72,"TF")/COUNTA(K$2:K$72),"0,00%")</f>
        <v>TF / 0,00%</v>
      </c>
      <c r="L82" s="5" t="str">
        <f>"TF / "&amp;TEXT(COUNTIF(L$2:L$72,"TF")/COUNTA(L$2:L$72),"0,00%")</f>
        <v>TF / 0,00%</v>
      </c>
      <c r="M82" s="5" t="str">
        <f>"TF / "&amp;TEXT(COUNTIF(M$2:M$72,"TF")/COUNTA(M$2:M$72),"0,00%")</f>
        <v>TF / 0,00%</v>
      </c>
      <c r="N82" s="5" t="str">
        <f>"TE / "&amp;TEXT(COUNTIF(N$2:N$72,"TE")/COUNTA(N$2:N$72),"0,00%")</f>
        <v>TE / 0,00%</v>
      </c>
      <c r="O82" s="5" t="str">
        <f>"Pas assez claire / "&amp;TEXT(COUNTIF(O$2:O$72,"Pas assez claire")/COUNTA(O$2:O$72),"0,00%")</f>
        <v>Pas assez claire / 0,00%</v>
      </c>
      <c r="P82" s="5" t="str">
        <f>"oui / "&amp;TEXT(COUNTIF(P$2:P$72,"oui")/COUNTA(P$2:P$72),"0,00%")</f>
        <v>oui / 0,00%</v>
      </c>
      <c r="Q82" s="5" t="str">
        <f>"oui / "&amp;TEXT(COUNTIF(Q$2:Q$72,"oui")/COUNTA(Q$2:Q$72),"0,00%")</f>
        <v>oui / 0,00%</v>
      </c>
    </row>
    <row r="83" spans="1:17" s="5" customFormat="1" ht="12">
      <c r="A83" s="6"/>
      <c r="B83" s="5" t="str">
        <f>"S / "&amp;TEXT(COUNTIF(B$2:B$72,"S")/COUNTA(B$2:B$72),"0,00%")</f>
        <v>S / 0,00%</v>
      </c>
      <c r="C83" s="5" t="str">
        <f>"S / "&amp;TEXT(COUNTIF(C$2:C$72,"S")/COUNTA(C$2:C$72),"0,00%")</f>
        <v>S / 50,00%</v>
      </c>
      <c r="D83" s="5" t="str">
        <f>"A / "&amp;TEXT(COUNTIF(D$2:D$72,"A")/COUNTA(D$2:D$72),"0,00%")</f>
        <v>A / 0,00%</v>
      </c>
      <c r="E83" s="5" t="str">
        <f>"A / "&amp;TEXT(COUNTIF(E$2:E$72,"A")/COUNTA(E$2:E$72),"0,00%")</f>
        <v>A / 0,00%</v>
      </c>
      <c r="F83" s="5" t="str">
        <f>"A / "&amp;TEXT(COUNTIF(F$2:F$72,"A")/COUNTA(F$2:F$72),"0,00%")</f>
        <v>A / 20,00%</v>
      </c>
      <c r="G83" s="5" t="str">
        <f>"A / "&amp;TEXT(COUNTIF(G$2:G$72,"A")/COUNTA(G$2:G$72),"0,00%")</f>
        <v>A / 0,00%</v>
      </c>
      <c r="H83" s="5" t="str">
        <f>"A / "&amp;TEXT(COUNTIF(H$2:H$72,"A")/COUNTA(H$2:H$72),"0,00%")</f>
        <v>A / 50,00%</v>
      </c>
      <c r="I83" s="5" t="str">
        <f>"F / "&amp;TEXT(COUNTIF(I$2:I$72,"F")/COUNTA(I$2:I$72),"0,00%")</f>
        <v>F / 0,00%</v>
      </c>
      <c r="J83" s="5" t="str">
        <f>"F / "&amp;TEXT(COUNTIF(J$2:J$72,"F")/COUNTA(J$2:J$72),"0,00%")</f>
        <v>F / 0,00%</v>
      </c>
      <c r="K83" s="5" t="str">
        <f>"F / "&amp;TEXT(COUNTIF(K$2:K$72,"F")/COUNTA(K$2:K$72),"0,00%")</f>
        <v>F / 0,00%</v>
      </c>
      <c r="L83" s="5" t="str">
        <f>"F / "&amp;TEXT(COUNTIF(L$2:L$72,"F")/COUNTA(L$2:L$72),"0,00%")</f>
        <v>F / 0,00%</v>
      </c>
      <c r="M83" s="5" t="str">
        <f>"F / "&amp;TEXT(COUNTIF(M$2:M$72,"F")/COUNTA(M$2:M$72),"0,00%")</f>
        <v>F / 0,00%</v>
      </c>
      <c r="N83" s="5" t="str">
        <f>"E / "&amp;TEXT(COUNTIF(N$2:N$72,"E")/COUNTA(N$2:N$72),"0,00%")</f>
        <v>E / 50,00%</v>
      </c>
      <c r="O83" s="5" t="str">
        <f>"claire et détaillée / "&amp;TEXT(COUNTIF(O$2:O$72,"claire et détaillée")/COUNTA(O$2:O$72),"0,00%")</f>
        <v>claire et détaillée / 100,00%</v>
      </c>
      <c r="P83" s="5" t="str">
        <f>"Non / "&amp;TEXT(COUNTIF(P$2:P$72,"Non")/COUNTA(P$2:P$72),"0,00%")</f>
        <v>Non / 0,00%</v>
      </c>
      <c r="Q83" s="5" t="str">
        <f>"Non / "&amp;TEXT(COUNTIF(Q$2:Q$72,"Non")/COUNTA(Q$2:Q$72),"0,00%")</f>
        <v>Non / 0,00%</v>
      </c>
    </row>
    <row r="84" spans="1:17" s="5" customFormat="1" ht="12">
      <c r="A84" s="6"/>
      <c r="B84" s="5" t="str">
        <f>"I / "&amp;TEXT(COUNTIF(B$2:B$72,"I")/COUNTA(B$2:B$72),"0,00%")</f>
        <v>I / 0,00%</v>
      </c>
      <c r="C84" s="5" t="str">
        <f>"I / "&amp;TEXT(COUNTIF(C$2:C$72,"I")/COUNTA(C$2:C$72),"0,00%")</f>
        <v>I / 0,00%</v>
      </c>
      <c r="D84" s="5" t="str">
        <f>"PA / "&amp;TEXT(COUNTIF(D$2:D$72,"PA")/COUNTA(D$2:D$72),"0,00%")</f>
        <v>PA / 0,00%</v>
      </c>
      <c r="E84" s="5" t="str">
        <f>"PA / "&amp;TEXT(COUNTIF(E$2:E$72,"PA")/COUNTA(E$2:E$72),"0,00%")</f>
        <v>PA / 0,00%</v>
      </c>
      <c r="F84" s="5" t="str">
        <f>"PA / "&amp;TEXT(COUNTIF(F$2:F$72,"PA")/COUNTA(F$2:F$72),"0,00%")</f>
        <v>PA / 0,00%</v>
      </c>
      <c r="G84" s="5" t="str">
        <f>"PA / "&amp;TEXT(COUNTIF(G$2:G$72,"PA")/COUNTA(G$2:G$72),"0,00%")</f>
        <v>PA / 0,00%</v>
      </c>
      <c r="H84" s="5" t="str">
        <f>"PA / "&amp;TEXT(COUNTIF(H$2:H$72,"PA")/COUNTA(H$2:H$72),"0,00%")</f>
        <v>PA / 0,00%</v>
      </c>
      <c r="I84" s="5" t="str">
        <f>"B / "&amp;TEXT(COUNTIF(I$2:I$72,"B")/COUNTA(I$2:I$72),"0,00%")</f>
        <v>B / 50,00%</v>
      </c>
      <c r="J84" s="5" t="str">
        <f>"B / "&amp;TEXT(COUNTIF(J$2:J$72,"B")/COUNTA(J$2:J$72),"0,00%")</f>
        <v>B / 0,00%</v>
      </c>
      <c r="K84" s="5" t="str">
        <f>"B / "&amp;TEXT(COUNTIF(K$2:K$72,"B")/COUNTA(K$2:K$72),"0,00%")</f>
        <v>B / 0,00%</v>
      </c>
      <c r="L84" s="5" t="str">
        <f>"B / "&amp;TEXT(COUNTIF(L$2:L$72,"B")/COUNTA(L$2:L$72),"0,00%")</f>
        <v>B / 0,00%</v>
      </c>
      <c r="M84" s="5" t="str">
        <f>"B / "&amp;TEXT(COUNTIF(M$2:M$72,"B")/COUNTA(M$2:M$72),"0,00%")</f>
        <v>B / 0,00%</v>
      </c>
      <c r="N84" s="5" t="str">
        <f>"A / "&amp;TEXT(COUNTIF(N$2:N$72,"A")/COUNTA(N$2:N$72),"0,00%")</f>
        <v>A / 50,00%</v>
      </c>
      <c r="P84" s="5" t="str">
        <f>"sans opinion / "&amp;TEXT(COUNTIF(P$2:P$72,"sans opinion")/COUNTA(P$2:P$72),"0,00%")</f>
        <v>sans opinion / 100,00%</v>
      </c>
      <c r="Q84" s="5" t="str">
        <f>"sans opinion / "&amp;TEXT(COUNTIF(Q$2:Q$72,"sans opinion")/COUNTA(Q$2:Q$72),"0,00%")</f>
        <v>sans opinion / 100,00%</v>
      </c>
    </row>
    <row r="85" spans="1:17" s="5" customFormat="1" ht="12">
      <c r="A85" s="6"/>
      <c r="B85" s="5" t="str">
        <f>"TI / "&amp;TEXT(COUNTIF(B$2:B$72,"TI")/COUNTA(B$2:B$72),"0,00%")</f>
        <v>TI / 66,67%</v>
      </c>
      <c r="C85" s="5" t="str">
        <f>"TI / "&amp;TEXT(COUNTIF(C$2:C$72,"TI")/COUNTA(C$2:C$72),"0,00%")</f>
        <v>TI / 0,00%</v>
      </c>
      <c r="D85" s="5" t="str">
        <f>"PTA / "&amp;TEXT(COUNTIF(D$2:D$72,"PTA")/COUNTA(D$2:D$72),"0,00%")</f>
        <v>PTA / 0,00%</v>
      </c>
      <c r="E85" s="5" t="str">
        <f>"PTA / "&amp;TEXT(COUNTIF(E$2:E$72,"PTA")/COUNTA(E$2:E$72),"0,00%")</f>
        <v>PTA / 0,00%</v>
      </c>
      <c r="F85" s="5" t="str">
        <f>"PTA / "&amp;TEXT(COUNTIF(F$2:F$72,"PTA")/COUNTA(F$2:F$72),"0,00%")</f>
        <v>PTA / 0,00%</v>
      </c>
      <c r="G85" s="5" t="str">
        <f>"PTA / "&amp;TEXT(COUNTIF(G$2:G$72,"PTA")/COUNTA(G$2:G$72),"0,00%")</f>
        <v>PTA / 0,00%</v>
      </c>
      <c r="H85" s="5" t="str">
        <f>"PTA / "&amp;TEXT(COUNTIF(H$2:H$72,"PTA")/COUNTA(H$2:H$72),"0,00%")</f>
        <v>PTA / 0,00%</v>
      </c>
      <c r="I85" s="5" t="str">
        <f>"TB / "&amp;TEXT(COUNTIF(I$2:I$72,"TB")/COUNTA(I$2:I$72),"0,00%")</f>
        <v>TB / 50,00%</v>
      </c>
      <c r="J85" s="5" t="str">
        <f>"TB / "&amp;TEXT(COUNTIF(J$2:J$72,"TB")/COUNTA(J$2:J$72),"0,00%")</f>
        <v>TB / 100,00%</v>
      </c>
      <c r="K85" s="5" t="str">
        <f>"TB / "&amp;TEXT(COUNTIF(K$2:K$72,"TB")/COUNTA(K$2:K$72),"0,00%")</f>
        <v>TB / 50,00%</v>
      </c>
      <c r="L85" s="5" t="str">
        <f>"TB / "&amp;TEXT(COUNTIF(L$2:L$72,"TB")/COUNTA(L$2:L$72),"0,00%")</f>
        <v>TB / 50,00%</v>
      </c>
      <c r="M85" s="5" t="str">
        <f>"TB / "&amp;TEXT(COUNTIF(M$2:M$72,"TB")/COUNTA(M$2:M$72),"0,00%")</f>
        <v>TB / 100,00%</v>
      </c>
      <c r="N85" s="5" t="str">
        <f>"BM / "&amp;TEXT(COUNTIF(N$2:N$72,"BM")/COUNTA(N$2:N$72),"0,00%")</f>
        <v>BM / 0,00%</v>
      </c>
    </row>
    <row r="86" spans="1:17" s="5" customFormat="1" ht="12">
      <c r="A86" s="6"/>
      <c r="I86" s="5" t="str">
        <f>"PC / "&amp;TEXT(COUNTIF(I$2:I$72,"PC")/COUNTA(I$2:I$72),"0,00%")</f>
        <v>PC / 0,00%</v>
      </c>
      <c r="J86" s="5" t="str">
        <f>"PC / "&amp;TEXT(COUNTIF(J$2:J$72,"PC")/COUNTA(J$2:J$72),"0,00%")</f>
        <v>PC / 0,00%</v>
      </c>
      <c r="K86" s="5" t="str">
        <f>"PC / "&amp;TEXT(COUNTIF(K$2:K$72,"PC")/COUNTA(K$2:K$72),"0,00%")</f>
        <v>PC / 50,00%</v>
      </c>
      <c r="L86" s="5" t="str">
        <f>"PC / "&amp;TEXT(COUNTIF(L$2:L$72,"PC")/COUNTA(L$2:L$72),"0,00%")</f>
        <v>PC / 50,00%</v>
      </c>
      <c r="M86" s="5" t="str">
        <f>"PC / "&amp;TEXT(COUNTIF(M$2:M$72,"PC")/COUNTA(M$2:M$72),"0,00%")</f>
        <v>PC / 0,00%</v>
      </c>
    </row>
    <row r="87" spans="1:17" s="5" customFormat="1" ht="12">
      <c r="A87" s="6"/>
    </row>
    <row r="88" spans="1:17" s="5" customFormat="1" ht="12">
      <c r="A88" s="6"/>
    </row>
  </sheetData>
  <dataValidations count="11">
    <dataValidation type="list" allowBlank="1" showInputMessage="1" showErrorMessage="1" sqref="B2:C72">
      <formula1>"TS,S,I,TI"</formula1>
    </dataValidation>
    <dataValidation type="list" allowBlank="1" showInputMessage="1" showErrorMessage="1" sqref="D2:H72">
      <formula1>"TA,A,PA,PTA"</formula1>
    </dataValidation>
    <dataValidation type="list" allowBlank="1" showInputMessage="1" showErrorMessage="1" sqref="I2:M72">
      <formula1>"TF,F,B,TB,PC"</formula1>
    </dataValidation>
    <dataValidation type="list" allowBlank="1" showInputMessage="1" showErrorMessage="1" sqref="N2:N72">
      <formula1>"TE,E,A,BM"</formula1>
    </dataValidation>
    <dataValidation type="list" allowBlank="1" showInputMessage="1" showErrorMessage="1" sqref="O2:O72">
      <formula1>"Pas assez claire,claire et détaillée"</formula1>
    </dataValidation>
    <dataValidation type="list" allowBlank="1" showInputMessage="1" showErrorMessage="1" sqref="P2:Q72">
      <formula1>"Oui,Non,Sans Opinion"</formula1>
    </dataValidation>
    <dataValidation type="list" allowBlank="1" showInputMessage="1" showErrorMessage="1" sqref="R2:R72">
      <formula1>"PP,Mail,RDV présentation"</formula1>
    </dataValidation>
    <dataValidation type="list" allowBlank="1" showInputMessage="1" showErrorMessage="1" sqref="T2:T72 X2:X72">
      <formula1>"Oui,Non"</formula1>
    </dataValidation>
    <dataValidation type="list" allowBlank="1" showInputMessage="1" showErrorMessage="1" sqref="U2:U72">
      <formula1>"Anonyme,Reconnu,Privilégié"</formula1>
    </dataValidation>
    <dataValidation type="list" allowBlank="1" showInputMessage="1" showErrorMessage="1" sqref="V2:V72">
      <formula1>"O,CA,U,I"</formula1>
    </dataValidation>
    <dataValidation type="list" allowBlank="1" showInputMessage="1" showErrorMessage="1" sqref="W2:W72">
      <formula1>"Oui,Non,Pas encore"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1</dc:creator>
  <cp:lastModifiedBy>COURTIN</cp:lastModifiedBy>
  <cp:lastPrinted>2015-09-25T09:23:53Z</cp:lastPrinted>
  <dcterms:created xsi:type="dcterms:W3CDTF">2015-09-25T08:32:00Z</dcterms:created>
  <dcterms:modified xsi:type="dcterms:W3CDTF">2015-09-28T09:13:33Z</dcterms:modified>
</cp:coreProperties>
</file>