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4480" windowHeight="11820"/>
  </bookViews>
  <sheets>
    <sheet name="test" sheetId="1" r:id="rId1"/>
    <sheet name="paramètres" sheetId="2" r:id="rId2"/>
  </sheets>
  <definedNames>
    <definedName name="fériés">paramètres!$I$2:$I$14</definedName>
    <definedName name="t_12">paramètres!$H$5</definedName>
    <definedName name="t_13">paramètres!$H$6</definedName>
    <definedName name="t_15">paramètres!$H$7</definedName>
    <definedName name="t_16">paramètres!$H$8</definedName>
    <definedName name="t_7">paramètres!$H$2</definedName>
    <definedName name="t_8">paramètres!$H$3</definedName>
    <definedName name="t_9">paramètres!$H$4</definedName>
  </definedNames>
  <calcPr calcId="125725"/>
</workbook>
</file>

<file path=xl/calcChain.xml><?xml version="1.0" encoding="utf-8"?>
<calcChain xmlns="http://schemas.openxmlformats.org/spreadsheetml/2006/main">
  <c r="L3" i="1"/>
  <c r="O2"/>
  <c r="N2"/>
  <c r="I4"/>
  <c r="N3"/>
  <c r="O3"/>
  <c r="J14" i="2"/>
  <c r="I14"/>
  <c r="I13"/>
  <c r="J13" s="1"/>
  <c r="J12"/>
  <c r="I12"/>
  <c r="I11"/>
  <c r="J11" s="1"/>
  <c r="I10"/>
  <c r="J10" s="1"/>
  <c r="I9"/>
  <c r="J9" s="1"/>
  <c r="J8"/>
  <c r="I8"/>
  <c r="I7"/>
  <c r="J7" s="1"/>
  <c r="J6"/>
  <c r="I6"/>
  <c r="I5"/>
  <c r="J5" s="1"/>
  <c r="J4"/>
  <c r="I4"/>
  <c r="I3"/>
  <c r="J3" s="1"/>
  <c r="I2"/>
  <c r="J2" s="1"/>
  <c r="L4" i="1" l="1"/>
  <c r="I3"/>
  <c r="L5" l="1"/>
  <c r="O4"/>
  <c r="N4"/>
  <c r="I5"/>
  <c r="L6" l="1"/>
  <c r="N5"/>
  <c r="O5"/>
  <c r="I6"/>
  <c r="L7" l="1"/>
  <c r="N6"/>
  <c r="O6"/>
  <c r="I7"/>
  <c r="L8" l="1"/>
  <c r="N7"/>
  <c r="O7"/>
  <c r="I8"/>
  <c r="L9" l="1"/>
  <c r="N8"/>
  <c r="O8"/>
  <c r="I9"/>
  <c r="L10" l="1"/>
  <c r="N9"/>
  <c r="O9"/>
  <c r="I10"/>
  <c r="L11" l="1"/>
  <c r="N10"/>
  <c r="O10"/>
  <c r="I11"/>
  <c r="L12" l="1"/>
  <c r="N11"/>
  <c r="O11"/>
  <c r="I12"/>
  <c r="L13" l="1"/>
  <c r="N12"/>
  <c r="O12"/>
  <c r="I13"/>
  <c r="L14" l="1"/>
  <c r="N13"/>
  <c r="O13"/>
  <c r="I14"/>
  <c r="L15" l="1"/>
  <c r="N14"/>
  <c r="O14"/>
  <c r="I15"/>
  <c r="L16" l="1"/>
  <c r="N15"/>
  <c r="O15"/>
  <c r="I16"/>
  <c r="L17" l="1"/>
  <c r="N16"/>
  <c r="O16"/>
  <c r="I17"/>
  <c r="L18" l="1"/>
  <c r="N17"/>
  <c r="O17"/>
  <c r="I18"/>
  <c r="L19" l="1"/>
  <c r="N18"/>
  <c r="O18"/>
  <c r="I19"/>
  <c r="L20" l="1"/>
  <c r="N19"/>
  <c r="O19"/>
  <c r="I20"/>
  <c r="L21" l="1"/>
  <c r="N20"/>
  <c r="O20"/>
  <c r="I21"/>
  <c r="L22" l="1"/>
  <c r="N21"/>
  <c r="O21"/>
  <c r="I22"/>
  <c r="L23" l="1"/>
  <c r="N22"/>
  <c r="O22"/>
  <c r="I23"/>
  <c r="L24" l="1"/>
  <c r="N23"/>
  <c r="O23"/>
  <c r="I24"/>
  <c r="L25" l="1"/>
  <c r="N24"/>
  <c r="O24"/>
  <c r="I25"/>
  <c r="L26" l="1"/>
  <c r="O25"/>
  <c r="N25"/>
  <c r="I26"/>
  <c r="L27" l="1"/>
  <c r="N26"/>
  <c r="O26"/>
  <c r="I27"/>
  <c r="L28" l="1"/>
  <c r="N27"/>
  <c r="O27"/>
  <c r="I28"/>
  <c r="L29" l="1"/>
  <c r="N28"/>
  <c r="O28"/>
  <c r="I29"/>
  <c r="L30" l="1"/>
  <c r="N29"/>
  <c r="O29"/>
  <c r="I30"/>
  <c r="L31" l="1"/>
  <c r="N30"/>
  <c r="O30"/>
  <c r="I31"/>
  <c r="L32" l="1"/>
  <c r="N31"/>
  <c r="O31"/>
  <c r="I32"/>
  <c r="L33" l="1"/>
  <c r="N32"/>
  <c r="O32"/>
  <c r="I33"/>
  <c r="L34" l="1"/>
  <c r="O33"/>
  <c r="N33"/>
  <c r="I34"/>
  <c r="L35" l="1"/>
  <c r="N34"/>
  <c r="O34"/>
  <c r="I35"/>
  <c r="L36" l="1"/>
  <c r="N35"/>
  <c r="O35"/>
  <c r="I36"/>
  <c r="L37" l="1"/>
  <c r="N36"/>
  <c r="O36"/>
  <c r="I37"/>
  <c r="L38" l="1"/>
  <c r="N37"/>
  <c r="O37"/>
  <c r="I38"/>
  <c r="L39" l="1"/>
  <c r="N38"/>
  <c r="O38"/>
  <c r="I39"/>
  <c r="L40" l="1"/>
  <c r="N39"/>
  <c r="O39"/>
  <c r="I40"/>
  <c r="L41" l="1"/>
  <c r="N40"/>
  <c r="O40"/>
  <c r="I41"/>
  <c r="L42" l="1"/>
  <c r="N41"/>
  <c r="O41"/>
  <c r="I42"/>
  <c r="L43" l="1"/>
  <c r="N42"/>
  <c r="O42"/>
  <c r="I43"/>
  <c r="L44" l="1"/>
  <c r="N43"/>
  <c r="O43"/>
  <c r="I44"/>
  <c r="L45" l="1"/>
  <c r="N44"/>
  <c r="O44"/>
  <c r="I45"/>
  <c r="L46" l="1"/>
  <c r="O45"/>
  <c r="N45"/>
  <c r="I46"/>
  <c r="L47" l="1"/>
  <c r="N46"/>
  <c r="O46"/>
  <c r="I47"/>
  <c r="L48" l="1"/>
  <c r="N47"/>
  <c r="O47"/>
  <c r="I48"/>
  <c r="L49" l="1"/>
  <c r="N48"/>
  <c r="O48"/>
  <c r="I49"/>
  <c r="L50" l="1"/>
  <c r="N49"/>
  <c r="O49"/>
  <c r="I50"/>
  <c r="L51" l="1"/>
  <c r="N50"/>
  <c r="O50"/>
  <c r="I51"/>
  <c r="L52" l="1"/>
  <c r="N51"/>
  <c r="O51"/>
  <c r="I52"/>
  <c r="L53" l="1"/>
  <c r="N52"/>
  <c r="O52"/>
  <c r="I53"/>
  <c r="L54" l="1"/>
  <c r="I54"/>
  <c r="N53"/>
  <c r="O53"/>
  <c r="L55" l="1"/>
  <c r="O54"/>
  <c r="N54"/>
  <c r="I55"/>
  <c r="L56" l="1"/>
  <c r="I56"/>
  <c r="O55"/>
  <c r="N55"/>
  <c r="L57" l="1"/>
  <c r="I57"/>
  <c r="O56"/>
  <c r="N56"/>
  <c r="L58" l="1"/>
  <c r="I58"/>
  <c r="O57"/>
  <c r="N57"/>
  <c r="L59" l="1"/>
  <c r="I59"/>
  <c r="O58"/>
  <c r="N58"/>
  <c r="L60" l="1"/>
  <c r="I60"/>
  <c r="O59"/>
  <c r="N59"/>
  <c r="L61" l="1"/>
  <c r="I61"/>
  <c r="O60"/>
  <c r="N60"/>
  <c r="L62" l="1"/>
  <c r="I62"/>
  <c r="O61"/>
  <c r="N61"/>
  <c r="L63" l="1"/>
  <c r="I63"/>
  <c r="O62"/>
  <c r="N62"/>
  <c r="L64" l="1"/>
  <c r="I64"/>
  <c r="O63"/>
  <c r="N63"/>
  <c r="L65" l="1"/>
  <c r="I65"/>
  <c r="O64"/>
  <c r="N64"/>
  <c r="L66" l="1"/>
  <c r="I66"/>
  <c r="O65"/>
  <c r="N65"/>
  <c r="L67" l="1"/>
  <c r="I67"/>
  <c r="O66"/>
  <c r="N66"/>
  <c r="L68" l="1"/>
  <c r="I68"/>
  <c r="O67"/>
  <c r="N67"/>
  <c r="L69" l="1"/>
  <c r="I69"/>
  <c r="O68"/>
  <c r="N68"/>
  <c r="L70" l="1"/>
  <c r="I70"/>
  <c r="O69"/>
  <c r="N69"/>
  <c r="L71" l="1"/>
  <c r="I71"/>
  <c r="O70"/>
  <c r="N70"/>
  <c r="L72" l="1"/>
  <c r="I72"/>
  <c r="O71"/>
  <c r="N71"/>
  <c r="L73" l="1"/>
  <c r="I73"/>
  <c r="O72"/>
  <c r="N72"/>
  <c r="L74" l="1"/>
  <c r="I74"/>
  <c r="O73"/>
  <c r="N73"/>
  <c r="L75" l="1"/>
  <c r="I75"/>
  <c r="O74"/>
  <c r="N74"/>
  <c r="L76" l="1"/>
  <c r="I76"/>
  <c r="O75"/>
  <c r="N75"/>
  <c r="L77" l="1"/>
  <c r="I77"/>
  <c r="O76"/>
  <c r="N76"/>
  <c r="L78" l="1"/>
  <c r="I78"/>
  <c r="O77"/>
  <c r="N77"/>
  <c r="L79" l="1"/>
  <c r="I79"/>
  <c r="O78"/>
  <c r="N78"/>
  <c r="L80" l="1"/>
  <c r="I80"/>
  <c r="O79"/>
  <c r="N79"/>
  <c r="L81" l="1"/>
  <c r="I81"/>
  <c r="O80"/>
  <c r="N80"/>
  <c r="L82" l="1"/>
  <c r="I82"/>
  <c r="O81"/>
  <c r="N81"/>
  <c r="L83" l="1"/>
  <c r="I83"/>
  <c r="O82"/>
  <c r="N82"/>
  <c r="L84" l="1"/>
  <c r="I84"/>
  <c r="O83"/>
  <c r="N83"/>
  <c r="L85" l="1"/>
  <c r="I85"/>
  <c r="O84"/>
  <c r="N84"/>
  <c r="L86" l="1"/>
  <c r="I86"/>
  <c r="O85"/>
  <c r="N85"/>
  <c r="L87" l="1"/>
  <c r="I87"/>
  <c r="O86"/>
  <c r="N86"/>
  <c r="L88" l="1"/>
  <c r="I88"/>
  <c r="O87"/>
  <c r="N87"/>
  <c r="L89" l="1"/>
  <c r="I89"/>
  <c r="O88"/>
  <c r="N88"/>
  <c r="L90" l="1"/>
  <c r="I90"/>
  <c r="O89"/>
  <c r="N89"/>
  <c r="L91" l="1"/>
  <c r="I91"/>
  <c r="O90"/>
  <c r="N90"/>
  <c r="L92" l="1"/>
  <c r="I92"/>
  <c r="O91"/>
  <c r="N91"/>
  <c r="L93" l="1"/>
  <c r="I93"/>
  <c r="O92"/>
  <c r="N92"/>
  <c r="L94" l="1"/>
  <c r="I94"/>
  <c r="O93"/>
  <c r="N93"/>
  <c r="L95" l="1"/>
  <c r="I95"/>
  <c r="O94"/>
  <c r="N94"/>
  <c r="L96" l="1"/>
  <c r="I96"/>
  <c r="O95"/>
  <c r="N95"/>
  <c r="L97" l="1"/>
  <c r="I97"/>
  <c r="O96"/>
  <c r="N96"/>
  <c r="L98" l="1"/>
  <c r="I98"/>
  <c r="O97"/>
  <c r="N97"/>
  <c r="L99" l="1"/>
  <c r="I99"/>
  <c r="O98"/>
  <c r="N98"/>
  <c r="L100" l="1"/>
  <c r="I100"/>
  <c r="O99"/>
  <c r="N99"/>
  <c r="L101" l="1"/>
  <c r="I101"/>
  <c r="O100"/>
  <c r="N100"/>
  <c r="L102" l="1"/>
  <c r="I102"/>
  <c r="O101"/>
  <c r="N101"/>
  <c r="L103" l="1"/>
  <c r="I103"/>
  <c r="O102"/>
  <c r="N102"/>
  <c r="L104" l="1"/>
  <c r="I104"/>
  <c r="O103"/>
  <c r="N103"/>
  <c r="L105" l="1"/>
  <c r="I105"/>
  <c r="O104"/>
  <c r="N104"/>
  <c r="L106" l="1"/>
  <c r="I106"/>
  <c r="O105"/>
  <c r="N105"/>
  <c r="L107" l="1"/>
  <c r="I107"/>
  <c r="O106"/>
  <c r="N106"/>
  <c r="L108" l="1"/>
  <c r="I108"/>
  <c r="O107"/>
  <c r="N107"/>
  <c r="L109" l="1"/>
  <c r="I109"/>
  <c r="O108"/>
  <c r="N108"/>
  <c r="L110" l="1"/>
  <c r="O109"/>
  <c r="N109"/>
  <c r="I110"/>
  <c r="L111" l="1"/>
  <c r="I111"/>
  <c r="O110"/>
  <c r="N110"/>
  <c r="L112" l="1"/>
  <c r="I112"/>
  <c r="O111"/>
  <c r="N111"/>
  <c r="L113" l="1"/>
  <c r="I113"/>
  <c r="O112"/>
  <c r="N112"/>
  <c r="L114" l="1"/>
  <c r="I114"/>
  <c r="O113"/>
  <c r="N113"/>
  <c r="L115" l="1"/>
  <c r="I115"/>
  <c r="O114"/>
  <c r="N114"/>
  <c r="L116" l="1"/>
  <c r="I116"/>
  <c r="O115"/>
  <c r="N115"/>
  <c r="L117" l="1"/>
  <c r="I117"/>
  <c r="O116"/>
  <c r="N116"/>
  <c r="L118" l="1"/>
  <c r="I118"/>
  <c r="O117"/>
  <c r="N117"/>
  <c r="L119" l="1"/>
  <c r="I119"/>
  <c r="O118"/>
  <c r="N118"/>
  <c r="L120" l="1"/>
  <c r="I120"/>
  <c r="O119"/>
  <c r="N119"/>
  <c r="O120" l="1"/>
  <c r="N120"/>
</calcChain>
</file>

<file path=xl/sharedStrings.xml><?xml version="1.0" encoding="utf-8"?>
<sst xmlns="http://schemas.openxmlformats.org/spreadsheetml/2006/main" count="56" uniqueCount="56">
  <si>
    <t>horaire journalier 8:00 - 12:00</t>
  </si>
  <si>
    <t>13:00 - 16:00</t>
  </si>
  <si>
    <t>du lundi au vendredi</t>
  </si>
  <si>
    <t>horaire journalier</t>
  </si>
  <si>
    <t>lundi</t>
  </si>
  <si>
    <t>mardi</t>
  </si>
  <si>
    <t>mercredi</t>
  </si>
  <si>
    <t>jeudi</t>
  </si>
  <si>
    <t>vendredi</t>
  </si>
  <si>
    <t>samedi</t>
  </si>
  <si>
    <t>dimanche</t>
  </si>
  <si>
    <t>Fin</t>
  </si>
  <si>
    <t>Début</t>
  </si>
  <si>
    <t>Fériés</t>
  </si>
  <si>
    <t>Jour de l'An</t>
  </si>
  <si>
    <t>Pâques</t>
  </si>
  <si>
    <t>Lundi de Pâques</t>
  </si>
  <si>
    <t>Fête du Travail</t>
  </si>
  <si>
    <t>Victoire</t>
  </si>
  <si>
    <t>Ascencion</t>
  </si>
  <si>
    <t>Pentecôte</t>
  </si>
  <si>
    <t>Lundi de Pentecôte</t>
  </si>
  <si>
    <t>Fête Nationale</t>
  </si>
  <si>
    <t>Assomption</t>
  </si>
  <si>
    <t>Toussaint</t>
  </si>
  <si>
    <t>Armistice</t>
  </si>
  <si>
    <t>Noël</t>
  </si>
  <si>
    <t>écart</t>
  </si>
  <si>
    <t>jour</t>
  </si>
  <si>
    <t>début jour</t>
  </si>
  <si>
    <t>début jour+1</t>
  </si>
  <si>
    <t>Heures</t>
  </si>
  <si>
    <t>Paramètres</t>
  </si>
  <si>
    <t>midi</t>
  </si>
  <si>
    <t>fin jour</t>
  </si>
  <si>
    <t>fin jour-1</t>
  </si>
  <si>
    <t>midi+1</t>
  </si>
  <si>
    <t>écart 2</t>
  </si>
  <si>
    <t>fériés</t>
  </si>
  <si>
    <t>=paramètres!$I$2:$I$14</t>
  </si>
  <si>
    <t>t_12</t>
  </si>
  <si>
    <t>=paramètres!$H$5</t>
  </si>
  <si>
    <t>t_13</t>
  </si>
  <si>
    <t>=paramètres!$H$6</t>
  </si>
  <si>
    <t>t_15</t>
  </si>
  <si>
    <t>=paramètres!$H$7</t>
  </si>
  <si>
    <t>t_16</t>
  </si>
  <si>
    <t>=paramètres!$H$8</t>
  </si>
  <si>
    <t>t_7</t>
  </si>
  <si>
    <t>=paramètres!$H$2</t>
  </si>
  <si>
    <t>t_8</t>
  </si>
  <si>
    <t>=paramètres!$H$3</t>
  </si>
  <si>
    <t>t_9</t>
  </si>
  <si>
    <t>=paramètres!$H$4</t>
  </si>
  <si>
    <t>plages nommées</t>
  </si>
  <si>
    <t>x</t>
  </si>
</sst>
</file>

<file path=xl/styles.xml><?xml version="1.0" encoding="utf-8"?>
<styleSheet xmlns="http://schemas.openxmlformats.org/spreadsheetml/2006/main">
  <numFmts count="4">
    <numFmt numFmtId="164" formatCode="[h]:mm"/>
    <numFmt numFmtId="165" formatCode="h:mm;@"/>
    <numFmt numFmtId="166" formatCode="ddd\ dd/mm/yyyy\ hh:mm"/>
    <numFmt numFmtId="167" formatCode="dddd"/>
  </numFmts>
  <fonts count="8"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name val="Trebuchet MS"/>
      <family val="2"/>
    </font>
    <font>
      <b/>
      <sz val="12"/>
      <color theme="3"/>
      <name val="Tahoma"/>
      <family val="2"/>
    </font>
    <font>
      <b/>
      <sz val="12"/>
      <name val="Tahoma"/>
      <family val="2"/>
    </font>
    <font>
      <b/>
      <sz val="10"/>
      <color theme="3"/>
      <name val="Tahoma"/>
      <family val="2"/>
    </font>
    <font>
      <sz val="10"/>
      <name val="Tahoma"/>
      <family val="2"/>
    </font>
    <font>
      <sz val="10"/>
      <color indexed="12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20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165" fontId="0" fillId="0" borderId="0" xfId="0" applyNumberFormat="1"/>
    <xf numFmtId="166" fontId="0" fillId="0" borderId="0" xfId="0" applyNumberFormat="1"/>
    <xf numFmtId="0" fontId="1" fillId="2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Continuous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NumberFormat="1" applyFont="1"/>
    <xf numFmtId="0" fontId="3" fillId="0" borderId="0" xfId="0" applyNumberFormat="1" applyFont="1" applyAlignment="1">
      <alignment horizontal="left"/>
    </xf>
    <xf numFmtId="16" fontId="0" fillId="0" borderId="0" xfId="0" applyNumberFormat="1"/>
    <xf numFmtId="20" fontId="3" fillId="0" borderId="0" xfId="0" applyNumberFormat="1" applyFont="1" applyAlignment="1">
      <alignment horizontal="center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>
      <alignment horizontal="centerContinuous" vertical="center" wrapText="1"/>
    </xf>
    <xf numFmtId="0" fontId="4" fillId="3" borderId="3" xfId="0" applyFont="1" applyFill="1" applyBorder="1" applyAlignment="1">
      <alignment horizontal="centerContinuous" vertical="center" wrapText="1"/>
    </xf>
    <xf numFmtId="14" fontId="5" fillId="0" borderId="4" xfId="0" applyNumberFormat="1" applyFont="1" applyBorder="1" applyAlignment="1">
      <alignment horizontal="center" vertical="center"/>
    </xf>
    <xf numFmtId="167" fontId="6" fillId="0" borderId="5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</cellXfs>
  <cellStyles count="1"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>
          <bgColor theme="0" tint="-0.14996795556505021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20"/>
  <sheetViews>
    <sheetView tabSelected="1" workbookViewId="0">
      <pane ySplit="1" topLeftCell="A2" activePane="bottomLeft" state="frozen"/>
      <selection pane="bottomLeft" activeCell="J1" sqref="J1"/>
    </sheetView>
  </sheetViews>
  <sheetFormatPr baseColWidth="10" defaultRowHeight="15"/>
  <cols>
    <col min="4" max="4" width="11.77734375" customWidth="1"/>
    <col min="5" max="8" width="6.5546875" customWidth="1"/>
    <col min="9" max="9" width="19.44140625" bestFit="1" customWidth="1"/>
    <col min="10" max="11" width="7.21875" customWidth="1"/>
    <col min="12" max="12" width="19.33203125" bestFit="1" customWidth="1"/>
    <col min="17" max="17" width="12.33203125" customWidth="1"/>
  </cols>
  <sheetData>
    <row r="1" spans="1:21">
      <c r="A1" s="2"/>
      <c r="F1" s="1"/>
      <c r="I1" s="6" t="s">
        <v>12</v>
      </c>
      <c r="L1" s="6" t="s">
        <v>11</v>
      </c>
      <c r="N1" s="6" t="s">
        <v>27</v>
      </c>
      <c r="O1" s="6" t="s">
        <v>37</v>
      </c>
    </row>
    <row r="2" spans="1:21">
      <c r="A2" s="2"/>
      <c r="F2" s="4"/>
      <c r="I2" s="5">
        <v>42005.520833333336</v>
      </c>
      <c r="J2" s="12">
        <v>42005</v>
      </c>
      <c r="L2" s="5">
        <v>42008.770833333336</v>
      </c>
      <c r="M2" s="2"/>
      <c r="N2" s="2">
        <f>(NETWORKDAYS(I2,L2,fériés)-IF(NETWORKDAYS(I2,I2,fériés),1,0)-IF(NETWORKDAYS(L2,L2,fériés),1,0))*TIME(7,0,0)+IF(NETWORKDAYS(I2,I2,fériés)=1,IF(MOD(I2,1)&gt;TIME(16,0,0),0,IF(MOD(I2,1)&gt;=TIME(12,0,0),TIME(16,0,0)-MAX(MOD(I2,1),TIME(13,0,0)),TIME(15,0,0)-MAX(MOD(I2,1),TIME(8,0,0)))))+IF(NETWORKDAYS(L2,L2,fériés)=1,IF(MOD(L2,1)&gt;=TIME(13,0,0),MIN(MOD(L2,1),TIME(16,0,0))-TIME(9,0,0),IF(MOD(L2,1)&gt;TIME(12,0,0),TIME(12,0,0)-TIME(8,0,0),MAX(MOD(L2,1),TIME(8,0,0))-TIME(8,0,0))),0)</f>
        <v>0.29166666666666669</v>
      </c>
      <c r="O2" s="2">
        <f>(NETWORKDAYS(I2,L2,fériés)-IF(NETWORKDAYS(I2,I2,fériés),1,0)-IF(NETWORKDAYS(L2,L2,fériés),1,0))*t_7+IF(NETWORKDAYS(I2,I2,fériés)=1,IF(MOD(I2,1)&gt;t_16,0,IF(MOD(I2,1)&gt;t_12,t_16-MAX(MOD(I2,1),t_13),t_15-MAX(MOD(I2,1),t_8))))+IF(NETWORKDAYS(L2,L2,fériés)=1,IF(MOD(L2,1)&gt;=t_13,MIN(MOD(L2,1),t_16)-t_9,IF(MOD(L2,1)&gt;t_12,t_12-t_8,MAX(MOD(L2,1),t_8)-t_8)),0)</f>
        <v>0.29166666666666669</v>
      </c>
      <c r="P2" s="2"/>
      <c r="Q2" s="2"/>
      <c r="R2" s="2"/>
      <c r="S2" s="2"/>
      <c r="T2" s="2"/>
      <c r="U2" s="2"/>
    </row>
    <row r="3" spans="1:21">
      <c r="A3" s="2"/>
      <c r="C3" s="21" t="s">
        <v>0</v>
      </c>
      <c r="D3" s="22"/>
      <c r="E3" s="23"/>
      <c r="F3" s="4"/>
      <c r="I3" s="5">
        <f>I2+3+TIME(3,15,0)</f>
        <v>42008.65625</v>
      </c>
      <c r="L3" s="5">
        <f t="shared" ref="L3:L67" si="0">L2+3+TIME(3,15,0)</f>
        <v>42011.90625</v>
      </c>
      <c r="M3" s="2"/>
      <c r="N3" s="2">
        <f t="shared" ref="N3:N33" si="1">(NETWORKDAYS(I3,L3,fériés)-IF(NETWORKDAYS(I3,I3,fériés),1,0)-IF(NETWORKDAYS(L3,L3,fériés),1,0))*TIME(7,0,0)+IF(NETWORKDAYS(I3,I3,fériés)=1,IF(MOD(I3,1)&gt;=TIME(16,0,0),0,IF(MOD(I3,1)&gt;=TIME(12,0,0),TIME(16,0,0)-MAX(MOD(I3,1),TIME(13,0,0)),TIME(15,0,0)-MAX(MOD(I3,1),TIME(8,0,0)))))+IF(NETWORKDAYS(L3,L3,fériés)=1,IF(MOD(L3,1)&gt;=TIME(13,0,0),MIN(MOD(L3,1),TIME(16,0,0))-TIME(9,0,0),IF(MOD(L3,1)&gt;TIME(12,0,0),TIME(12,0,0)-TIME(8,0,0),MAX(MOD(L3,1),TIME(8,0,0))-TIME(8,0,0))),0)</f>
        <v>0.875</v>
      </c>
      <c r="O3" s="2">
        <f t="shared" ref="O3:O33" si="2">(NETWORKDAYS(I3,L3,fériés)-IF(NETWORKDAYS(I3,I3,fériés),1,0)-IF(NETWORKDAYS(L3,L3,fériés),1,0))*t_7+IF(NETWORKDAYS(I3,I3,fériés)=1,IF(MOD(I3,1)&gt;=t_16,0,IF(MOD(I3,1)&gt;t_12,t_16-MAX(MOD(I3,1),t_13),t_15-MAX(MOD(I3,1),t_8))))+IF(NETWORKDAYS(L3,L3,fériés)=1,IF(MOD(L3,1)&gt;=t_13,MIN(MOD(L3,1),t_16)-t_9,IF(MOD(L3,1)&gt;t_12,t_12-t_8,MAX(MOD(L3,1),t_8)-t_8)),0)</f>
        <v>0.875</v>
      </c>
      <c r="P3" s="2"/>
      <c r="Q3" s="2"/>
      <c r="R3" s="2"/>
      <c r="S3" s="2"/>
      <c r="T3" s="2"/>
      <c r="U3" s="2"/>
    </row>
    <row r="4" spans="1:21">
      <c r="A4" s="2"/>
      <c r="C4" s="24" t="s">
        <v>1</v>
      </c>
      <c r="D4" s="25"/>
      <c r="E4" s="26"/>
      <c r="I4" s="5">
        <f>I3+3+TIME(0,14,0)</f>
        <v>42011.665972222225</v>
      </c>
      <c r="L4" s="5">
        <f t="shared" si="0"/>
        <v>42015.041666666664</v>
      </c>
      <c r="M4" s="2"/>
      <c r="N4" s="2">
        <f t="shared" si="1"/>
        <v>0.58402777777519077</v>
      </c>
      <c r="O4" s="2">
        <f t="shared" si="2"/>
        <v>0.58402777777519077</v>
      </c>
      <c r="P4" s="2"/>
      <c r="Q4" s="2"/>
      <c r="R4" s="2"/>
      <c r="S4" s="2"/>
      <c r="T4" s="2"/>
      <c r="U4" s="2"/>
    </row>
    <row r="5" spans="1:21">
      <c r="A5" s="2"/>
      <c r="C5" s="27" t="s">
        <v>2</v>
      </c>
      <c r="D5" s="28"/>
      <c r="E5" s="29"/>
      <c r="I5" s="5">
        <f t="shared" ref="I5:I67" si="3">I4+3+TIME(3,15,0)</f>
        <v>42014.801388888889</v>
      </c>
      <c r="L5" s="5">
        <f t="shared" si="0"/>
        <v>42018.177083333328</v>
      </c>
      <c r="M5" s="2"/>
      <c r="N5" s="2">
        <f t="shared" si="1"/>
        <v>0.58333333333333337</v>
      </c>
      <c r="O5" s="2">
        <f t="shared" si="2"/>
        <v>0.58333333333333337</v>
      </c>
      <c r="P5" s="2"/>
      <c r="Q5" s="2"/>
      <c r="R5" s="2"/>
      <c r="S5" s="2"/>
      <c r="T5" s="2"/>
      <c r="U5" s="2"/>
    </row>
    <row r="6" spans="1:21">
      <c r="A6" s="2"/>
      <c r="I6" s="5">
        <f t="shared" si="3"/>
        <v>42017.936805555553</v>
      </c>
      <c r="L6" s="5">
        <f t="shared" si="0"/>
        <v>42021.312499999993</v>
      </c>
      <c r="M6" s="2"/>
      <c r="N6" s="2">
        <f t="shared" si="1"/>
        <v>0.875</v>
      </c>
      <c r="O6" s="2">
        <f t="shared" si="2"/>
        <v>0.875</v>
      </c>
      <c r="P6" s="2"/>
      <c r="Q6" s="2"/>
      <c r="R6" s="2"/>
      <c r="S6" s="2"/>
      <c r="T6" s="2"/>
      <c r="U6" s="2"/>
    </row>
    <row r="7" spans="1:21">
      <c r="A7" s="2"/>
      <c r="I7" s="5">
        <f t="shared" si="3"/>
        <v>42021.072222222218</v>
      </c>
      <c r="L7" s="5">
        <f t="shared" si="0"/>
        <v>42024.447916666657</v>
      </c>
      <c r="M7" s="2"/>
      <c r="N7" s="2">
        <f t="shared" si="1"/>
        <v>0.40624999999029876</v>
      </c>
      <c r="O7" s="2">
        <f t="shared" si="2"/>
        <v>0.40624999999029876</v>
      </c>
      <c r="P7" s="2"/>
      <c r="Q7" s="2"/>
      <c r="R7" s="2"/>
      <c r="S7" s="2"/>
      <c r="T7" s="2"/>
      <c r="U7" s="2"/>
    </row>
    <row r="8" spans="1:21">
      <c r="A8" s="2"/>
      <c r="I8" s="5">
        <f t="shared" si="3"/>
        <v>42024.207638888882</v>
      </c>
      <c r="L8" s="5">
        <f t="shared" si="0"/>
        <v>42027.583333333321</v>
      </c>
      <c r="M8" s="2"/>
      <c r="N8" s="2">
        <f t="shared" si="1"/>
        <v>1.0833333333212067</v>
      </c>
      <c r="O8" s="2">
        <f t="shared" si="2"/>
        <v>1.0833333333212067</v>
      </c>
      <c r="P8" s="2"/>
      <c r="Q8" s="2"/>
      <c r="R8" s="2"/>
      <c r="S8" s="2"/>
      <c r="T8" s="2"/>
      <c r="U8" s="2"/>
    </row>
    <row r="9" spans="1:21">
      <c r="A9" s="2"/>
      <c r="I9" s="5">
        <f t="shared" si="3"/>
        <v>42027.343055555546</v>
      </c>
      <c r="L9" s="5">
        <f t="shared" si="0"/>
        <v>42030.718749999985</v>
      </c>
      <c r="M9" s="2"/>
      <c r="N9" s="2">
        <f t="shared" si="1"/>
        <v>0.57361111112065066</v>
      </c>
      <c r="O9" s="2">
        <f t="shared" si="2"/>
        <v>0.57361111112065066</v>
      </c>
      <c r="P9" s="2"/>
      <c r="Q9" s="2"/>
      <c r="R9" s="2"/>
      <c r="S9" s="2"/>
      <c r="T9" s="2"/>
      <c r="U9" s="2"/>
    </row>
    <row r="10" spans="1:21">
      <c r="A10" s="2"/>
      <c r="I10" s="5">
        <f t="shared" si="3"/>
        <v>42030.47847222221</v>
      </c>
      <c r="L10" s="5">
        <f t="shared" si="0"/>
        <v>42033.85416666665</v>
      </c>
      <c r="M10" s="2"/>
      <c r="N10" s="2">
        <f t="shared" si="1"/>
        <v>1.0215277777897427</v>
      </c>
      <c r="O10" s="2">
        <f t="shared" si="2"/>
        <v>1.0215277777897427</v>
      </c>
      <c r="P10" s="2"/>
      <c r="Q10" s="2"/>
      <c r="R10" s="2"/>
      <c r="S10" s="2"/>
      <c r="T10" s="2"/>
      <c r="U10" s="2"/>
    </row>
    <row r="11" spans="1:21">
      <c r="A11" s="2"/>
      <c r="I11" s="5">
        <f t="shared" si="3"/>
        <v>42033.613888888874</v>
      </c>
      <c r="L11" s="5">
        <f t="shared" si="0"/>
        <v>42036.989583333314</v>
      </c>
      <c r="M11" s="2"/>
      <c r="N11" s="2">
        <f t="shared" si="1"/>
        <v>0.34444444445883465</v>
      </c>
      <c r="O11" s="2">
        <f t="shared" si="2"/>
        <v>0.34444444445883465</v>
      </c>
      <c r="P11" s="2"/>
      <c r="Q11" s="2"/>
      <c r="R11" s="2"/>
      <c r="S11" s="2"/>
      <c r="T11" s="2"/>
      <c r="U11" s="2"/>
    </row>
    <row r="12" spans="1:21">
      <c r="I12" s="5">
        <f t="shared" si="3"/>
        <v>42036.749305555539</v>
      </c>
      <c r="L12" s="5">
        <f t="shared" si="0"/>
        <v>42040.124999999978</v>
      </c>
      <c r="M12" s="2"/>
      <c r="N12" s="2">
        <f t="shared" si="1"/>
        <v>0.875</v>
      </c>
      <c r="O12" s="2">
        <f t="shared" si="2"/>
        <v>0.875</v>
      </c>
      <c r="P12" s="2"/>
      <c r="Q12" s="2"/>
      <c r="R12" s="2"/>
      <c r="S12" s="2"/>
      <c r="T12" s="2"/>
      <c r="U12" s="2"/>
    </row>
    <row r="13" spans="1:21">
      <c r="I13" s="5">
        <f t="shared" si="3"/>
        <v>42039.884722222203</v>
      </c>
      <c r="L13" s="5">
        <f t="shared" si="0"/>
        <v>42043.260416666642</v>
      </c>
      <c r="M13" s="2"/>
      <c r="N13" s="2">
        <f t="shared" si="1"/>
        <v>0.58333333333333337</v>
      </c>
      <c r="O13" s="2">
        <f t="shared" si="2"/>
        <v>0.58333333333333337</v>
      </c>
      <c r="P13" s="2"/>
      <c r="Q13" s="2"/>
      <c r="R13" s="2"/>
      <c r="S13" s="2"/>
      <c r="T13" s="2"/>
      <c r="U13" s="2"/>
    </row>
    <row r="14" spans="1:21">
      <c r="I14" s="5">
        <f t="shared" si="3"/>
        <v>42043.020138888867</v>
      </c>
      <c r="L14" s="5">
        <f t="shared" si="0"/>
        <v>42046.395833333307</v>
      </c>
      <c r="M14" s="2"/>
      <c r="N14" s="2">
        <f t="shared" si="1"/>
        <v>0.64583333330665482</v>
      </c>
      <c r="O14" s="2">
        <f t="shared" si="2"/>
        <v>0.64583333330665482</v>
      </c>
      <c r="P14" s="2"/>
      <c r="Q14" s="2"/>
      <c r="R14" s="2"/>
      <c r="S14" s="2"/>
      <c r="T14" s="2"/>
      <c r="U14" s="2"/>
    </row>
    <row r="15" spans="1:21">
      <c r="I15" s="5">
        <f t="shared" si="3"/>
        <v>42046.155555555531</v>
      </c>
      <c r="L15" s="5">
        <f t="shared" si="0"/>
        <v>42049.531249999971</v>
      </c>
      <c r="M15" s="2"/>
      <c r="N15" s="2">
        <f t="shared" si="1"/>
        <v>0.875</v>
      </c>
      <c r="O15" s="2">
        <f t="shared" si="2"/>
        <v>0.875</v>
      </c>
      <c r="P15" s="2"/>
      <c r="Q15" s="2"/>
      <c r="R15" s="2"/>
      <c r="S15" s="2"/>
      <c r="T15" s="2"/>
      <c r="U15" s="2"/>
    </row>
    <row r="16" spans="1:21">
      <c r="I16" s="5">
        <f t="shared" si="3"/>
        <v>42049.290972222196</v>
      </c>
      <c r="L16" s="5">
        <f t="shared" si="0"/>
        <v>42052.666666666635</v>
      </c>
      <c r="M16" s="2"/>
      <c r="N16" s="2">
        <f t="shared" si="1"/>
        <v>0.58333333330180426</v>
      </c>
      <c r="O16" s="2">
        <f t="shared" si="2"/>
        <v>0.58333333330180426</v>
      </c>
      <c r="P16" s="2"/>
      <c r="Q16" s="2"/>
      <c r="R16" s="2"/>
      <c r="S16" s="2"/>
      <c r="T16" s="2"/>
      <c r="U16" s="2"/>
    </row>
    <row r="17" spans="9:21">
      <c r="I17" s="5">
        <f t="shared" si="3"/>
        <v>42052.42638888886</v>
      </c>
      <c r="L17" s="5">
        <f t="shared" si="0"/>
        <v>42055.802083333299</v>
      </c>
      <c r="M17" s="2"/>
      <c r="N17" s="2">
        <f t="shared" si="1"/>
        <v>1.0736111111400533</v>
      </c>
      <c r="O17" s="2">
        <f t="shared" si="2"/>
        <v>1.0736111111400533</v>
      </c>
      <c r="P17" s="2"/>
      <c r="Q17" s="2"/>
      <c r="R17" s="2"/>
      <c r="S17" s="2"/>
      <c r="T17" s="2"/>
      <c r="U17" s="2"/>
    </row>
    <row r="18" spans="9:21">
      <c r="I18" s="5">
        <f t="shared" si="3"/>
        <v>42055.561805555524</v>
      </c>
      <c r="L18" s="5">
        <f t="shared" si="0"/>
        <v>42058.937499999964</v>
      </c>
      <c r="M18" s="2"/>
      <c r="N18" s="2">
        <f t="shared" si="1"/>
        <v>0.39652777780914517</v>
      </c>
      <c r="O18" s="2">
        <f t="shared" si="2"/>
        <v>0.39652777780914517</v>
      </c>
      <c r="P18" s="2"/>
      <c r="Q18" s="2"/>
      <c r="R18" s="2"/>
      <c r="S18" s="2"/>
      <c r="T18" s="2"/>
      <c r="U18" s="2"/>
    </row>
    <row r="19" spans="9:21">
      <c r="I19" s="5">
        <f t="shared" si="3"/>
        <v>42058.697222222188</v>
      </c>
      <c r="L19" s="5">
        <f t="shared" si="0"/>
        <v>42062.072916666628</v>
      </c>
      <c r="M19" s="2"/>
      <c r="N19" s="2">
        <f t="shared" si="1"/>
        <v>0.875</v>
      </c>
      <c r="O19" s="2">
        <f t="shared" si="2"/>
        <v>0.875</v>
      </c>
      <c r="P19" s="2"/>
      <c r="Q19" s="2"/>
      <c r="R19" s="2"/>
      <c r="S19" s="2"/>
      <c r="T19" s="2"/>
      <c r="U19" s="2"/>
    </row>
    <row r="20" spans="9:21">
      <c r="I20" s="5">
        <f t="shared" si="3"/>
        <v>42061.832638888853</v>
      </c>
      <c r="L20" s="5">
        <f t="shared" si="0"/>
        <v>42065.208333333292</v>
      </c>
      <c r="M20" s="2"/>
      <c r="N20" s="2">
        <f t="shared" si="1"/>
        <v>0.29166666666666669</v>
      </c>
      <c r="O20" s="2">
        <f t="shared" si="2"/>
        <v>0.29166666666666669</v>
      </c>
      <c r="P20" s="2"/>
      <c r="Q20" s="2"/>
      <c r="R20" s="2"/>
      <c r="S20" s="2"/>
      <c r="T20" s="2"/>
      <c r="U20" s="2"/>
    </row>
    <row r="21" spans="9:21">
      <c r="I21" s="5">
        <f t="shared" si="3"/>
        <v>42064.968055555517</v>
      </c>
      <c r="L21" s="5">
        <f t="shared" si="0"/>
        <v>42068.343749999956</v>
      </c>
      <c r="M21" s="2"/>
      <c r="N21" s="2">
        <f t="shared" si="1"/>
        <v>0.88541666662301099</v>
      </c>
      <c r="O21" s="2">
        <f t="shared" si="2"/>
        <v>0.88541666662301099</v>
      </c>
      <c r="P21" s="2"/>
      <c r="Q21" s="2"/>
      <c r="R21" s="2"/>
      <c r="S21" s="2"/>
      <c r="T21" s="2"/>
      <c r="U21" s="2"/>
    </row>
    <row r="22" spans="9:21">
      <c r="I22" s="5">
        <f t="shared" si="3"/>
        <v>42068.103472222181</v>
      </c>
      <c r="L22" s="5">
        <f t="shared" si="0"/>
        <v>42071.479166666621</v>
      </c>
      <c r="M22" s="2"/>
      <c r="N22" s="2">
        <f t="shared" si="1"/>
        <v>0.58333333333333337</v>
      </c>
      <c r="O22" s="2">
        <f t="shared" si="2"/>
        <v>0.58333333333333337</v>
      </c>
      <c r="P22" s="2"/>
      <c r="Q22" s="2"/>
      <c r="R22" s="2"/>
      <c r="S22" s="2"/>
      <c r="T22" s="2"/>
      <c r="U22" s="2"/>
    </row>
    <row r="23" spans="9:21">
      <c r="I23" s="5">
        <f t="shared" si="3"/>
        <v>42071.238888888845</v>
      </c>
      <c r="L23" s="5">
        <f t="shared" si="0"/>
        <v>42074.614583333285</v>
      </c>
      <c r="M23" s="2"/>
      <c r="N23" s="2">
        <f t="shared" si="1"/>
        <v>0.82291666661816032</v>
      </c>
      <c r="O23" s="2">
        <f t="shared" si="2"/>
        <v>0.82291666661816032</v>
      </c>
      <c r="P23" s="2"/>
      <c r="Q23" s="2"/>
      <c r="R23" s="2"/>
      <c r="S23" s="2"/>
      <c r="T23" s="2"/>
      <c r="U23" s="2"/>
    </row>
    <row r="24" spans="9:21">
      <c r="I24" s="5">
        <f t="shared" si="3"/>
        <v>42074.37430555551</v>
      </c>
      <c r="L24" s="5">
        <f t="shared" si="0"/>
        <v>42077.749999999949</v>
      </c>
      <c r="M24" s="2"/>
      <c r="N24" s="2">
        <f t="shared" si="1"/>
        <v>0.83402777782369719</v>
      </c>
      <c r="O24" s="2">
        <f t="shared" si="2"/>
        <v>0.83402777782369719</v>
      </c>
      <c r="P24" s="2"/>
      <c r="Q24" s="2"/>
      <c r="R24" s="2"/>
      <c r="S24" s="2"/>
      <c r="T24" s="2"/>
      <c r="U24" s="2"/>
    </row>
    <row r="25" spans="9:21">
      <c r="I25" s="5">
        <f t="shared" si="3"/>
        <v>42077.509722222174</v>
      </c>
      <c r="L25" s="5">
        <f t="shared" si="0"/>
        <v>42080.885416666613</v>
      </c>
      <c r="M25" s="2"/>
      <c r="N25" s="2">
        <f t="shared" si="1"/>
        <v>0.58333333333333326</v>
      </c>
      <c r="O25" s="2">
        <f t="shared" si="2"/>
        <v>0.58333333333333326</v>
      </c>
      <c r="P25" s="2"/>
      <c r="Q25" s="2"/>
      <c r="R25" s="2"/>
      <c r="S25" s="2"/>
      <c r="T25" s="2"/>
      <c r="U25" s="2"/>
    </row>
    <row r="26" spans="9:21">
      <c r="I26" s="5">
        <f t="shared" si="3"/>
        <v>42080.645138888838</v>
      </c>
      <c r="L26" s="5">
        <f t="shared" si="0"/>
        <v>42084.020833333278</v>
      </c>
      <c r="M26" s="2"/>
      <c r="N26" s="2">
        <f t="shared" si="1"/>
        <v>0.89652777782854776</v>
      </c>
      <c r="O26" s="2">
        <f t="shared" si="2"/>
        <v>0.89652777782854776</v>
      </c>
      <c r="P26" s="2"/>
      <c r="Q26" s="2"/>
      <c r="R26" s="2"/>
      <c r="S26" s="2"/>
      <c r="T26" s="2"/>
      <c r="U26" s="2"/>
    </row>
    <row r="27" spans="9:21">
      <c r="I27" s="5">
        <f t="shared" si="3"/>
        <v>42083.780555555502</v>
      </c>
      <c r="L27" s="5">
        <f t="shared" si="0"/>
        <v>42087.156249999942</v>
      </c>
      <c r="M27" s="2"/>
      <c r="N27" s="2">
        <f t="shared" si="1"/>
        <v>0.29166666666666669</v>
      </c>
      <c r="O27" s="2">
        <f t="shared" si="2"/>
        <v>0.29166666666666669</v>
      </c>
      <c r="P27" s="2"/>
      <c r="Q27" s="2"/>
      <c r="R27" s="2"/>
      <c r="S27" s="2"/>
      <c r="T27" s="2"/>
      <c r="U27" s="2"/>
    </row>
    <row r="28" spans="9:21">
      <c r="I28" s="5">
        <f t="shared" si="3"/>
        <v>42086.915972222167</v>
      </c>
      <c r="L28" s="5">
        <f t="shared" si="0"/>
        <v>42090.291666666606</v>
      </c>
      <c r="M28" s="2"/>
      <c r="N28" s="2">
        <f t="shared" si="1"/>
        <v>0.875</v>
      </c>
      <c r="O28" s="2">
        <f t="shared" si="2"/>
        <v>0.875</v>
      </c>
      <c r="P28" s="2"/>
      <c r="Q28" s="2"/>
      <c r="R28" s="2"/>
      <c r="S28" s="2"/>
      <c r="T28" s="2"/>
      <c r="U28" s="2"/>
    </row>
    <row r="29" spans="9:21">
      <c r="I29" s="5">
        <f t="shared" si="3"/>
        <v>42090.051388888831</v>
      </c>
      <c r="L29" s="5">
        <f t="shared" si="0"/>
        <v>42093.42708333327</v>
      </c>
      <c r="M29" s="2"/>
      <c r="N29" s="2">
        <f t="shared" si="1"/>
        <v>0.3854166666036084</v>
      </c>
      <c r="O29" s="2">
        <f t="shared" si="2"/>
        <v>0.3854166666036084</v>
      </c>
      <c r="P29" s="2"/>
      <c r="Q29" s="2"/>
      <c r="R29" s="2"/>
      <c r="S29" s="2"/>
      <c r="T29" s="2"/>
      <c r="U29" s="2"/>
    </row>
    <row r="30" spans="9:21">
      <c r="I30" s="5">
        <f t="shared" si="3"/>
        <v>42093.186805555495</v>
      </c>
      <c r="L30" s="5">
        <f t="shared" si="0"/>
        <v>42096.562499999935</v>
      </c>
      <c r="M30" s="2"/>
      <c r="N30" s="2">
        <f t="shared" si="1"/>
        <v>1.0624999999345164</v>
      </c>
      <c r="O30" s="2">
        <f t="shared" si="2"/>
        <v>1.0624999999345164</v>
      </c>
      <c r="P30" s="2"/>
      <c r="Q30" s="2"/>
      <c r="R30" s="2"/>
      <c r="S30" s="2"/>
      <c r="T30" s="2"/>
      <c r="U30" s="2"/>
    </row>
    <row r="31" spans="9:21">
      <c r="I31" s="5">
        <f t="shared" si="3"/>
        <v>42096.322222222159</v>
      </c>
      <c r="L31" s="5">
        <f t="shared" si="0"/>
        <v>42099.697916666599</v>
      </c>
      <c r="M31" s="2"/>
      <c r="N31" s="2">
        <f t="shared" si="1"/>
        <v>0.58333333333333337</v>
      </c>
      <c r="O31" s="2">
        <f t="shared" si="2"/>
        <v>0.58333333333333337</v>
      </c>
      <c r="P31" s="2"/>
      <c r="Q31" s="2"/>
      <c r="R31" s="2"/>
      <c r="S31" s="2"/>
      <c r="T31" s="2"/>
      <c r="U31" s="2"/>
    </row>
    <row r="32" spans="9:21">
      <c r="I32" s="5">
        <f t="shared" si="3"/>
        <v>42099.457638888824</v>
      </c>
      <c r="J32" s="12">
        <v>42099</v>
      </c>
      <c r="L32" s="5">
        <f t="shared" si="0"/>
        <v>42102.833333333263</v>
      </c>
      <c r="M32" s="2"/>
      <c r="N32" s="2">
        <f t="shared" si="1"/>
        <v>0.58333333333333326</v>
      </c>
      <c r="O32" s="2">
        <f t="shared" si="2"/>
        <v>0.58333333333333326</v>
      </c>
      <c r="P32" s="2"/>
      <c r="Q32" s="2"/>
      <c r="R32" s="2"/>
      <c r="S32" s="2"/>
      <c r="T32" s="2"/>
      <c r="U32" s="2"/>
    </row>
    <row r="33" spans="9:21">
      <c r="I33" s="5">
        <f t="shared" si="3"/>
        <v>42102.593055555488</v>
      </c>
      <c r="L33" s="5">
        <f t="shared" si="0"/>
        <v>42105.968749999927</v>
      </c>
      <c r="M33" s="2"/>
      <c r="N33" s="2">
        <f t="shared" si="1"/>
        <v>0.65694444451219169</v>
      </c>
      <c r="O33" s="2">
        <f t="shared" si="2"/>
        <v>0.65694444451219169</v>
      </c>
      <c r="P33" s="2"/>
      <c r="Q33" s="2"/>
      <c r="R33" s="2"/>
      <c r="S33" s="2"/>
      <c r="T33" s="2"/>
      <c r="U33" s="2"/>
    </row>
    <row r="34" spans="9:21">
      <c r="I34" s="5">
        <f>I33+3+TIME(3,15,0)</f>
        <v>42105.728472222152</v>
      </c>
      <c r="L34" s="5">
        <f t="shared" si="0"/>
        <v>42109.104166666591</v>
      </c>
      <c r="M34" s="2"/>
      <c r="N34" s="2">
        <f t="shared" ref="N34:N65" si="4">(NETWORKDAYS(I34,L34,fériés)-IF(NETWORKDAYS(I34,I34,fériés),1,0)-IF(NETWORKDAYS(L34,L34,fériés),1,0))*TIME(7,0,0)+IF(NETWORKDAYS(I34,I34,fériés)=1,IF(MOD(I34,1)&gt;=TIME(16,0,0),0,IF(MOD(I34,1)&gt;=TIME(12,0,0),TIME(16,0,0)-MAX(MOD(I34,1),TIME(13,0,0)),TIME(15,0,0)-MAX(MOD(I34,1),TIME(8,0,0)))))+IF(NETWORKDAYS(L34,L34,fériés)=1,IF(MOD(L34,1)&gt;=TIME(13,0,0),MIN(MOD(L34,1),TIME(16,0,0))-TIME(9,0,0),IF(MOD(L34,1)&gt;TIME(12,0,0),TIME(12,0,0)-TIME(8,0,0),MAX(MOD(L34,1),TIME(8,0,0))-TIME(8,0,0))),0)</f>
        <v>0.58333333333333337</v>
      </c>
      <c r="O34" s="2">
        <f t="shared" ref="O34:O65" si="5">(NETWORKDAYS(I34,L34,fériés)-IF(NETWORKDAYS(I34,I34,fériés),1,0)-IF(NETWORKDAYS(L34,L34,fériés),1,0))*t_7+IF(NETWORKDAYS(I34,I34,fériés)=1,IF(MOD(I34,1)&gt;=t_16,0,IF(MOD(I34,1)&gt;t_12,t_16-MAX(MOD(I34,1),t_13),t_15-MAX(MOD(I34,1),t_8))))+IF(NETWORKDAYS(L34,L34,fériés)=1,IF(MOD(L34,1)&gt;=t_13,MIN(MOD(L34,1),t_16)-t_9,IF(MOD(L34,1)&gt;t_12,t_12-t_8,MAX(MOD(L34,1),t_8)-t_8)),0)</f>
        <v>0.58333333333333337</v>
      </c>
      <c r="P34" s="2"/>
      <c r="Q34" s="2"/>
      <c r="R34" s="2"/>
      <c r="S34" s="2"/>
      <c r="T34" s="2"/>
      <c r="U34" s="2"/>
    </row>
    <row r="35" spans="9:21">
      <c r="I35" s="5">
        <f t="shared" si="3"/>
        <v>42108.863888888816</v>
      </c>
      <c r="L35" s="5">
        <f t="shared" si="0"/>
        <v>42112.239583333256</v>
      </c>
      <c r="M35" s="2"/>
      <c r="N35" s="2">
        <f t="shared" si="4"/>
        <v>0.875</v>
      </c>
      <c r="O35" s="2">
        <f t="shared" si="5"/>
        <v>0.875</v>
      </c>
      <c r="P35" s="2"/>
      <c r="Q35" s="2"/>
      <c r="R35" s="2"/>
      <c r="S35" s="2"/>
      <c r="T35" s="2"/>
      <c r="U35" s="2"/>
    </row>
    <row r="36" spans="9:21">
      <c r="I36" s="5">
        <f t="shared" si="3"/>
        <v>42111.999305555481</v>
      </c>
      <c r="L36" s="5">
        <f t="shared" si="0"/>
        <v>42115.37499999992</v>
      </c>
      <c r="M36" s="2"/>
      <c r="N36" s="2">
        <f t="shared" si="4"/>
        <v>0.33333333325329784</v>
      </c>
      <c r="O36" s="2">
        <f t="shared" si="5"/>
        <v>0.33333333325329784</v>
      </c>
      <c r="P36" s="2"/>
      <c r="Q36" s="2"/>
      <c r="R36" s="2"/>
      <c r="S36" s="2"/>
      <c r="T36" s="2"/>
      <c r="U36" s="2"/>
    </row>
    <row r="37" spans="9:21">
      <c r="I37" s="5">
        <f t="shared" si="3"/>
        <v>42115.134722222145</v>
      </c>
      <c r="L37" s="5">
        <f t="shared" si="0"/>
        <v>42118.510416666584</v>
      </c>
      <c r="M37" s="2" t="s">
        <v>55</v>
      </c>
      <c r="N37" s="2">
        <f t="shared" si="4"/>
        <v>1.0416666666666667</v>
      </c>
      <c r="O37" s="2">
        <f t="shared" si="5"/>
        <v>1.0416666666666667</v>
      </c>
      <c r="P37" s="2"/>
      <c r="Q37" s="2"/>
      <c r="R37" s="2"/>
      <c r="S37" s="2"/>
      <c r="T37" s="2"/>
      <c r="U37" s="2"/>
    </row>
    <row r="38" spans="9:21">
      <c r="I38" s="5">
        <f t="shared" si="3"/>
        <v>42118.270138888809</v>
      </c>
      <c r="L38" s="5">
        <f t="shared" si="0"/>
        <v>42121.645833333248</v>
      </c>
      <c r="M38" s="2"/>
      <c r="N38" s="2">
        <f t="shared" si="4"/>
        <v>0.5624999999151139</v>
      </c>
      <c r="O38" s="2">
        <f t="shared" si="5"/>
        <v>0.5624999999151139</v>
      </c>
      <c r="P38" s="2"/>
      <c r="Q38" s="2"/>
      <c r="R38" s="2"/>
      <c r="S38" s="2"/>
      <c r="T38" s="2"/>
      <c r="U38" s="2"/>
    </row>
    <row r="39" spans="9:21">
      <c r="I39" s="5">
        <f>I38+3+TIME(3,15,0)</f>
        <v>42121.405555555473</v>
      </c>
      <c r="L39" s="5">
        <f t="shared" si="0"/>
        <v>42124.781249999913</v>
      </c>
      <c r="M39" s="2"/>
      <c r="N39" s="2">
        <f t="shared" si="4"/>
        <v>1.0944444445267436</v>
      </c>
      <c r="O39" s="2">
        <f t="shared" si="5"/>
        <v>1.0944444445267436</v>
      </c>
      <c r="P39" s="2"/>
      <c r="Q39" s="2"/>
      <c r="R39" s="2"/>
      <c r="S39" s="2"/>
      <c r="T39" s="2"/>
      <c r="U39" s="2"/>
    </row>
    <row r="40" spans="9:21">
      <c r="I40" s="5">
        <f t="shared" si="3"/>
        <v>42124.540972222137</v>
      </c>
      <c r="J40" s="12">
        <v>42125</v>
      </c>
      <c r="L40" s="5">
        <f t="shared" si="0"/>
        <v>42127.916666666577</v>
      </c>
      <c r="M40" s="2"/>
      <c r="N40" s="2">
        <f t="shared" si="4"/>
        <v>0.125</v>
      </c>
      <c r="O40" s="2">
        <f t="shared" si="5"/>
        <v>0.125</v>
      </c>
      <c r="P40" s="2"/>
      <c r="Q40" s="2"/>
      <c r="R40" s="2"/>
      <c r="S40" s="2"/>
      <c r="T40" s="2"/>
      <c r="U40" s="2"/>
    </row>
    <row r="41" spans="9:21">
      <c r="I41" s="5">
        <f t="shared" si="3"/>
        <v>42127.676388888802</v>
      </c>
      <c r="L41" s="5">
        <f t="shared" si="0"/>
        <v>42131.052083333241</v>
      </c>
      <c r="M41" s="2"/>
      <c r="N41" s="2">
        <f t="shared" si="4"/>
        <v>0.875</v>
      </c>
      <c r="O41" s="2">
        <f t="shared" si="5"/>
        <v>0.875</v>
      </c>
      <c r="P41" s="2"/>
      <c r="Q41" s="2"/>
      <c r="R41" s="2"/>
      <c r="S41" s="2"/>
      <c r="T41" s="2"/>
      <c r="U41" s="2"/>
    </row>
    <row r="42" spans="9:21">
      <c r="I42" s="5">
        <f t="shared" si="3"/>
        <v>42130.811805555466</v>
      </c>
      <c r="J42" s="12">
        <v>42132</v>
      </c>
      <c r="L42" s="5">
        <f t="shared" si="0"/>
        <v>42134.187499999905</v>
      </c>
      <c r="M42" s="2"/>
      <c r="N42" s="2">
        <f t="shared" si="4"/>
        <v>0.29166666666666669</v>
      </c>
      <c r="O42" s="2">
        <f t="shared" si="5"/>
        <v>0.29166666666666669</v>
      </c>
      <c r="P42" s="2"/>
      <c r="Q42" s="2"/>
      <c r="R42" s="2"/>
      <c r="S42" s="2"/>
      <c r="T42" s="2"/>
      <c r="U42" s="2"/>
    </row>
    <row r="43" spans="9:21">
      <c r="I43" s="5">
        <f t="shared" si="3"/>
        <v>42133.94722222213</v>
      </c>
      <c r="L43" s="5">
        <f t="shared" si="0"/>
        <v>42137.32291666657</v>
      </c>
      <c r="M43" s="2"/>
      <c r="N43" s="2">
        <f t="shared" si="4"/>
        <v>0.58333333333333337</v>
      </c>
      <c r="O43" s="2">
        <f t="shared" si="5"/>
        <v>0.58333333333333337</v>
      </c>
      <c r="P43" s="2"/>
      <c r="Q43" s="2"/>
      <c r="R43" s="2"/>
      <c r="S43" s="2"/>
      <c r="T43" s="2"/>
      <c r="U43" s="2"/>
    </row>
    <row r="44" spans="9:21">
      <c r="I44" s="5">
        <f t="shared" si="3"/>
        <v>42137.082638888794</v>
      </c>
      <c r="J44" s="12">
        <v>42138</v>
      </c>
      <c r="L44" s="5">
        <f t="shared" si="0"/>
        <v>42140.458333333234</v>
      </c>
      <c r="M44" s="2"/>
      <c r="N44" s="2">
        <f t="shared" si="4"/>
        <v>0.58333333333333337</v>
      </c>
      <c r="O44" s="2">
        <f t="shared" si="5"/>
        <v>0.58333333333333337</v>
      </c>
      <c r="P44" s="2"/>
      <c r="Q44" s="2"/>
      <c r="R44" s="2"/>
      <c r="S44" s="2"/>
      <c r="T44" s="2"/>
      <c r="U44" s="2"/>
    </row>
    <row r="45" spans="9:21">
      <c r="I45" s="5">
        <f t="shared" si="3"/>
        <v>42140.218055555459</v>
      </c>
      <c r="L45" s="5">
        <f t="shared" si="0"/>
        <v>42143.593749999898</v>
      </c>
      <c r="M45" s="2"/>
      <c r="N45" s="2">
        <f t="shared" si="4"/>
        <v>0.51041666656480333</v>
      </c>
      <c r="O45" s="2">
        <f t="shared" si="5"/>
        <v>0.51041666656480333</v>
      </c>
      <c r="P45" s="2"/>
      <c r="Q45" s="2"/>
      <c r="R45" s="2"/>
      <c r="S45" s="2"/>
      <c r="T45" s="2"/>
      <c r="U45" s="2"/>
    </row>
    <row r="46" spans="9:21">
      <c r="I46" s="5">
        <f t="shared" si="3"/>
        <v>42143.353472222123</v>
      </c>
      <c r="L46" s="5">
        <f t="shared" si="0"/>
        <v>42146.729166666562</v>
      </c>
      <c r="M46" s="2"/>
      <c r="N46" s="2">
        <f t="shared" si="4"/>
        <v>1.1465277778770542</v>
      </c>
      <c r="O46" s="2">
        <f t="shared" si="5"/>
        <v>1.1465277778770542</v>
      </c>
      <c r="P46" s="2"/>
      <c r="Q46" s="2"/>
      <c r="R46" s="2"/>
      <c r="S46" s="2"/>
      <c r="T46" s="2"/>
      <c r="U46" s="2"/>
    </row>
    <row r="47" spans="9:21">
      <c r="I47" s="5">
        <f t="shared" si="3"/>
        <v>42146.488888888787</v>
      </c>
      <c r="L47" s="5">
        <f t="shared" si="0"/>
        <v>42149.864583333227</v>
      </c>
      <c r="M47" s="2"/>
      <c r="N47" s="2">
        <f t="shared" si="4"/>
        <v>0.13611111121281283</v>
      </c>
      <c r="O47" s="2">
        <f t="shared" si="5"/>
        <v>0.13611111121281283</v>
      </c>
      <c r="P47" s="2"/>
      <c r="Q47" s="2"/>
      <c r="R47" s="2"/>
      <c r="S47" s="2"/>
      <c r="T47" s="2"/>
      <c r="U47" s="2"/>
    </row>
    <row r="48" spans="9:21">
      <c r="I48" s="5">
        <f t="shared" si="3"/>
        <v>42149.624305555451</v>
      </c>
      <c r="J48" s="12">
        <v>42149</v>
      </c>
      <c r="L48" s="5">
        <f t="shared" si="0"/>
        <v>42152.999999999891</v>
      </c>
      <c r="M48" s="2"/>
      <c r="N48" s="2">
        <f t="shared" si="4"/>
        <v>0.875</v>
      </c>
      <c r="O48" s="2">
        <f t="shared" si="5"/>
        <v>0.875</v>
      </c>
      <c r="P48" s="2"/>
      <c r="Q48" s="2"/>
      <c r="R48" s="2"/>
      <c r="S48" s="2"/>
      <c r="T48" s="2"/>
      <c r="U48" s="2"/>
    </row>
    <row r="49" spans="9:21">
      <c r="I49" s="5">
        <f t="shared" si="3"/>
        <v>42152.759722222116</v>
      </c>
      <c r="L49" s="5">
        <f t="shared" si="0"/>
        <v>42156.135416666555</v>
      </c>
      <c r="M49" s="2"/>
      <c r="N49" s="2">
        <f t="shared" si="4"/>
        <v>0.29166666666666669</v>
      </c>
      <c r="O49" s="2">
        <f t="shared" si="5"/>
        <v>0.29166666666666669</v>
      </c>
      <c r="P49" s="2"/>
      <c r="Q49" s="2"/>
      <c r="R49" s="2"/>
      <c r="S49" s="2"/>
      <c r="T49" s="2"/>
      <c r="U49" s="2"/>
    </row>
    <row r="50" spans="9:21">
      <c r="I50" s="5">
        <f t="shared" si="3"/>
        <v>42155.89513888878</v>
      </c>
      <c r="L50" s="5">
        <f t="shared" si="0"/>
        <v>42159.270833333219</v>
      </c>
      <c r="M50" s="2"/>
      <c r="N50" s="2">
        <f t="shared" si="4"/>
        <v>0.875</v>
      </c>
      <c r="O50" s="2">
        <f t="shared" si="5"/>
        <v>0.875</v>
      </c>
      <c r="P50" s="2"/>
      <c r="Q50" s="2"/>
      <c r="R50" s="2"/>
      <c r="S50" s="2"/>
      <c r="T50" s="2"/>
      <c r="U50" s="2"/>
    </row>
    <row r="51" spans="9:21">
      <c r="I51" s="5">
        <f t="shared" si="3"/>
        <v>42159.030555555444</v>
      </c>
      <c r="L51" s="5">
        <f t="shared" si="0"/>
        <v>42162.406249999884</v>
      </c>
      <c r="M51" s="2"/>
      <c r="N51" s="2">
        <f t="shared" si="4"/>
        <v>0.58333333333333337</v>
      </c>
      <c r="O51" s="2">
        <f t="shared" si="5"/>
        <v>0.58333333333333337</v>
      </c>
      <c r="P51" s="2"/>
      <c r="Q51" s="2"/>
      <c r="R51" s="2"/>
      <c r="S51" s="2"/>
      <c r="T51" s="2"/>
      <c r="U51" s="2"/>
    </row>
    <row r="52" spans="9:21">
      <c r="I52" s="5">
        <f t="shared" si="3"/>
        <v>42162.165972222108</v>
      </c>
      <c r="L52" s="5">
        <f t="shared" si="0"/>
        <v>42165.541666666548</v>
      </c>
      <c r="M52" s="2"/>
      <c r="N52" s="2">
        <f t="shared" si="4"/>
        <v>0.75</v>
      </c>
      <c r="O52" s="2">
        <f t="shared" si="5"/>
        <v>0.75</v>
      </c>
      <c r="P52" s="2"/>
      <c r="Q52" s="2"/>
      <c r="R52" s="2"/>
      <c r="S52" s="2"/>
      <c r="T52" s="2"/>
      <c r="U52" s="2"/>
    </row>
    <row r="53" spans="9:21">
      <c r="I53" s="5">
        <f t="shared" si="3"/>
        <v>42165.301388888773</v>
      </c>
      <c r="L53" s="5">
        <f t="shared" si="0"/>
        <v>42168.677083333212</v>
      </c>
      <c r="M53" s="2"/>
      <c r="N53" s="2">
        <f t="shared" si="4"/>
        <v>0.875</v>
      </c>
      <c r="O53" s="2">
        <f t="shared" si="5"/>
        <v>0.875</v>
      </c>
      <c r="P53" s="2"/>
      <c r="Q53" s="2"/>
      <c r="R53" s="2"/>
      <c r="S53" s="2"/>
      <c r="T53" s="2"/>
      <c r="U53" s="2"/>
    </row>
    <row r="54" spans="9:21">
      <c r="I54" s="5">
        <f t="shared" si="3"/>
        <v>42168.436805555437</v>
      </c>
      <c r="L54" s="5">
        <f t="shared" si="0"/>
        <v>42171.812499999876</v>
      </c>
      <c r="N54" s="2">
        <f t="shared" si="4"/>
        <v>0.58333333333333326</v>
      </c>
      <c r="O54" s="2">
        <f t="shared" si="5"/>
        <v>0.58333333333333326</v>
      </c>
      <c r="P54" s="2"/>
      <c r="Q54" s="2"/>
      <c r="R54" s="2"/>
      <c r="S54" s="2"/>
      <c r="T54" s="2"/>
      <c r="U54" s="2"/>
    </row>
    <row r="55" spans="9:21">
      <c r="I55" s="5">
        <f t="shared" si="3"/>
        <v>42171.572222222101</v>
      </c>
      <c r="L55" s="5">
        <f t="shared" si="0"/>
        <v>42174.947916666541</v>
      </c>
      <c r="N55" s="2">
        <f t="shared" si="4"/>
        <v>0.96944444456554868</v>
      </c>
      <c r="O55" s="2">
        <f t="shared" si="5"/>
        <v>0.96944444456554868</v>
      </c>
      <c r="P55" s="2"/>
      <c r="Q55" s="2"/>
      <c r="R55" s="2"/>
      <c r="S55" s="2"/>
      <c r="T55" s="2"/>
      <c r="U55" s="2"/>
    </row>
    <row r="56" spans="9:21">
      <c r="I56" s="5">
        <f t="shared" si="3"/>
        <v>42174.707638888765</v>
      </c>
      <c r="L56" s="5">
        <f t="shared" si="0"/>
        <v>42178.083333333205</v>
      </c>
      <c r="N56" s="2">
        <f t="shared" si="4"/>
        <v>0.29166666666666669</v>
      </c>
      <c r="O56" s="2">
        <f t="shared" si="5"/>
        <v>0.29166666666666669</v>
      </c>
      <c r="P56" s="2"/>
      <c r="Q56" s="2"/>
      <c r="R56" s="2"/>
      <c r="S56" s="2"/>
      <c r="T56" s="2"/>
      <c r="U56" s="2"/>
    </row>
    <row r="57" spans="9:21">
      <c r="I57" s="5">
        <f t="shared" si="3"/>
        <v>42177.84305555543</v>
      </c>
      <c r="L57" s="5">
        <f t="shared" si="0"/>
        <v>42181.218749999869</v>
      </c>
      <c r="N57" s="2">
        <f t="shared" si="4"/>
        <v>0.875</v>
      </c>
      <c r="O57" s="2">
        <f t="shared" si="5"/>
        <v>0.875</v>
      </c>
      <c r="P57" s="2"/>
      <c r="Q57" s="2"/>
      <c r="R57" s="2"/>
      <c r="S57" s="2"/>
      <c r="T57" s="2"/>
      <c r="U57" s="2"/>
    </row>
    <row r="58" spans="9:21">
      <c r="I58" s="5">
        <f t="shared" si="3"/>
        <v>42180.978472222094</v>
      </c>
      <c r="L58" s="5">
        <f t="shared" si="0"/>
        <v>42184.354166666533</v>
      </c>
      <c r="N58" s="2">
        <f t="shared" si="4"/>
        <v>0.31249999986660748</v>
      </c>
      <c r="O58" s="2">
        <f t="shared" si="5"/>
        <v>0.31249999986660748</v>
      </c>
      <c r="P58" s="2"/>
      <c r="Q58" s="2"/>
      <c r="R58" s="2"/>
      <c r="S58" s="2"/>
      <c r="T58" s="2"/>
      <c r="U58" s="2"/>
    </row>
    <row r="59" spans="9:21">
      <c r="I59" s="5">
        <f t="shared" si="3"/>
        <v>42184.113888888758</v>
      </c>
      <c r="L59" s="5">
        <f t="shared" si="0"/>
        <v>42187.489583333198</v>
      </c>
      <c r="N59" s="2">
        <f t="shared" si="4"/>
        <v>1.0312499998641822</v>
      </c>
      <c r="O59" s="2">
        <f t="shared" si="5"/>
        <v>1.0312499998641822</v>
      </c>
      <c r="P59" s="2"/>
      <c r="Q59" s="2"/>
      <c r="R59" s="2"/>
      <c r="S59" s="2"/>
      <c r="T59" s="2"/>
      <c r="U59" s="2"/>
    </row>
    <row r="60" spans="9:21">
      <c r="I60" s="5">
        <f t="shared" si="3"/>
        <v>42187.249305555422</v>
      </c>
      <c r="L60" s="5">
        <f t="shared" si="0"/>
        <v>42190.624999999862</v>
      </c>
      <c r="N60" s="2">
        <f t="shared" si="4"/>
        <v>0.58333333333333337</v>
      </c>
      <c r="O60" s="2">
        <f t="shared" si="5"/>
        <v>0.58333333333333337</v>
      </c>
      <c r="P60" s="2"/>
      <c r="Q60" s="2"/>
      <c r="R60" s="2"/>
      <c r="S60" s="2"/>
      <c r="T60" s="2"/>
      <c r="U60" s="2"/>
    </row>
    <row r="61" spans="9:21">
      <c r="I61" s="5">
        <f t="shared" si="3"/>
        <v>42190.384722222087</v>
      </c>
      <c r="L61" s="5">
        <f t="shared" si="0"/>
        <v>42193.760416666526</v>
      </c>
      <c r="N61" s="2">
        <f t="shared" si="4"/>
        <v>0.875</v>
      </c>
      <c r="O61" s="2">
        <f t="shared" si="5"/>
        <v>0.875</v>
      </c>
      <c r="P61" s="2"/>
      <c r="Q61" s="2"/>
      <c r="R61" s="2"/>
      <c r="S61" s="2"/>
      <c r="T61" s="2"/>
      <c r="U61" s="2"/>
    </row>
    <row r="62" spans="9:21">
      <c r="I62" s="5">
        <f t="shared" si="3"/>
        <v>42193.520138888751</v>
      </c>
      <c r="L62" s="5">
        <f t="shared" si="0"/>
        <v>42196.89583333319</v>
      </c>
      <c r="N62" s="2">
        <f t="shared" si="4"/>
        <v>0.70833333333333337</v>
      </c>
      <c r="O62" s="2">
        <f t="shared" si="5"/>
        <v>0.70833333333333337</v>
      </c>
      <c r="P62" s="2"/>
      <c r="Q62" s="2"/>
      <c r="R62" s="2"/>
      <c r="S62" s="2"/>
      <c r="T62" s="2"/>
      <c r="U62" s="2"/>
    </row>
    <row r="63" spans="9:21">
      <c r="I63" s="5">
        <f t="shared" si="3"/>
        <v>42196.655555555415</v>
      </c>
      <c r="L63" s="5">
        <f t="shared" si="0"/>
        <v>42200.031249999854</v>
      </c>
      <c r="N63" s="2">
        <f t="shared" si="4"/>
        <v>0.29166666666666669</v>
      </c>
      <c r="O63" s="2">
        <f t="shared" si="5"/>
        <v>0.29166666666666669</v>
      </c>
      <c r="P63" s="2"/>
      <c r="Q63" s="2"/>
      <c r="R63" s="2"/>
      <c r="S63" s="2"/>
      <c r="T63" s="2"/>
      <c r="U63" s="2"/>
    </row>
    <row r="64" spans="9:21">
      <c r="I64" s="5">
        <f t="shared" si="3"/>
        <v>42199.790972222079</v>
      </c>
      <c r="J64" s="12">
        <v>42199</v>
      </c>
      <c r="L64" s="5">
        <f t="shared" si="0"/>
        <v>42203.166666666519</v>
      </c>
      <c r="N64" s="2">
        <f t="shared" si="4"/>
        <v>0.875</v>
      </c>
      <c r="O64" s="2">
        <f t="shared" si="5"/>
        <v>0.875</v>
      </c>
      <c r="P64" s="2"/>
      <c r="Q64" s="2"/>
      <c r="R64" s="2"/>
      <c r="S64" s="2"/>
      <c r="T64" s="2"/>
      <c r="U64" s="2"/>
    </row>
    <row r="65" spans="9:21">
      <c r="I65" s="5">
        <f t="shared" si="3"/>
        <v>42202.926388888744</v>
      </c>
      <c r="L65" s="5">
        <f t="shared" si="0"/>
        <v>42206.302083333183</v>
      </c>
      <c r="N65" s="2">
        <f t="shared" si="4"/>
        <v>0.29166666666666669</v>
      </c>
      <c r="O65" s="2">
        <f t="shared" si="5"/>
        <v>0.29166666666666669</v>
      </c>
      <c r="P65" s="2"/>
      <c r="Q65" s="2"/>
      <c r="R65" s="2"/>
      <c r="S65" s="2"/>
      <c r="T65" s="2"/>
      <c r="U65" s="2"/>
    </row>
    <row r="66" spans="9:21">
      <c r="I66" s="5">
        <f t="shared" si="3"/>
        <v>42206.061805555408</v>
      </c>
      <c r="L66" s="5">
        <f t="shared" si="0"/>
        <v>42209.437499999847</v>
      </c>
      <c r="N66" s="2">
        <f t="shared" ref="N66:N97" si="6">(NETWORKDAYS(I66,L66,fériés)-IF(NETWORKDAYS(I66,I66,fériés),1,0)-IF(NETWORKDAYS(L66,L66,fériés),1,0))*TIME(7,0,0)+IF(NETWORKDAYS(I66,I66,fériés)=1,IF(MOD(I66,1)&gt;=TIME(16,0,0),0,IF(MOD(I66,1)&gt;=TIME(12,0,0),TIME(16,0,0)-MAX(MOD(I66,1),TIME(13,0,0)),TIME(15,0,0)-MAX(MOD(I66,1),TIME(8,0,0)))))+IF(NETWORKDAYS(L66,L66,fériés)=1,IF(MOD(L66,1)&gt;=TIME(13,0,0),MIN(MOD(L66,1),TIME(16,0,0))-TIME(9,0,0),IF(MOD(L66,1)&gt;TIME(12,0,0),TIME(12,0,0)-TIME(8,0,0),MAX(MOD(L66,1),TIME(8,0,0))-TIME(8,0,0))),0)</f>
        <v>0.97916666651387163</v>
      </c>
      <c r="O66" s="2">
        <f t="shared" ref="O66:O97" si="7">(NETWORKDAYS(I66,L66,fériés)-IF(NETWORKDAYS(I66,I66,fériés),1,0)-IF(NETWORKDAYS(L66,L66,fériés),1,0))*t_7+IF(NETWORKDAYS(I66,I66,fériés)=1,IF(MOD(I66,1)&gt;=t_16,0,IF(MOD(I66,1)&gt;t_12,t_16-MAX(MOD(I66,1),t_13),t_15-MAX(MOD(I66,1),t_8))))+IF(NETWORKDAYS(L66,L66,fériés)=1,IF(MOD(L66,1)&gt;=t_13,MIN(MOD(L66,1),t_16)-t_9,IF(MOD(L66,1)&gt;t_12,t_12-t_8,MAX(MOD(L66,1),t_8)-t_8)),0)</f>
        <v>0.97916666651387163</v>
      </c>
      <c r="P66" s="2"/>
      <c r="Q66" s="2"/>
      <c r="R66" s="2"/>
      <c r="S66" s="2"/>
      <c r="T66" s="2"/>
      <c r="U66" s="2"/>
    </row>
    <row r="67" spans="9:21">
      <c r="I67" s="5">
        <f t="shared" si="3"/>
        <v>42209.197222222072</v>
      </c>
      <c r="L67" s="5">
        <f t="shared" si="0"/>
        <v>42212.572916666511</v>
      </c>
      <c r="N67" s="2">
        <f t="shared" si="6"/>
        <v>0.48958333317811292</v>
      </c>
      <c r="O67" s="2">
        <f t="shared" si="7"/>
        <v>0.48958333317811292</v>
      </c>
      <c r="P67" s="2"/>
      <c r="Q67" s="2"/>
      <c r="R67" s="2"/>
      <c r="S67" s="2"/>
      <c r="T67" s="2"/>
      <c r="U67" s="2"/>
    </row>
    <row r="68" spans="9:21">
      <c r="I68" s="5">
        <f t="shared" ref="I68:I120" si="8">I67+3+TIME(3,15,0)</f>
        <v>42212.332638888736</v>
      </c>
      <c r="L68" s="5">
        <f t="shared" ref="L68:L120" si="9">L67+3+TIME(3,15,0)</f>
        <v>42215.708333333176</v>
      </c>
      <c r="N68" s="2">
        <f t="shared" si="6"/>
        <v>1.1666666666666665</v>
      </c>
      <c r="O68" s="2">
        <f t="shared" si="7"/>
        <v>1.1666666666666665</v>
      </c>
      <c r="P68" s="2"/>
      <c r="Q68" s="2"/>
      <c r="R68" s="2"/>
      <c r="S68" s="2"/>
      <c r="T68" s="2"/>
      <c r="U68" s="2"/>
    </row>
    <row r="69" spans="9:21">
      <c r="I69" s="5">
        <f t="shared" si="8"/>
        <v>42215.4680555554</v>
      </c>
      <c r="L69" s="5">
        <f t="shared" si="9"/>
        <v>42218.84374999984</v>
      </c>
      <c r="N69" s="2">
        <f t="shared" si="6"/>
        <v>0.44861111126616987</v>
      </c>
      <c r="O69" s="2">
        <f t="shared" si="7"/>
        <v>0.44861111126616987</v>
      </c>
      <c r="P69" s="2"/>
      <c r="Q69" s="2"/>
      <c r="R69" s="2"/>
      <c r="S69" s="2"/>
      <c r="T69" s="2"/>
      <c r="U69" s="2"/>
    </row>
    <row r="70" spans="9:21">
      <c r="I70" s="5">
        <f t="shared" si="8"/>
        <v>42218.603472222065</v>
      </c>
      <c r="L70" s="5">
        <f t="shared" si="9"/>
        <v>42221.979166666504</v>
      </c>
      <c r="N70" s="2">
        <f t="shared" si="6"/>
        <v>0.875</v>
      </c>
      <c r="O70" s="2">
        <f t="shared" si="7"/>
        <v>0.875</v>
      </c>
      <c r="P70" s="2"/>
      <c r="Q70" s="2"/>
      <c r="R70" s="2"/>
      <c r="S70" s="2"/>
      <c r="T70" s="2"/>
      <c r="U70" s="2"/>
    </row>
    <row r="71" spans="9:21">
      <c r="I71" s="5">
        <f t="shared" si="8"/>
        <v>42221.738888888729</v>
      </c>
      <c r="L71" s="5">
        <f t="shared" si="9"/>
        <v>42225.114583333168</v>
      </c>
      <c r="N71" s="2">
        <f t="shared" si="6"/>
        <v>0.58333333333333337</v>
      </c>
      <c r="O71" s="2">
        <f t="shared" si="7"/>
        <v>0.58333333333333337</v>
      </c>
      <c r="P71" s="2"/>
      <c r="Q71" s="2"/>
      <c r="R71" s="2"/>
      <c r="S71" s="2"/>
      <c r="T71" s="2"/>
      <c r="U71" s="2"/>
    </row>
    <row r="72" spans="9:21">
      <c r="I72" s="5">
        <f t="shared" si="8"/>
        <v>42224.874305555393</v>
      </c>
      <c r="L72" s="5">
        <f t="shared" si="9"/>
        <v>42228.249999999833</v>
      </c>
      <c r="N72" s="2">
        <f t="shared" si="6"/>
        <v>0.58333333333333337</v>
      </c>
      <c r="O72" s="2">
        <f t="shared" si="7"/>
        <v>0.58333333333333337</v>
      </c>
      <c r="P72" s="2"/>
      <c r="Q72" s="2"/>
      <c r="R72" s="2"/>
      <c r="S72" s="2"/>
      <c r="T72" s="2"/>
      <c r="U72" s="2"/>
    </row>
    <row r="73" spans="9:21">
      <c r="I73" s="5">
        <f t="shared" si="8"/>
        <v>42228.009722222057</v>
      </c>
      <c r="L73" s="5">
        <f t="shared" si="9"/>
        <v>42231.385416666497</v>
      </c>
      <c r="N73" s="2">
        <f t="shared" si="6"/>
        <v>0.875</v>
      </c>
      <c r="O73" s="2">
        <f t="shared" si="7"/>
        <v>0.875</v>
      </c>
      <c r="P73" s="2"/>
      <c r="Q73" s="2"/>
      <c r="R73" s="2"/>
      <c r="S73" s="2"/>
      <c r="T73" s="2"/>
      <c r="U73" s="2"/>
    </row>
    <row r="74" spans="9:21">
      <c r="I74" s="5">
        <f t="shared" si="8"/>
        <v>42231.145138888722</v>
      </c>
      <c r="J74" s="12">
        <v>42231</v>
      </c>
      <c r="L74" s="5">
        <f t="shared" si="9"/>
        <v>42234.520833333161</v>
      </c>
      <c r="N74" s="2">
        <f t="shared" si="6"/>
        <v>0.45833333333333337</v>
      </c>
      <c r="O74" s="2">
        <f t="shared" si="7"/>
        <v>0.45833333333333337</v>
      </c>
      <c r="P74" s="2"/>
      <c r="Q74" s="2"/>
      <c r="R74" s="2"/>
      <c r="S74" s="2"/>
      <c r="T74" s="2"/>
      <c r="U74" s="2"/>
    </row>
    <row r="75" spans="9:21">
      <c r="I75" s="5">
        <f t="shared" si="8"/>
        <v>42234.280555555386</v>
      </c>
      <c r="L75" s="5">
        <f t="shared" si="9"/>
        <v>42237.656249999825</v>
      </c>
      <c r="N75" s="2">
        <f t="shared" si="6"/>
        <v>1.156249999825377</v>
      </c>
      <c r="O75" s="2">
        <f t="shared" si="7"/>
        <v>1.156249999825377</v>
      </c>
      <c r="P75" s="2"/>
      <c r="Q75" s="2"/>
      <c r="R75" s="2"/>
      <c r="S75" s="2"/>
      <c r="T75" s="2"/>
      <c r="U75" s="2"/>
    </row>
    <row r="76" spans="9:21">
      <c r="I76" s="5">
        <f t="shared" si="8"/>
        <v>42237.41597222205</v>
      </c>
      <c r="L76" s="5">
        <f t="shared" si="9"/>
        <v>42240.79166666649</v>
      </c>
      <c r="N76" s="2">
        <f t="shared" si="6"/>
        <v>0.50069444461648038</v>
      </c>
      <c r="O76" s="2">
        <f t="shared" si="7"/>
        <v>0.50069444461648038</v>
      </c>
      <c r="P76" s="2"/>
      <c r="Q76" s="2"/>
      <c r="R76" s="2"/>
      <c r="S76" s="2"/>
      <c r="T76" s="2"/>
      <c r="U76" s="2"/>
    </row>
    <row r="77" spans="9:21">
      <c r="I77" s="5">
        <f t="shared" si="8"/>
        <v>42240.551388888714</v>
      </c>
      <c r="L77" s="5">
        <f t="shared" si="9"/>
        <v>42243.927083333154</v>
      </c>
      <c r="N77" s="2">
        <f t="shared" si="6"/>
        <v>0.99027777795223904</v>
      </c>
      <c r="O77" s="2">
        <f t="shared" si="7"/>
        <v>0.99027777795223904</v>
      </c>
      <c r="P77" s="2"/>
      <c r="Q77" s="2"/>
      <c r="R77" s="2"/>
      <c r="S77" s="2"/>
      <c r="T77" s="2"/>
      <c r="U77" s="2"/>
    </row>
    <row r="78" spans="9:21">
      <c r="I78" s="5">
        <f t="shared" si="8"/>
        <v>42243.686805555379</v>
      </c>
      <c r="L78" s="5">
        <f t="shared" si="9"/>
        <v>42247.062499999818</v>
      </c>
      <c r="N78" s="2">
        <f t="shared" si="6"/>
        <v>0.29166666666666669</v>
      </c>
      <c r="O78" s="2">
        <f t="shared" si="7"/>
        <v>0.29166666666666669</v>
      </c>
      <c r="P78" s="2"/>
      <c r="Q78" s="2"/>
      <c r="R78" s="2"/>
      <c r="S78" s="2"/>
      <c r="T78" s="2"/>
      <c r="U78" s="2"/>
    </row>
    <row r="79" spans="9:21">
      <c r="I79" s="5">
        <f t="shared" si="8"/>
        <v>42246.822222222043</v>
      </c>
      <c r="L79" s="5">
        <f t="shared" si="9"/>
        <v>42250.197916666482</v>
      </c>
      <c r="N79" s="2">
        <f t="shared" si="6"/>
        <v>0.875</v>
      </c>
      <c r="O79" s="2">
        <f t="shared" si="7"/>
        <v>0.875</v>
      </c>
      <c r="P79" s="2"/>
      <c r="Q79" s="2"/>
      <c r="R79" s="2"/>
      <c r="S79" s="2"/>
      <c r="T79" s="2"/>
      <c r="U79" s="2"/>
    </row>
    <row r="80" spans="9:21">
      <c r="I80" s="5">
        <f t="shared" si="8"/>
        <v>42249.957638888707</v>
      </c>
      <c r="L80" s="5">
        <f t="shared" si="9"/>
        <v>42253.333333333147</v>
      </c>
      <c r="N80" s="2">
        <f t="shared" si="6"/>
        <v>0.58333333333333337</v>
      </c>
      <c r="O80" s="2">
        <f t="shared" si="7"/>
        <v>0.58333333333333337</v>
      </c>
      <c r="P80" s="2"/>
      <c r="Q80" s="2"/>
      <c r="R80" s="2"/>
      <c r="S80" s="2"/>
      <c r="T80" s="2"/>
      <c r="U80" s="2"/>
    </row>
    <row r="81" spans="9:21">
      <c r="I81" s="5">
        <f t="shared" si="8"/>
        <v>42253.093055555371</v>
      </c>
      <c r="L81" s="5">
        <f t="shared" si="9"/>
        <v>42256.468749999811</v>
      </c>
      <c r="N81" s="2">
        <f t="shared" si="6"/>
        <v>0.7187499998108251</v>
      </c>
      <c r="O81" s="2">
        <f t="shared" si="7"/>
        <v>0.7187499998108251</v>
      </c>
      <c r="P81" s="2"/>
      <c r="Q81" s="2"/>
      <c r="R81" s="2"/>
      <c r="S81" s="2"/>
      <c r="T81" s="2"/>
      <c r="U81" s="2"/>
    </row>
    <row r="82" spans="9:21">
      <c r="I82" s="5">
        <f t="shared" si="8"/>
        <v>42256.228472222036</v>
      </c>
      <c r="L82" s="5">
        <f t="shared" si="9"/>
        <v>42259.604166666475</v>
      </c>
      <c r="N82" s="2">
        <f t="shared" si="6"/>
        <v>0.875</v>
      </c>
      <c r="O82" s="2">
        <f t="shared" si="7"/>
        <v>0.875</v>
      </c>
      <c r="P82" s="2"/>
      <c r="Q82" s="2"/>
      <c r="R82" s="2"/>
      <c r="S82" s="2"/>
      <c r="T82" s="2"/>
      <c r="U82" s="2"/>
    </row>
    <row r="83" spans="9:21">
      <c r="I83" s="5">
        <f t="shared" si="8"/>
        <v>42259.3638888887</v>
      </c>
      <c r="L83" s="5">
        <f t="shared" si="9"/>
        <v>42262.739583333139</v>
      </c>
      <c r="N83" s="2">
        <f t="shared" si="6"/>
        <v>0.58333333333333326</v>
      </c>
      <c r="O83" s="2">
        <f t="shared" si="7"/>
        <v>0.58333333333333326</v>
      </c>
      <c r="P83" s="2"/>
      <c r="Q83" s="2"/>
      <c r="R83" s="2"/>
      <c r="S83" s="2"/>
      <c r="T83" s="2"/>
      <c r="U83" s="2"/>
    </row>
    <row r="84" spans="9:21">
      <c r="I84" s="5">
        <f t="shared" si="8"/>
        <v>42262.499305555364</v>
      </c>
      <c r="L84" s="5">
        <f t="shared" si="9"/>
        <v>42265.874999999804</v>
      </c>
      <c r="N84" s="2">
        <f t="shared" si="6"/>
        <v>1.000694444635883</v>
      </c>
      <c r="O84" s="2">
        <f t="shared" si="7"/>
        <v>1.000694444635883</v>
      </c>
      <c r="P84" s="2"/>
      <c r="Q84" s="2"/>
      <c r="R84" s="2"/>
      <c r="S84" s="2"/>
      <c r="T84" s="2"/>
      <c r="U84" s="2"/>
    </row>
    <row r="85" spans="9:21">
      <c r="I85" s="5">
        <f t="shared" si="8"/>
        <v>42265.634722222028</v>
      </c>
      <c r="L85" s="5">
        <f t="shared" si="9"/>
        <v>42269.010416666468</v>
      </c>
      <c r="N85" s="2">
        <f t="shared" si="6"/>
        <v>0.32361111130497494</v>
      </c>
      <c r="O85" s="2">
        <f t="shared" si="7"/>
        <v>0.32361111130497494</v>
      </c>
      <c r="P85" s="2"/>
      <c r="Q85" s="2"/>
      <c r="R85" s="2"/>
      <c r="S85" s="2"/>
      <c r="T85" s="2"/>
      <c r="U85" s="2"/>
    </row>
    <row r="86" spans="9:21">
      <c r="I86" s="5">
        <f t="shared" si="8"/>
        <v>42268.770138888693</v>
      </c>
      <c r="L86" s="5">
        <f t="shared" si="9"/>
        <v>42272.145833333132</v>
      </c>
      <c r="N86" s="2">
        <f t="shared" si="6"/>
        <v>0.875</v>
      </c>
      <c r="O86" s="2">
        <f t="shared" si="7"/>
        <v>0.875</v>
      </c>
      <c r="P86" s="2"/>
      <c r="Q86" s="2"/>
      <c r="R86" s="2"/>
      <c r="S86" s="2"/>
      <c r="T86" s="2"/>
      <c r="U86" s="2"/>
    </row>
    <row r="87" spans="9:21">
      <c r="I87" s="5">
        <f t="shared" si="8"/>
        <v>42271.905555555357</v>
      </c>
      <c r="L87" s="5">
        <f t="shared" si="9"/>
        <v>42275.281249999796</v>
      </c>
      <c r="N87" s="2">
        <f t="shared" si="6"/>
        <v>0.29166666666666669</v>
      </c>
      <c r="O87" s="2">
        <f t="shared" si="7"/>
        <v>0.29166666666666669</v>
      </c>
      <c r="P87" s="2"/>
      <c r="Q87" s="2"/>
      <c r="R87" s="2"/>
      <c r="S87" s="2"/>
      <c r="T87" s="2"/>
      <c r="U87" s="2"/>
    </row>
    <row r="88" spans="9:21">
      <c r="I88" s="5">
        <f t="shared" si="8"/>
        <v>42275.040972222021</v>
      </c>
      <c r="L88" s="5">
        <f t="shared" si="9"/>
        <v>42278.416666666461</v>
      </c>
      <c r="N88" s="2">
        <f t="shared" si="6"/>
        <v>0.95833333312718127</v>
      </c>
      <c r="O88" s="2">
        <f t="shared" si="7"/>
        <v>0.95833333312718127</v>
      </c>
      <c r="P88" s="2"/>
      <c r="Q88" s="2"/>
      <c r="R88" s="2"/>
      <c r="S88" s="2"/>
      <c r="T88" s="2"/>
      <c r="U88" s="2"/>
    </row>
    <row r="89" spans="9:21">
      <c r="I89" s="5">
        <f t="shared" si="8"/>
        <v>42278.176388888685</v>
      </c>
      <c r="L89" s="5">
        <f t="shared" si="9"/>
        <v>42281.552083333125</v>
      </c>
      <c r="N89" s="2">
        <f t="shared" si="6"/>
        <v>0.58333333333333337</v>
      </c>
      <c r="O89" s="2">
        <f t="shared" si="7"/>
        <v>0.58333333333333337</v>
      </c>
      <c r="P89" s="2"/>
      <c r="Q89" s="2"/>
      <c r="R89" s="2"/>
      <c r="S89" s="2"/>
      <c r="T89" s="2"/>
      <c r="U89" s="2"/>
    </row>
    <row r="90" spans="9:21">
      <c r="I90" s="5">
        <f t="shared" si="8"/>
        <v>42281.31180555535</v>
      </c>
      <c r="L90" s="5">
        <f t="shared" si="9"/>
        <v>42284.687499999789</v>
      </c>
      <c r="N90" s="2">
        <f t="shared" si="6"/>
        <v>0.875</v>
      </c>
      <c r="O90" s="2">
        <f t="shared" si="7"/>
        <v>0.875</v>
      </c>
      <c r="P90" s="2"/>
      <c r="Q90" s="2"/>
      <c r="R90" s="2"/>
      <c r="S90" s="2"/>
      <c r="T90" s="2"/>
      <c r="U90" s="2"/>
    </row>
    <row r="91" spans="9:21">
      <c r="I91" s="5">
        <f t="shared" si="8"/>
        <v>42284.447222222014</v>
      </c>
      <c r="L91" s="5">
        <f t="shared" si="9"/>
        <v>42287.822916666453</v>
      </c>
      <c r="N91" s="2">
        <f t="shared" si="6"/>
        <v>0.76111111131952691</v>
      </c>
      <c r="O91" s="2">
        <f t="shared" si="7"/>
        <v>0.76111111131952691</v>
      </c>
      <c r="P91" s="2"/>
      <c r="Q91" s="2"/>
      <c r="R91" s="2"/>
      <c r="S91" s="2"/>
      <c r="T91" s="2"/>
      <c r="U91" s="2"/>
    </row>
    <row r="92" spans="9:21">
      <c r="I92" s="5">
        <f t="shared" si="8"/>
        <v>42287.582638888678</v>
      </c>
      <c r="L92" s="5">
        <f t="shared" si="9"/>
        <v>42290.958333333117</v>
      </c>
      <c r="N92" s="2">
        <f t="shared" si="6"/>
        <v>0.58333333333333326</v>
      </c>
      <c r="O92" s="2">
        <f t="shared" si="7"/>
        <v>0.58333333333333326</v>
      </c>
      <c r="P92" s="2"/>
      <c r="Q92" s="2"/>
      <c r="R92" s="2"/>
      <c r="S92" s="2"/>
      <c r="T92" s="2"/>
      <c r="U92" s="2"/>
    </row>
    <row r="93" spans="9:21">
      <c r="I93" s="5">
        <f t="shared" si="8"/>
        <v>42290.718055555342</v>
      </c>
      <c r="L93" s="5">
        <f t="shared" si="9"/>
        <v>42294.093749999782</v>
      </c>
      <c r="N93" s="2">
        <f t="shared" si="6"/>
        <v>0.875</v>
      </c>
      <c r="O93" s="2">
        <f t="shared" si="7"/>
        <v>0.875</v>
      </c>
      <c r="P93" s="2"/>
      <c r="Q93" s="2"/>
      <c r="R93" s="2"/>
      <c r="S93" s="2"/>
      <c r="T93" s="2"/>
      <c r="U93" s="2"/>
    </row>
    <row r="94" spans="9:21">
      <c r="I94" s="5">
        <f t="shared" si="8"/>
        <v>42293.853472222007</v>
      </c>
      <c r="L94" s="5">
        <f t="shared" si="9"/>
        <v>42297.229166666446</v>
      </c>
      <c r="N94" s="2">
        <f t="shared" si="6"/>
        <v>0.29166666666666669</v>
      </c>
      <c r="O94" s="2">
        <f t="shared" si="7"/>
        <v>0.29166666666666669</v>
      </c>
      <c r="P94" s="2"/>
      <c r="Q94" s="2"/>
      <c r="R94" s="2"/>
      <c r="S94" s="2"/>
      <c r="T94" s="2"/>
      <c r="U94" s="2"/>
    </row>
    <row r="95" spans="9:21">
      <c r="I95" s="5">
        <f t="shared" si="8"/>
        <v>42296.988888888671</v>
      </c>
      <c r="L95" s="5">
        <f t="shared" si="9"/>
        <v>42300.36458333311</v>
      </c>
      <c r="N95" s="2">
        <f t="shared" si="6"/>
        <v>0.90624999977687071</v>
      </c>
      <c r="O95" s="2">
        <f t="shared" si="7"/>
        <v>0.90624999977687071</v>
      </c>
      <c r="P95" s="2"/>
      <c r="Q95" s="2"/>
      <c r="R95" s="2"/>
      <c r="S95" s="2"/>
      <c r="T95" s="2"/>
      <c r="U95" s="2"/>
    </row>
    <row r="96" spans="9:21">
      <c r="I96" s="5">
        <f t="shared" si="8"/>
        <v>42300.124305555335</v>
      </c>
      <c r="L96" s="5">
        <f t="shared" si="9"/>
        <v>42303.499999999774</v>
      </c>
      <c r="N96" s="2">
        <f t="shared" si="6"/>
        <v>0.45833333310777868</v>
      </c>
      <c r="O96" s="2">
        <f t="shared" si="7"/>
        <v>0.45833333310777868</v>
      </c>
      <c r="P96" s="2"/>
      <c r="Q96" s="2"/>
      <c r="R96" s="2"/>
      <c r="S96" s="2"/>
      <c r="T96" s="2"/>
      <c r="U96" s="2"/>
    </row>
    <row r="97" spans="9:21">
      <c r="I97" s="5">
        <f t="shared" si="8"/>
        <v>42303.259722221999</v>
      </c>
      <c r="L97" s="5">
        <f t="shared" si="9"/>
        <v>42306.635416666439</v>
      </c>
      <c r="N97" s="2">
        <f t="shared" si="6"/>
        <v>1.1354166664386867</v>
      </c>
      <c r="O97" s="2">
        <f t="shared" si="7"/>
        <v>1.1354166664386867</v>
      </c>
      <c r="P97" s="2"/>
      <c r="Q97" s="2"/>
      <c r="R97" s="2"/>
      <c r="S97" s="2"/>
      <c r="T97" s="2"/>
      <c r="U97" s="2"/>
    </row>
    <row r="98" spans="9:21">
      <c r="I98" s="5">
        <f t="shared" si="8"/>
        <v>42306.395138888663</v>
      </c>
      <c r="L98" s="5">
        <f t="shared" si="9"/>
        <v>42309.770833333103</v>
      </c>
      <c r="N98" s="2">
        <f t="shared" ref="N98:N120" si="10">(NETWORKDAYS(I98,L98,fériés)-IF(NETWORKDAYS(I98,I98,fériés),1,0)-IF(NETWORKDAYS(L98,L98,fériés),1,0))*TIME(7,0,0)+IF(NETWORKDAYS(I98,I98,fériés)=1,IF(MOD(I98,1)&gt;=TIME(16,0,0),0,IF(MOD(I98,1)&gt;=TIME(12,0,0),TIME(16,0,0)-MAX(MOD(I98,1),TIME(13,0,0)),TIME(15,0,0)-MAX(MOD(I98,1),TIME(8,0,0)))))+IF(NETWORKDAYS(L98,L98,fériés)=1,IF(MOD(L98,1)&gt;=TIME(13,0,0),MIN(MOD(L98,1),TIME(16,0,0))-TIME(9,0,0),IF(MOD(L98,1)&gt;TIME(12,0,0),TIME(12,0,0)-TIME(8,0,0),MAX(MOD(L98,1),TIME(8,0,0))-TIME(8,0,0))),0)</f>
        <v>0.52152777800317085</v>
      </c>
      <c r="O98" s="2">
        <f t="shared" ref="O98:O120" si="11">(NETWORKDAYS(I98,L98,fériés)-IF(NETWORKDAYS(I98,I98,fériés),1,0)-IF(NETWORKDAYS(L98,L98,fériés),1,0))*t_7+IF(NETWORKDAYS(I98,I98,fériés)=1,IF(MOD(I98,1)&gt;=t_16,0,IF(MOD(I98,1)&gt;t_12,t_16-MAX(MOD(I98,1),t_13),t_15-MAX(MOD(I98,1),t_8))))+IF(NETWORKDAYS(L98,L98,fériés)=1,IF(MOD(L98,1)&gt;=t_13,MIN(MOD(L98,1),t_16)-t_9,IF(MOD(L98,1)&gt;t_12,t_12-t_8,MAX(MOD(L98,1),t_8)-t_8)),0)</f>
        <v>0.52152777800317085</v>
      </c>
      <c r="P98" s="2"/>
      <c r="Q98" s="2"/>
      <c r="R98" s="2"/>
      <c r="S98" s="2"/>
      <c r="T98" s="2"/>
      <c r="U98" s="2"/>
    </row>
    <row r="99" spans="9:21">
      <c r="I99" s="5">
        <f t="shared" si="8"/>
        <v>42309.530555555328</v>
      </c>
      <c r="J99" s="12">
        <v>42309</v>
      </c>
      <c r="L99" s="5">
        <f t="shared" si="9"/>
        <v>42312.906249999767</v>
      </c>
      <c r="N99" s="2">
        <f t="shared" si="10"/>
        <v>0.875</v>
      </c>
      <c r="O99" s="2">
        <f t="shared" si="11"/>
        <v>0.875</v>
      </c>
      <c r="P99" s="2"/>
      <c r="Q99" s="2"/>
      <c r="R99" s="2"/>
      <c r="S99" s="2"/>
      <c r="T99" s="2"/>
      <c r="U99" s="2"/>
    </row>
    <row r="100" spans="9:21">
      <c r="I100" s="5">
        <f t="shared" si="8"/>
        <v>42312.665972221992</v>
      </c>
      <c r="L100" s="5">
        <f t="shared" si="9"/>
        <v>42316.041666666431</v>
      </c>
      <c r="N100" s="2">
        <f t="shared" si="10"/>
        <v>0.58402777800802141</v>
      </c>
      <c r="O100" s="2">
        <f t="shared" si="11"/>
        <v>0.58402777800802141</v>
      </c>
      <c r="P100" s="2"/>
      <c r="Q100" s="2"/>
      <c r="R100" s="2"/>
      <c r="S100" s="2"/>
      <c r="T100" s="2"/>
      <c r="U100" s="2"/>
    </row>
    <row r="101" spans="9:21">
      <c r="I101" s="5">
        <f t="shared" si="8"/>
        <v>42315.801388888656</v>
      </c>
      <c r="J101" s="12">
        <v>42319</v>
      </c>
      <c r="L101" s="5">
        <f t="shared" si="9"/>
        <v>42319.177083333096</v>
      </c>
      <c r="N101" s="2">
        <f t="shared" si="10"/>
        <v>0.58333333333333337</v>
      </c>
      <c r="O101" s="2">
        <f t="shared" si="11"/>
        <v>0.58333333333333337</v>
      </c>
      <c r="P101" s="2"/>
      <c r="Q101" s="2"/>
      <c r="R101" s="2"/>
      <c r="S101" s="2"/>
      <c r="T101" s="2"/>
      <c r="U101" s="2"/>
    </row>
    <row r="102" spans="9:21">
      <c r="I102" s="5">
        <f t="shared" si="8"/>
        <v>42318.93680555532</v>
      </c>
      <c r="L102" s="5">
        <f t="shared" si="9"/>
        <v>42322.31249999976</v>
      </c>
      <c r="N102" s="2">
        <f t="shared" si="10"/>
        <v>0.58333333333333337</v>
      </c>
      <c r="O102" s="2">
        <f t="shared" si="11"/>
        <v>0.58333333333333337</v>
      </c>
      <c r="P102" s="2"/>
      <c r="Q102" s="2"/>
      <c r="R102" s="2"/>
      <c r="S102" s="2"/>
      <c r="T102" s="2"/>
      <c r="U102" s="2"/>
    </row>
    <row r="103" spans="9:21">
      <c r="I103" s="5">
        <f t="shared" si="8"/>
        <v>42322.072222221985</v>
      </c>
      <c r="L103" s="5">
        <f t="shared" si="9"/>
        <v>42325.447916666424</v>
      </c>
      <c r="N103" s="2">
        <f t="shared" si="10"/>
        <v>0.40624999975746812</v>
      </c>
      <c r="O103" s="2">
        <f t="shared" si="11"/>
        <v>0.40624999975746812</v>
      </c>
      <c r="P103" s="2"/>
      <c r="Q103" s="2"/>
      <c r="R103" s="2"/>
      <c r="S103" s="2"/>
      <c r="T103" s="2"/>
      <c r="U103" s="2"/>
    </row>
    <row r="104" spans="9:21">
      <c r="I104" s="5">
        <f t="shared" si="8"/>
        <v>42325.207638888649</v>
      </c>
      <c r="L104" s="5">
        <f t="shared" si="9"/>
        <v>42328.583333333088</v>
      </c>
      <c r="N104" s="2">
        <f t="shared" si="10"/>
        <v>1.0833333330883761</v>
      </c>
      <c r="O104" s="2">
        <f t="shared" si="11"/>
        <v>1.0833333330883761</v>
      </c>
      <c r="P104" s="2"/>
      <c r="Q104" s="2"/>
      <c r="R104" s="2"/>
      <c r="S104" s="2"/>
      <c r="T104" s="2"/>
      <c r="U104" s="2"/>
    </row>
    <row r="105" spans="9:21">
      <c r="I105" s="5">
        <f t="shared" si="8"/>
        <v>42328.343055555313</v>
      </c>
      <c r="L105" s="5">
        <f t="shared" si="9"/>
        <v>42331.718749999753</v>
      </c>
      <c r="N105" s="2">
        <f t="shared" si="10"/>
        <v>0.57361111135348131</v>
      </c>
      <c r="O105" s="2">
        <f t="shared" si="11"/>
        <v>0.57361111135348131</v>
      </c>
      <c r="P105" s="2"/>
      <c r="Q105" s="2"/>
      <c r="R105" s="2"/>
      <c r="S105" s="2"/>
      <c r="T105" s="2"/>
      <c r="U105" s="2"/>
    </row>
    <row r="106" spans="9:21">
      <c r="I106" s="5">
        <f t="shared" si="8"/>
        <v>42331.478472221977</v>
      </c>
      <c r="L106" s="5">
        <f t="shared" si="9"/>
        <v>42334.854166666417</v>
      </c>
      <c r="N106" s="2">
        <f t="shared" si="10"/>
        <v>1.0215277780225733</v>
      </c>
      <c r="O106" s="2">
        <f t="shared" si="11"/>
        <v>1.0215277780225733</v>
      </c>
      <c r="P106" s="2"/>
      <c r="Q106" s="2"/>
      <c r="R106" s="2"/>
      <c r="S106" s="2"/>
      <c r="T106" s="2"/>
      <c r="U106" s="2"/>
    </row>
    <row r="107" spans="9:21">
      <c r="I107" s="5">
        <f t="shared" si="8"/>
        <v>42334.613888888642</v>
      </c>
      <c r="L107" s="5">
        <f t="shared" si="9"/>
        <v>42337.989583333081</v>
      </c>
      <c r="N107" s="2">
        <f t="shared" si="10"/>
        <v>0.3444444446916653</v>
      </c>
      <c r="O107" s="2">
        <f t="shared" si="11"/>
        <v>0.3444444446916653</v>
      </c>
      <c r="P107" s="2"/>
      <c r="Q107" s="2"/>
      <c r="R107" s="2"/>
      <c r="S107" s="2"/>
      <c r="T107" s="2"/>
      <c r="U107" s="2"/>
    </row>
    <row r="108" spans="9:21">
      <c r="I108" s="5">
        <f t="shared" si="8"/>
        <v>42337.749305555306</v>
      </c>
      <c r="L108" s="5">
        <f t="shared" si="9"/>
        <v>42341.124999999745</v>
      </c>
      <c r="N108" s="2">
        <f t="shared" si="10"/>
        <v>0.875</v>
      </c>
      <c r="O108" s="2">
        <f t="shared" si="11"/>
        <v>0.875</v>
      </c>
      <c r="P108" s="2"/>
      <c r="Q108" s="2"/>
      <c r="R108" s="2"/>
      <c r="S108" s="2"/>
      <c r="T108" s="2"/>
      <c r="U108" s="2"/>
    </row>
    <row r="109" spans="9:21">
      <c r="I109" s="5">
        <f t="shared" si="8"/>
        <v>42340.88472222197</v>
      </c>
      <c r="L109" s="5">
        <f t="shared" si="9"/>
        <v>42344.26041666641</v>
      </c>
      <c r="N109" s="2">
        <f t="shared" si="10"/>
        <v>0.58333333333333337</v>
      </c>
      <c r="O109" s="2">
        <f t="shared" si="11"/>
        <v>0.58333333333333337</v>
      </c>
      <c r="P109" s="2"/>
      <c r="Q109" s="2"/>
      <c r="R109" s="2"/>
      <c r="S109" s="2"/>
      <c r="T109" s="2"/>
      <c r="U109" s="2"/>
    </row>
    <row r="110" spans="9:21">
      <c r="I110" s="5">
        <f t="shared" si="8"/>
        <v>42344.020138888634</v>
      </c>
      <c r="L110" s="5">
        <f t="shared" si="9"/>
        <v>42347.395833333074</v>
      </c>
      <c r="N110" s="2">
        <f t="shared" si="10"/>
        <v>0.64583333307382418</v>
      </c>
      <c r="O110" s="2">
        <f t="shared" si="11"/>
        <v>0.64583333307382418</v>
      </c>
      <c r="P110" s="2"/>
      <c r="Q110" s="2"/>
      <c r="R110" s="2"/>
      <c r="S110" s="2"/>
      <c r="T110" s="2"/>
      <c r="U110" s="2"/>
    </row>
    <row r="111" spans="9:21">
      <c r="I111" s="5">
        <f t="shared" si="8"/>
        <v>42347.155555555299</v>
      </c>
      <c r="L111" s="5">
        <f t="shared" si="9"/>
        <v>42350.531249999738</v>
      </c>
      <c r="N111" s="2">
        <f t="shared" si="10"/>
        <v>0.875</v>
      </c>
      <c r="O111" s="2">
        <f t="shared" si="11"/>
        <v>0.875</v>
      </c>
      <c r="P111" s="2"/>
      <c r="Q111" s="2"/>
      <c r="R111" s="2"/>
      <c r="S111" s="2"/>
      <c r="T111" s="2"/>
      <c r="U111" s="2"/>
    </row>
    <row r="112" spans="9:21">
      <c r="I112" s="5">
        <f t="shared" si="8"/>
        <v>42350.290972221963</v>
      </c>
      <c r="L112" s="5">
        <f t="shared" si="9"/>
        <v>42353.666666666402</v>
      </c>
      <c r="N112" s="2">
        <f t="shared" si="10"/>
        <v>0.58333333306897361</v>
      </c>
      <c r="O112" s="2">
        <f t="shared" si="11"/>
        <v>0.58333333306897361</v>
      </c>
      <c r="P112" s="2"/>
      <c r="Q112" s="2"/>
      <c r="R112" s="2"/>
      <c r="S112" s="2"/>
      <c r="T112" s="2"/>
      <c r="U112" s="2"/>
    </row>
    <row r="113" spans="9:21">
      <c r="I113" s="5">
        <f t="shared" si="8"/>
        <v>42353.426388888627</v>
      </c>
      <c r="L113" s="5">
        <f t="shared" si="9"/>
        <v>42356.802083333067</v>
      </c>
      <c r="N113" s="2">
        <f t="shared" si="10"/>
        <v>1.0736111113728839</v>
      </c>
      <c r="O113" s="2">
        <f t="shared" si="11"/>
        <v>1.0736111113728839</v>
      </c>
      <c r="P113" s="2"/>
      <c r="Q113" s="2"/>
      <c r="R113" s="2"/>
      <c r="S113" s="2"/>
      <c r="T113" s="2"/>
      <c r="U113" s="2"/>
    </row>
    <row r="114" spans="9:21">
      <c r="I114" s="5">
        <f t="shared" si="8"/>
        <v>42356.561805555291</v>
      </c>
      <c r="L114" s="5">
        <f t="shared" si="9"/>
        <v>42359.937499999731</v>
      </c>
      <c r="N114" s="2">
        <f t="shared" si="10"/>
        <v>0.39652777804197581</v>
      </c>
      <c r="O114" s="2">
        <f t="shared" si="11"/>
        <v>0.39652777804197581</v>
      </c>
      <c r="P114" s="2"/>
      <c r="Q114" s="2"/>
      <c r="R114" s="2"/>
      <c r="S114" s="2"/>
      <c r="T114" s="2"/>
      <c r="U114" s="2"/>
    </row>
    <row r="115" spans="9:21">
      <c r="I115" s="5">
        <f t="shared" si="8"/>
        <v>42359.697222221956</v>
      </c>
      <c r="J115" s="12">
        <v>42363</v>
      </c>
      <c r="L115" s="5">
        <f t="shared" si="9"/>
        <v>42363.072916666395</v>
      </c>
      <c r="N115" s="2">
        <f t="shared" si="10"/>
        <v>0.875</v>
      </c>
      <c r="O115" s="2">
        <f t="shared" si="11"/>
        <v>0.875</v>
      </c>
      <c r="P115" s="2"/>
      <c r="Q115" s="2"/>
      <c r="R115" s="2"/>
      <c r="S115" s="2"/>
      <c r="T115" s="2"/>
      <c r="U115" s="2"/>
    </row>
    <row r="116" spans="9:21">
      <c r="I116" s="5">
        <f t="shared" si="8"/>
        <v>42362.83263888862</v>
      </c>
      <c r="L116" s="5">
        <f t="shared" si="9"/>
        <v>42366.208333333059</v>
      </c>
      <c r="N116" s="2">
        <f t="shared" si="10"/>
        <v>0</v>
      </c>
      <c r="O116" s="2">
        <f t="shared" si="11"/>
        <v>0</v>
      </c>
      <c r="P116" s="2"/>
      <c r="Q116" s="2"/>
      <c r="R116" s="2"/>
      <c r="S116" s="2"/>
      <c r="T116" s="2"/>
      <c r="U116" s="2"/>
    </row>
    <row r="117" spans="9:21">
      <c r="I117" s="5">
        <f t="shared" si="8"/>
        <v>42365.968055555284</v>
      </c>
      <c r="L117" s="5">
        <f t="shared" si="9"/>
        <v>42369.343749999724</v>
      </c>
      <c r="N117" s="2">
        <f t="shared" si="10"/>
        <v>0.88541666639018035</v>
      </c>
      <c r="O117" s="2">
        <f t="shared" si="11"/>
        <v>0.88541666639018035</v>
      </c>
      <c r="P117" s="2"/>
      <c r="Q117" s="2"/>
      <c r="R117" s="2"/>
      <c r="S117" s="2"/>
      <c r="T117" s="2"/>
      <c r="U117" s="2"/>
    </row>
    <row r="118" spans="9:21">
      <c r="I118" s="5">
        <f t="shared" si="8"/>
        <v>42369.103472221948</v>
      </c>
      <c r="L118" s="5">
        <f t="shared" si="9"/>
        <v>42372.479166666388</v>
      </c>
      <c r="N118" s="2">
        <f t="shared" si="10"/>
        <v>0.58333333333333337</v>
      </c>
      <c r="O118" s="2">
        <f t="shared" si="11"/>
        <v>0.58333333333333337</v>
      </c>
      <c r="P118" s="2"/>
      <c r="Q118" s="2"/>
      <c r="R118" s="2"/>
      <c r="S118" s="2"/>
      <c r="T118" s="2"/>
      <c r="U118" s="2"/>
    </row>
    <row r="119" spans="9:21">
      <c r="I119" s="5">
        <f t="shared" si="8"/>
        <v>42372.238888888613</v>
      </c>
      <c r="L119" s="5">
        <f t="shared" si="9"/>
        <v>42375.614583333052</v>
      </c>
      <c r="N119" s="2">
        <f t="shared" si="10"/>
        <v>0.82291666638532968</v>
      </c>
      <c r="O119" s="2">
        <f t="shared" si="11"/>
        <v>0.82291666638532968</v>
      </c>
      <c r="P119" s="2"/>
      <c r="Q119" s="2"/>
      <c r="R119" s="2"/>
      <c r="S119" s="2"/>
      <c r="T119" s="2"/>
      <c r="U119" s="2"/>
    </row>
    <row r="120" spans="9:21">
      <c r="I120" s="5">
        <f t="shared" si="8"/>
        <v>42375.374305555277</v>
      </c>
      <c r="L120" s="5">
        <f t="shared" si="9"/>
        <v>42378.749999999716</v>
      </c>
      <c r="N120" s="2">
        <f t="shared" si="10"/>
        <v>0.83402777805652784</v>
      </c>
      <c r="O120" s="2">
        <f t="shared" si="11"/>
        <v>0.83402777805652784</v>
      </c>
      <c r="P120" s="2"/>
      <c r="Q120" s="2"/>
      <c r="R120" s="2"/>
      <c r="S120" s="2"/>
      <c r="T120" s="2"/>
      <c r="U120" s="2"/>
    </row>
  </sheetData>
  <conditionalFormatting sqref="I1:I1048576 L1:L1048576">
    <cfRule type="expression" dxfId="3" priority="5" stopIfTrue="1">
      <formula>COUNTIF(fériés,INT(I1))&gt;0</formula>
    </cfRule>
    <cfRule type="expression" dxfId="2" priority="6">
      <formula>AND(WEEKDAY(I1,2)&gt;5,I1&lt;&gt;"")</formula>
    </cfRule>
  </conditionalFormatting>
  <conditionalFormatting sqref="N1:N1048576">
    <cfRule type="expression" dxfId="1" priority="2">
      <formula>N1&lt;&gt;O1</formula>
    </cfRule>
  </conditionalFormatting>
  <conditionalFormatting sqref="P2:R120">
    <cfRule type="expression" dxfId="0" priority="1">
      <formula>P2&lt;&gt;S2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4"/>
  <sheetViews>
    <sheetView workbookViewId="0"/>
  </sheetViews>
  <sheetFormatPr baseColWidth="10" defaultRowHeight="15"/>
  <cols>
    <col min="8" max="8" width="11.5546875" style="3"/>
    <col min="11" max="11" width="13.21875" bestFit="1" customWidth="1"/>
  </cols>
  <sheetData>
    <row r="1" spans="1:11" ht="19.5" thickTop="1" thickBot="1">
      <c r="B1" s="20" t="s">
        <v>3</v>
      </c>
      <c r="C1" s="20"/>
      <c r="D1" s="20"/>
      <c r="E1" s="20"/>
      <c r="F1" s="3"/>
      <c r="G1" s="7" t="s">
        <v>32</v>
      </c>
      <c r="H1" s="7" t="s">
        <v>31</v>
      </c>
      <c r="I1" s="14">
        <v>2015</v>
      </c>
      <c r="J1" s="15" t="s">
        <v>13</v>
      </c>
      <c r="K1" s="16"/>
    </row>
    <row r="2" spans="1:11" ht="15.75" thickTop="1">
      <c r="A2" t="s">
        <v>4</v>
      </c>
      <c r="B2" s="1">
        <v>0.33333333333333331</v>
      </c>
      <c r="C2" s="1">
        <v>0.5</v>
      </c>
      <c r="D2" s="1">
        <v>0.54166666666666663</v>
      </c>
      <c r="E2" s="1">
        <v>0.66666666666666663</v>
      </c>
      <c r="F2" s="1"/>
      <c r="G2" s="1" t="s">
        <v>28</v>
      </c>
      <c r="H2" s="13">
        <v>0.29166666666666669</v>
      </c>
      <c r="I2" s="17">
        <f>DATE($I$1,1,1)</f>
        <v>42005</v>
      </c>
      <c r="J2" s="18">
        <f t="shared" ref="J2:J14" si="0">IF(I2="","",I2)</f>
        <v>42005</v>
      </c>
      <c r="K2" s="19" t="s">
        <v>14</v>
      </c>
    </row>
    <row r="3" spans="1:11">
      <c r="A3" t="s">
        <v>5</v>
      </c>
      <c r="B3" s="1">
        <v>0.33333333333333331</v>
      </c>
      <c r="C3" s="1">
        <v>0.5</v>
      </c>
      <c r="D3" s="1">
        <v>0.54166666666666663</v>
      </c>
      <c r="E3" s="1">
        <v>0.66666666666666663</v>
      </c>
      <c r="F3" s="1"/>
      <c r="G3" s="1" t="s">
        <v>29</v>
      </c>
      <c r="H3" s="13">
        <v>0.33333333333333331</v>
      </c>
      <c r="I3" s="17">
        <f>DOLLAR((DAY(MINUTE($I$1/38)/2+55)&amp;"/4/"&amp;$I$1)/7,)*7-6</f>
        <v>42099</v>
      </c>
      <c r="J3" s="18">
        <f t="shared" si="0"/>
        <v>42099</v>
      </c>
      <c r="K3" s="19" t="s">
        <v>15</v>
      </c>
    </row>
    <row r="4" spans="1:11">
      <c r="A4" t="s">
        <v>6</v>
      </c>
      <c r="B4" s="1">
        <v>0.33333333333333331</v>
      </c>
      <c r="C4" s="1">
        <v>0.5</v>
      </c>
      <c r="D4" s="1">
        <v>0.54166666666666663</v>
      </c>
      <c r="E4" s="1">
        <v>0.66666666666666663</v>
      </c>
      <c r="F4" s="1"/>
      <c r="G4" s="1" t="s">
        <v>30</v>
      </c>
      <c r="H4" s="13">
        <v>0.375</v>
      </c>
      <c r="I4" s="17">
        <f>(DOLLAR((DAY(MINUTE($I$1/38)/2+55)&amp;"/4/"&amp;$I$1)/7,)*7-6)+1</f>
        <v>42100</v>
      </c>
      <c r="J4" s="18">
        <f t="shared" si="0"/>
        <v>42100</v>
      </c>
      <c r="K4" s="19" t="s">
        <v>16</v>
      </c>
    </row>
    <row r="5" spans="1:11">
      <c r="A5" t="s">
        <v>7</v>
      </c>
      <c r="B5" s="1">
        <v>0.33333333333333331</v>
      </c>
      <c r="C5" s="1">
        <v>0.5</v>
      </c>
      <c r="D5" s="1">
        <v>0.54166666666666663</v>
      </c>
      <c r="E5" s="1">
        <v>0.66666666666666663</v>
      </c>
      <c r="F5" s="1"/>
      <c r="G5" s="1" t="s">
        <v>33</v>
      </c>
      <c r="H5" s="13">
        <v>0.5</v>
      </c>
      <c r="I5" s="17">
        <f>DATE($I$1,5,1)</f>
        <v>42125</v>
      </c>
      <c r="J5" s="18">
        <f t="shared" si="0"/>
        <v>42125</v>
      </c>
      <c r="K5" s="19" t="s">
        <v>17</v>
      </c>
    </row>
    <row r="6" spans="1:11">
      <c r="A6" t="s">
        <v>8</v>
      </c>
      <c r="B6" s="1">
        <v>0.33333333333333331</v>
      </c>
      <c r="C6" s="1">
        <v>0.5</v>
      </c>
      <c r="D6" s="1">
        <v>0.54166666666666663</v>
      </c>
      <c r="E6" s="1">
        <v>0.66666666666666663</v>
      </c>
      <c r="F6" s="1"/>
      <c r="G6" s="1" t="s">
        <v>36</v>
      </c>
      <c r="H6" s="13">
        <v>0.54166666666666663</v>
      </c>
      <c r="I6" s="17">
        <f>DATE($I$1,5,8)</f>
        <v>42132</v>
      </c>
      <c r="J6" s="18">
        <f t="shared" si="0"/>
        <v>42132</v>
      </c>
      <c r="K6" s="19" t="s">
        <v>18</v>
      </c>
    </row>
    <row r="7" spans="1:11">
      <c r="A7" t="s">
        <v>9</v>
      </c>
      <c r="G7" s="1" t="s">
        <v>35</v>
      </c>
      <c r="H7" s="13">
        <v>0.625</v>
      </c>
      <c r="I7" s="17">
        <f>(DOLLAR((DAY(MINUTE($I$1/38)/2+55)&amp;"/4/"&amp;$I$1)/7,)*7-6)+39</f>
        <v>42138</v>
      </c>
      <c r="J7" s="18">
        <f t="shared" si="0"/>
        <v>42138</v>
      </c>
      <c r="K7" s="19" t="s">
        <v>19</v>
      </c>
    </row>
    <row r="8" spans="1:11">
      <c r="A8" t="s">
        <v>10</v>
      </c>
      <c r="G8" s="1" t="s">
        <v>34</v>
      </c>
      <c r="H8" s="13">
        <v>0.66666666666666663</v>
      </c>
      <c r="I8" s="17">
        <f>(DOLLAR((DAY(MINUTE($I$1/38)/2+55)&amp;"/4/"&amp;$I$1)/7,)*7-6)+49</f>
        <v>42148</v>
      </c>
      <c r="J8" s="18">
        <f t="shared" si="0"/>
        <v>42148</v>
      </c>
      <c r="K8" s="19" t="s">
        <v>20</v>
      </c>
    </row>
    <row r="9" spans="1:11">
      <c r="H9" s="9"/>
      <c r="I9" s="17">
        <f>(DOLLAR((DAY(MINUTE($I$1/38)/2+55)&amp;"/4/"&amp;$I$1)/7,)*7-6)+50</f>
        <v>42149</v>
      </c>
      <c r="J9" s="18">
        <f t="shared" si="0"/>
        <v>42149</v>
      </c>
      <c r="K9" s="19" t="s">
        <v>21</v>
      </c>
    </row>
    <row r="10" spans="1:11">
      <c r="H10" s="9"/>
      <c r="I10" s="17">
        <f>DATE($I$1,7,14)</f>
        <v>42199</v>
      </c>
      <c r="J10" s="18">
        <f t="shared" si="0"/>
        <v>42199</v>
      </c>
      <c r="K10" s="19" t="s">
        <v>22</v>
      </c>
    </row>
    <row r="11" spans="1:11">
      <c r="H11" s="9"/>
      <c r="I11" s="17">
        <f>DATE($I$1,8,15)</f>
        <v>42231</v>
      </c>
      <c r="J11" s="18">
        <f t="shared" si="0"/>
        <v>42231</v>
      </c>
      <c r="K11" s="19" t="s">
        <v>23</v>
      </c>
    </row>
    <row r="12" spans="1:11">
      <c r="H12" s="9"/>
      <c r="I12" s="17">
        <f>DATE($I$1,11,1)</f>
        <v>42309</v>
      </c>
      <c r="J12" s="18">
        <f t="shared" si="0"/>
        <v>42309</v>
      </c>
      <c r="K12" s="19" t="s">
        <v>24</v>
      </c>
    </row>
    <row r="13" spans="1:11">
      <c r="H13" s="9"/>
      <c r="I13" s="17">
        <f>DATE($I$1,11,11)</f>
        <v>42319</v>
      </c>
      <c r="J13" s="18">
        <f t="shared" si="0"/>
        <v>42319</v>
      </c>
      <c r="K13" s="19" t="s">
        <v>25</v>
      </c>
    </row>
    <row r="14" spans="1:11">
      <c r="H14" s="9"/>
      <c r="I14" s="17">
        <f>DATE($I$1,12,25)</f>
        <v>42363</v>
      </c>
      <c r="J14" s="18">
        <f t="shared" si="0"/>
        <v>42363</v>
      </c>
      <c r="K14" s="19" t="s">
        <v>26</v>
      </c>
    </row>
    <row r="16" spans="1:11">
      <c r="G16" s="8" t="s">
        <v>54</v>
      </c>
      <c r="H16" s="9"/>
    </row>
    <row r="17" spans="7:8">
      <c r="G17" s="10" t="s">
        <v>38</v>
      </c>
      <c r="H17" s="11" t="s">
        <v>39</v>
      </c>
    </row>
    <row r="18" spans="7:8">
      <c r="G18" s="10" t="s">
        <v>40</v>
      </c>
      <c r="H18" s="11" t="s">
        <v>41</v>
      </c>
    </row>
    <row r="19" spans="7:8">
      <c r="G19" s="10" t="s">
        <v>42</v>
      </c>
      <c r="H19" s="11" t="s">
        <v>43</v>
      </c>
    </row>
    <row r="20" spans="7:8">
      <c r="G20" s="10" t="s">
        <v>44</v>
      </c>
      <c r="H20" s="11" t="s">
        <v>45</v>
      </c>
    </row>
    <row r="21" spans="7:8">
      <c r="G21" s="10" t="s">
        <v>46</v>
      </c>
      <c r="H21" s="11" t="s">
        <v>47</v>
      </c>
    </row>
    <row r="22" spans="7:8">
      <c r="G22" s="10" t="s">
        <v>48</v>
      </c>
      <c r="H22" s="11" t="s">
        <v>49</v>
      </c>
    </row>
    <row r="23" spans="7:8">
      <c r="G23" s="10" t="s">
        <v>50</v>
      </c>
      <c r="H23" s="11" t="s">
        <v>51</v>
      </c>
    </row>
    <row r="24" spans="7:8">
      <c r="G24" s="10" t="s">
        <v>52</v>
      </c>
      <c r="H24" s="11" t="s">
        <v>53</v>
      </c>
    </row>
  </sheetData>
  <mergeCells count="1">
    <mergeCell ref="B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8</vt:i4>
      </vt:variant>
    </vt:vector>
  </HeadingPairs>
  <TitlesOfParts>
    <vt:vector size="10" baseType="lpstr">
      <vt:lpstr>test</vt:lpstr>
      <vt:lpstr>paramètres</vt:lpstr>
      <vt:lpstr>fériés</vt:lpstr>
      <vt:lpstr>t_12</vt:lpstr>
      <vt:lpstr>t_13</vt:lpstr>
      <vt:lpstr>t_15</vt:lpstr>
      <vt:lpstr>t_16</vt:lpstr>
      <vt:lpstr>t_7</vt:lpstr>
      <vt:lpstr>t_8</vt:lpstr>
      <vt:lpstr>t_9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</dc:creator>
  <cp:lastModifiedBy>GB</cp:lastModifiedBy>
  <dcterms:created xsi:type="dcterms:W3CDTF">2015-01-07T22:30:12Z</dcterms:created>
  <dcterms:modified xsi:type="dcterms:W3CDTF">2015-01-10T08:24:28Z</dcterms:modified>
</cp:coreProperties>
</file>