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timelineCaches/timelineCache1.xml" ContentType="application/vnd.ms-excel.timelineCache+xml"/>
  <Override PartName="/xl/timelineCaches/timelineCache2.xml" ContentType="application/vnd.ms-excel.timelineCache+xml"/>
  <Override PartName="/xl/timelineCaches/timelineCache3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imelines/timeline2.xml" ContentType="application/vnd.ms-excel.timelin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ctrlProps/ctrlProp1.xml" ContentType="application/vnd.ms-excel.controlproperties+xml"/>
  <Override PartName="/xl/slicers/slicer3.xml" ContentType="application/vnd.ms-excel.slicer+xml"/>
  <Override PartName="/xl/timelines/timeline3.xml" ContentType="application/vnd.ms-excel.timelin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Pascal\Travail\J-F\"/>
    </mc:Choice>
  </mc:AlternateContent>
  <bookViews>
    <workbookView xWindow="0" yWindow="0" windowWidth="20490" windowHeight="7905" tabRatio="792" activeTab="1"/>
  </bookViews>
  <sheets>
    <sheet name="SOMMAIRE" sheetId="2" r:id="rId1"/>
    <sheet name="GRAPH..." sheetId="8" r:id="rId2"/>
    <sheet name="Facture" sheetId="9" r:id="rId3"/>
    <sheet name="TEMPS" sheetId="1" r:id="rId4"/>
    <sheet name="CLIENTS" sheetId="3" r:id="rId5"/>
    <sheet name="CODES ACTIVITES" sheetId="4" r:id="rId6"/>
    <sheet name="INFOS" sheetId="5" r:id="rId7"/>
    <sheet name="Data" sheetId="14" r:id="rId8"/>
  </sheets>
  <definedNames>
    <definedName name="_xlnm._FilterDatabase" localSheetId="3" hidden="1">TEMPS!$C$6:$M$111</definedName>
    <definedName name="ChronologieNative_Date">#N/A</definedName>
    <definedName name="ChronologieNative_Date1">#N/A</definedName>
    <definedName name="ChronologieNative_Date2">#N/A</definedName>
    <definedName name="Clients">CLIENTS!$B$4:$P$51</definedName>
    <definedName name="Code">Tableau1[[#All],[Code]]</definedName>
    <definedName name="CodeActivites">Tableau1[#All]</definedName>
    <definedName name="Dépenses">#REF!</definedName>
    <definedName name="Liste_Dépenses">Tableau3[Dépenses]</definedName>
    <definedName name="NoClient">Tableau2[CODE]</definedName>
    <definedName name="NoCode">Tableau1[Code]</definedName>
    <definedName name="Segment__Projet">#N/A</definedName>
    <definedName name="Segment__Projet1">#N/A</definedName>
    <definedName name="Segment_Classe">#N/A</definedName>
    <definedName name="Segment_Code_Activité">#N/A</definedName>
    <definedName name="Segment_Code_Activité1">#N/A</definedName>
    <definedName name="Segment_Projet">#N/A</definedName>
    <definedName name="Segment_Projet1">#N/A</definedName>
    <definedName name="Segment_Projet2">#N/A</definedName>
    <definedName name="Segment_Type_Hrs">#N/A</definedName>
    <definedName name="Segment_Type_Hrs1">#N/A</definedName>
    <definedName name="Segment_Type_Hrs2">#N/A</definedName>
    <definedName name="Temps">TEMPS!$B$5:$M$112</definedName>
    <definedName name="_xlnm.Print_Area" localSheetId="2">Facture!$A$1:$D$59</definedName>
  </definedNames>
  <calcPr calcId="152511"/>
  <pivotCaches>
    <pivotCache cacheId="65" r:id="rId9"/>
    <pivotCache cacheId="72" r:id="rId10"/>
  </pivotCaches>
  <extLst>
    <ext xmlns:x14="http://schemas.microsoft.com/office/spreadsheetml/2009/9/main" uri="{BBE1A952-AA13-448e-AADC-164F8A28A991}">
      <x14:slicerCaches>
        <x14:slicerCache r:id="rId11"/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  <x14:slicerCache r:id="rId20"/>
        <x14:slicerCache r:id="rId2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22"/>
        <x15:timelineCacheRef r:id="rId23"/>
        <x15:timelineCacheRef r:id="rId24"/>
      </x15:timelineCacheRefs>
    </ext>
  </extLst>
</workbook>
</file>

<file path=xl/calcChain.xml><?xml version="1.0" encoding="utf-8"?>
<calcChain xmlns="http://schemas.openxmlformats.org/spreadsheetml/2006/main">
  <c r="F72" i="1" l="1"/>
  <c r="L71" i="1" l="1"/>
  <c r="L70" i="1"/>
  <c r="E71" i="1"/>
  <c r="E70" i="1"/>
  <c r="E69" i="1"/>
  <c r="L13" i="1"/>
  <c r="K6" i="9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6" i="3"/>
  <c r="P7" i="3"/>
  <c r="P5" i="3"/>
  <c r="H114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B16" i="9" l="1"/>
  <c r="B13" i="9"/>
  <c r="B15" i="9"/>
  <c r="B14" i="9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J60" i="1" l="1"/>
  <c r="J16" i="1" l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82" i="1"/>
  <c r="E82" i="1"/>
  <c r="J81" i="1"/>
  <c r="E81" i="1"/>
  <c r="J80" i="1"/>
  <c r="E80" i="1"/>
  <c r="J79" i="1"/>
  <c r="E79" i="1"/>
  <c r="J78" i="1"/>
  <c r="E78" i="1"/>
  <c r="J77" i="1"/>
  <c r="E77" i="1"/>
  <c r="J76" i="1"/>
  <c r="E76" i="1"/>
  <c r="J75" i="1"/>
  <c r="E75" i="1"/>
  <c r="J74" i="1"/>
  <c r="E74" i="1"/>
  <c r="J73" i="1"/>
  <c r="E73" i="1"/>
  <c r="J72" i="1"/>
  <c r="E72" i="1"/>
  <c r="J71" i="1"/>
  <c r="J70" i="1"/>
  <c r="J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E60" i="1"/>
  <c r="J55" i="1"/>
  <c r="E55" i="1"/>
  <c r="J49" i="1"/>
  <c r="E49" i="1"/>
  <c r="J46" i="1"/>
  <c r="E46" i="1"/>
  <c r="J42" i="1"/>
  <c r="E42" i="1"/>
  <c r="J37" i="1"/>
  <c r="E37" i="1"/>
  <c r="J96" i="1"/>
  <c r="E96" i="1"/>
  <c r="J95" i="1"/>
  <c r="E95" i="1"/>
  <c r="J94" i="1"/>
  <c r="E94" i="1"/>
  <c r="J93" i="1"/>
  <c r="E93" i="1"/>
  <c r="J92" i="1"/>
  <c r="E92" i="1"/>
  <c r="J91" i="1"/>
  <c r="E91" i="1"/>
  <c r="J90" i="1"/>
  <c r="E90" i="1"/>
  <c r="J89" i="1"/>
  <c r="E89" i="1"/>
  <c r="J88" i="1"/>
  <c r="E88" i="1"/>
  <c r="J87" i="1"/>
  <c r="E87" i="1"/>
  <c r="J86" i="1"/>
  <c r="E86" i="1"/>
  <c r="J85" i="1"/>
  <c r="E85" i="1"/>
  <c r="J84" i="1"/>
  <c r="E84" i="1"/>
  <c r="J83" i="1"/>
  <c r="E83" i="1"/>
  <c r="J103" i="1"/>
  <c r="E103" i="1"/>
  <c r="J102" i="1"/>
  <c r="E102" i="1"/>
  <c r="J101" i="1"/>
  <c r="E101" i="1"/>
  <c r="J100" i="1"/>
  <c r="E100" i="1"/>
  <c r="J99" i="1"/>
  <c r="E99" i="1"/>
  <c r="J98" i="1"/>
  <c r="E98" i="1"/>
  <c r="J97" i="1"/>
  <c r="E97" i="1"/>
  <c r="J110" i="1"/>
  <c r="E110" i="1"/>
  <c r="J114" i="1"/>
  <c r="E114" i="1"/>
  <c r="E21" i="1"/>
  <c r="J51" i="1"/>
  <c r="J57" i="1"/>
  <c r="J50" i="1"/>
  <c r="J56" i="1"/>
  <c r="J17" i="1"/>
  <c r="J21" i="1"/>
  <c r="J18" i="1"/>
  <c r="J52" i="1"/>
  <c r="J19" i="1"/>
  <c r="J22" i="1"/>
  <c r="J26" i="1"/>
  <c r="J31" i="1"/>
  <c r="J33" i="1"/>
  <c r="J40" i="1"/>
  <c r="J43" i="1"/>
  <c r="J47" i="1"/>
  <c r="J53" i="1"/>
  <c r="J58" i="1"/>
  <c r="J27" i="1"/>
  <c r="J20" i="1"/>
  <c r="J23" i="1"/>
  <c r="J28" i="1"/>
  <c r="J32" i="1"/>
  <c r="J34" i="1"/>
  <c r="J38" i="1"/>
  <c r="J111" i="1" l="1"/>
  <c r="J109" i="1"/>
  <c r="J108" i="1"/>
  <c r="J107" i="1"/>
  <c r="J106" i="1"/>
  <c r="J105" i="1"/>
  <c r="J104" i="1"/>
  <c r="J45" i="1"/>
  <c r="J36" i="1"/>
  <c r="J30" i="1"/>
  <c r="J25" i="1"/>
  <c r="J35" i="1"/>
  <c r="J29" i="1"/>
  <c r="J24" i="1"/>
  <c r="J59" i="1"/>
  <c r="J54" i="1"/>
  <c r="J48" i="1"/>
  <c r="J44" i="1"/>
  <c r="J41" i="1"/>
  <c r="J39" i="1"/>
  <c r="E34" i="1"/>
  <c r="E32" i="1"/>
  <c r="E28" i="1"/>
  <c r="E23" i="1"/>
  <c r="E20" i="1"/>
  <c r="E27" i="1"/>
  <c r="E58" i="1"/>
  <c r="E53" i="1"/>
  <c r="E47" i="1"/>
  <c r="E43" i="1"/>
  <c r="E40" i="1"/>
  <c r="E33" i="1"/>
  <c r="E31" i="1"/>
  <c r="E26" i="1"/>
  <c r="E22" i="1"/>
  <c r="E19" i="1"/>
  <c r="E52" i="1"/>
  <c r="E18" i="1"/>
  <c r="E111" i="1" l="1"/>
  <c r="E109" i="1"/>
  <c r="E108" i="1"/>
  <c r="E107" i="1"/>
  <c r="E106" i="1"/>
  <c r="E105" i="1"/>
  <c r="E104" i="1"/>
  <c r="E45" i="1"/>
  <c r="E36" i="1"/>
  <c r="E30" i="1"/>
  <c r="E25" i="1"/>
  <c r="E35" i="1"/>
  <c r="E29" i="1"/>
  <c r="E24" i="1"/>
  <c r="E59" i="1"/>
  <c r="E54" i="1"/>
  <c r="E48" i="1"/>
  <c r="E44" i="1"/>
  <c r="E41" i="1"/>
  <c r="E39" i="1"/>
  <c r="E38" i="1"/>
  <c r="E17" i="1"/>
  <c r="E56" i="1"/>
  <c r="E50" i="1"/>
  <c r="E57" i="1"/>
  <c r="E51" i="1"/>
  <c r="L17" i="1"/>
</calcChain>
</file>

<file path=xl/comments1.xml><?xml version="1.0" encoding="utf-8"?>
<comments xmlns="http://schemas.openxmlformats.org/spreadsheetml/2006/main">
  <authors>
    <author>Pascal Poulin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Pascal Poulin:</t>
        </r>
        <r>
          <rPr>
            <sz val="9"/>
            <color indexed="81"/>
            <rFont val="Tahoma"/>
            <family val="2"/>
          </rPr>
          <t xml:space="preserve">
# paye automatique</t>
        </r>
      </text>
    </comment>
  </commentList>
</comments>
</file>

<file path=xl/comments2.xml><?xml version="1.0" encoding="utf-8"?>
<comments xmlns="http://schemas.openxmlformats.org/spreadsheetml/2006/main">
  <authors>
    <author>Pascal Poulin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Pascal Poulin:</t>
        </r>
        <r>
          <rPr>
            <sz val="9"/>
            <color indexed="81"/>
            <rFont val="Tahoma"/>
            <family val="2"/>
          </rPr>
          <t xml:space="preserve">
Noms en colonne séparée : facilite les fusions / enveloppes / messages personnalisés éventuellement.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Pascal Poulin:</t>
        </r>
        <r>
          <rPr>
            <sz val="9"/>
            <color indexed="81"/>
            <rFont val="Tahoma"/>
            <family val="2"/>
          </rPr>
          <t xml:space="preserve">
adresse en colonne séparée : facilite les fusions / enveloppes / messages personnalisés éventuellement.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Pascal Poulin:</t>
        </r>
        <r>
          <rPr>
            <sz val="9"/>
            <color indexed="81"/>
            <rFont val="Tahoma"/>
            <family val="2"/>
          </rPr>
          <t xml:space="preserve">
Pour ancienneté des clients… ça peut être utile plus tard…?</t>
        </r>
      </text>
    </comment>
  </commentList>
</comments>
</file>

<file path=xl/sharedStrings.xml><?xml version="1.0" encoding="utf-8"?>
<sst xmlns="http://schemas.openxmlformats.org/spreadsheetml/2006/main" count="322" uniqueCount="158">
  <si>
    <t>Comment faire une feuille d'heures pour un client</t>
  </si>
  <si>
    <t>Combien j'ai passé d'heures par activité versus ce que j'avais budgeté en heures</t>
  </si>
  <si>
    <t>Comment savoir ce qui est plus dispendieux en temps pour faire une soumission</t>
  </si>
  <si>
    <t>sous-forme de tableau ou en hiérarchie</t>
  </si>
  <si>
    <t>CODE</t>
  </si>
  <si>
    <t>CLIENT</t>
  </si>
  <si>
    <t>ADRESSE</t>
  </si>
  <si>
    <t>TÉLÉPHONE</t>
  </si>
  <si>
    <t>COURRIEL</t>
  </si>
  <si>
    <t xml:space="preserve">VILLE </t>
  </si>
  <si>
    <t>CODE POSTAL</t>
  </si>
  <si>
    <t>DATE DU 1ER CONTRAT</t>
  </si>
  <si>
    <t>PRÉNOM1</t>
  </si>
  <si>
    <t>NOM1</t>
  </si>
  <si>
    <t>PRÉNOM2</t>
  </si>
  <si>
    <t>NOM2</t>
  </si>
  <si>
    <t>TYPE DE CONTRAT</t>
  </si>
  <si>
    <t>Expertise</t>
  </si>
  <si>
    <t>Couleurs et finis</t>
  </si>
  <si>
    <t>Devis</t>
  </si>
  <si>
    <t>Surveillance</t>
  </si>
  <si>
    <t>Dessins d'atelier</t>
  </si>
  <si>
    <t>Changement</t>
  </si>
  <si>
    <t>Offre de services</t>
  </si>
  <si>
    <t>Représentation</t>
  </si>
  <si>
    <t>Formation</t>
  </si>
  <si>
    <t>Congé statutaire</t>
  </si>
  <si>
    <t>Classement/entretien</t>
  </si>
  <si>
    <t>Maladie</t>
  </si>
  <si>
    <t>Administration</t>
  </si>
  <si>
    <t>Code</t>
  </si>
  <si>
    <t>Description</t>
  </si>
  <si>
    <t>Code Activité</t>
  </si>
  <si>
    <t>#Projet</t>
  </si>
  <si>
    <t>Date</t>
  </si>
  <si>
    <t>Projet</t>
  </si>
  <si>
    <t>Km</t>
  </si>
  <si>
    <t>Codes ou colonnes pour ceux-ci?</t>
  </si>
  <si>
    <t>Design intérieur</t>
  </si>
  <si>
    <t>Format Code postal</t>
  </si>
  <si>
    <t>Ligne Template ci-dessous (dont les formules sont incluses)</t>
  </si>
  <si>
    <t>Étiquettes de lignes</t>
  </si>
  <si>
    <t>Total général</t>
  </si>
  <si>
    <t># Paye</t>
  </si>
  <si>
    <t>Nb Hrs</t>
  </si>
  <si>
    <t>Type Hrs</t>
  </si>
  <si>
    <t>B</t>
  </si>
  <si>
    <t>Budgetées</t>
  </si>
  <si>
    <t>Réelles</t>
  </si>
  <si>
    <t>Somme de Nb Hrs</t>
  </si>
  <si>
    <t>total d'heures devrait être Budgeté - Réel et non une somme des deux (exemple Colagiacomo)</t>
  </si>
  <si>
    <t>Façon de linker s'il y a un employé</t>
  </si>
  <si>
    <t>Tableau séparé pour km, stationnement, dép $</t>
  </si>
  <si>
    <t>Possible de mettre 200 versus 201-20x?</t>
  </si>
  <si>
    <t>CHANTIER</t>
  </si>
  <si>
    <t>ÉTUDES PRÉ-CONCEPTUELLES</t>
  </si>
  <si>
    <t>Relevé et mise en plan</t>
  </si>
  <si>
    <t>Étude de faisabilité</t>
  </si>
  <si>
    <t>Réunion</t>
  </si>
  <si>
    <t>Règlementation</t>
  </si>
  <si>
    <t>esquisse</t>
  </si>
  <si>
    <t>Modifications</t>
  </si>
  <si>
    <t>estimation</t>
  </si>
  <si>
    <t>modifications</t>
  </si>
  <si>
    <t>coordination</t>
  </si>
  <si>
    <t>APPEL D'OFFRES</t>
  </si>
  <si>
    <t>ESQUISSE DU PROJET</t>
  </si>
  <si>
    <t>PROJET PRÉLIMINAIRE</t>
  </si>
  <si>
    <t>préliminaire</t>
  </si>
  <si>
    <t>exécution</t>
  </si>
  <si>
    <t>appel d'offres</t>
  </si>
  <si>
    <t>ADMINISTRATION</t>
  </si>
  <si>
    <t>présentation</t>
  </si>
  <si>
    <t>PROJET DÉFINITIF</t>
  </si>
  <si>
    <t>000</t>
  </si>
  <si>
    <t>001</t>
  </si>
  <si>
    <t>002</t>
  </si>
  <si>
    <t>003</t>
  </si>
  <si>
    <t>004</t>
  </si>
  <si>
    <t>005</t>
  </si>
  <si>
    <t>006</t>
  </si>
  <si>
    <t>007</t>
  </si>
  <si>
    <t>Recherche / Étude</t>
  </si>
  <si>
    <t>Design intérieur / Mobilier intégré</t>
  </si>
  <si>
    <t>Aménagement extérieur</t>
  </si>
  <si>
    <t>SERVICES SUPPLÉMENTAIRES</t>
  </si>
  <si>
    <t>Service supplémentaire</t>
  </si>
  <si>
    <t>Nouveau bâtiment commercial</t>
  </si>
  <si>
    <t>Nouvelle résidence</t>
  </si>
  <si>
    <t>Agrand. et réam. d'une résidence</t>
  </si>
  <si>
    <t>Réam. d'un bâtiment commercial</t>
  </si>
  <si>
    <t>Réaménagement d'un duplex</t>
  </si>
  <si>
    <t>Nouveau pavillon de parc</t>
  </si>
  <si>
    <t>Nouvelle tour à condos</t>
  </si>
  <si>
    <t>Nouveau bâtiment institutionnel</t>
  </si>
  <si>
    <t>Classe</t>
  </si>
  <si>
    <t>Budget/Réel</t>
  </si>
  <si>
    <t>(vide)</t>
  </si>
  <si>
    <t>Présentation</t>
  </si>
  <si>
    <t>Esquisse</t>
  </si>
  <si>
    <t>Estimation</t>
  </si>
  <si>
    <t>Coordination</t>
  </si>
  <si>
    <t>Préliminaire</t>
  </si>
  <si>
    <t>Exécution</t>
  </si>
  <si>
    <t>Appel d'offres</t>
  </si>
  <si>
    <t>Code d'activité</t>
  </si>
  <si>
    <t>Heures</t>
  </si>
  <si>
    <t>CODE POSTAL FORMATTÉ</t>
  </si>
  <si>
    <t>PROVINCE</t>
  </si>
  <si>
    <t>Client</t>
  </si>
  <si>
    <t># de Client</t>
  </si>
  <si>
    <t>Stationnement</t>
  </si>
  <si>
    <t>$</t>
  </si>
  <si>
    <t>Autres</t>
  </si>
  <si>
    <t>Dépenses</t>
  </si>
  <si>
    <t xml:space="preserve"> </t>
  </si>
  <si>
    <t>DÉPENSES</t>
  </si>
  <si>
    <t>Autres dépenses</t>
  </si>
  <si>
    <t>Montant ($)</t>
  </si>
  <si>
    <t>Nbre Km</t>
  </si>
  <si>
    <t>AUTRES DÉPENSES</t>
  </si>
  <si>
    <t>août</t>
  </si>
  <si>
    <t>sept</t>
  </si>
  <si>
    <t>HONORAIRES</t>
  </si>
  <si>
    <t>HRS</t>
  </si>
  <si>
    <t>PROJET</t>
  </si>
  <si>
    <t>b</t>
  </si>
  <si>
    <t>Type (B/R)</t>
  </si>
  <si>
    <t>Jane</t>
  </si>
  <si>
    <t>Doe</t>
  </si>
  <si>
    <t>Jack</t>
  </si>
  <si>
    <t>Smith</t>
  </si>
  <si>
    <t>Mois</t>
  </si>
  <si>
    <t>Client corporatif?</t>
  </si>
  <si>
    <t># de client</t>
  </si>
  <si>
    <t>TAUX HORAIRE:</t>
  </si>
  <si>
    <t>Client 1</t>
  </si>
  <si>
    <t>Client 2</t>
  </si>
  <si>
    <t>Client 3</t>
  </si>
  <si>
    <t>Client 4</t>
  </si>
  <si>
    <t>Client 5</t>
  </si>
  <si>
    <t>Client 6</t>
  </si>
  <si>
    <t>Client 7</t>
  </si>
  <si>
    <t>Client 8</t>
  </si>
  <si>
    <t>Client 9</t>
  </si>
  <si>
    <t>Client 10</t>
  </si>
  <si>
    <t>Client 11</t>
  </si>
  <si>
    <t>Client 12</t>
  </si>
  <si>
    <t>Client 13</t>
  </si>
  <si>
    <t>Client 14</t>
  </si>
  <si>
    <t>Client 15</t>
  </si>
  <si>
    <t>Client 16</t>
  </si>
  <si>
    <t>Client 17</t>
  </si>
  <si>
    <t>Client 18</t>
  </si>
  <si>
    <t>Client 19</t>
  </si>
  <si>
    <t>Alphonse</t>
  </si>
  <si>
    <t>Joe</t>
  </si>
  <si>
    <t>Bloe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</si>
</sst>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[&lt;=9999999]###\-####;###\-###\-####"/>
    <numFmt numFmtId="165" formatCode="000,000"/>
    <numFmt numFmtId="166" formatCode="0.0"/>
    <numFmt numFmtId="167" formatCode="000"/>
    <numFmt numFmtId="168" formatCode="000*_000"/>
    <numFmt numFmtId="169" formatCode="#,##0.00\ &quot;$&quot;;[Red]#,##0.00\ &quot;$&quot;"/>
    <numFmt numFmtId="170" formatCode="#,##0.00_)&quot;km&quot;;\(#,##0.00\)&quot;km&quot;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Verdan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Fo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4" fillId="3" borderId="0" xfId="1"/>
    <xf numFmtId="164" fontId="4" fillId="3" borderId="0" xfId="1" applyNumberFormat="1"/>
    <xf numFmtId="164" fontId="0" fillId="0" borderId="0" xfId="0" applyNumberFormat="1"/>
    <xf numFmtId="165" fontId="4" fillId="3" borderId="0" xfId="1" applyNumberFormat="1"/>
    <xf numFmtId="165" fontId="0" fillId="0" borderId="0" xfId="0" applyNumberFormat="1"/>
    <xf numFmtId="0" fontId="0" fillId="5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6" borderId="0" xfId="0" applyFont="1" applyFill="1" applyAlignment="1"/>
    <xf numFmtId="0" fontId="5" fillId="6" borderId="0" xfId="0" applyFont="1" applyFill="1" applyAlignment="1">
      <alignment horizontal="center"/>
    </xf>
    <xf numFmtId="166" fontId="5" fillId="6" borderId="0" xfId="0" applyNumberFormat="1" applyFont="1" applyFill="1" applyAlignment="1">
      <alignment horizontal="center"/>
    </xf>
    <xf numFmtId="0" fontId="0" fillId="0" borderId="0" xfId="0" applyAlignment="1"/>
    <xf numFmtId="14" fontId="5" fillId="6" borderId="0" xfId="0" applyNumberFormat="1" applyFont="1" applyFill="1" applyAlignment="1">
      <alignment horizontal="center"/>
    </xf>
    <xf numFmtId="0" fontId="0" fillId="0" borderId="0" xfId="0" applyFill="1" applyAlignment="1"/>
    <xf numFmtId="14" fontId="1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0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6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2" xfId="0" applyFont="1" applyFill="1" applyBorder="1" applyAlignment="1">
      <alignment horizontal="center"/>
    </xf>
    <xf numFmtId="0" fontId="0" fillId="4" borderId="0" xfId="0" applyFill="1" applyAlignment="1"/>
    <xf numFmtId="0" fontId="0" fillId="4" borderId="0" xfId="0" applyFont="1" applyFill="1" applyAlignment="1">
      <alignment horizontal="center"/>
    </xf>
    <xf numFmtId="166" fontId="0" fillId="4" borderId="0" xfId="0" applyNumberFormat="1" applyFill="1" applyAlignment="1">
      <alignment horizontal="center"/>
    </xf>
    <xf numFmtId="49" fontId="0" fillId="0" borderId="0" xfId="0" applyNumberFormat="1" applyAlignment="1">
      <alignment horizontal="right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/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/>
    <xf numFmtId="167" fontId="0" fillId="0" borderId="0" xfId="0" quotePrefix="1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168" fontId="0" fillId="0" borderId="0" xfId="0" applyNumberFormat="1"/>
    <xf numFmtId="0" fontId="11" fillId="0" borderId="0" xfId="0" applyFont="1"/>
    <xf numFmtId="44" fontId="0" fillId="0" borderId="0" xfId="3" applyFont="1" applyAlignment="1"/>
    <xf numFmtId="44" fontId="1" fillId="0" borderId="0" xfId="3" applyFont="1" applyFill="1" applyBorder="1" applyAlignment="1">
      <alignment horizontal="left"/>
    </xf>
    <xf numFmtId="43" fontId="0" fillId="0" borderId="0" xfId="2" applyFont="1" applyAlignment="1"/>
    <xf numFmtId="43" fontId="1" fillId="0" borderId="0" xfId="2" applyFont="1" applyFill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pivotButton="1" applyFont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right"/>
    </xf>
    <xf numFmtId="169" fontId="12" fillId="0" borderId="0" xfId="0" applyNumberFormat="1" applyFont="1"/>
    <xf numFmtId="0" fontId="12" fillId="0" borderId="0" xfId="0" applyFont="1" applyAlignment="1">
      <alignment horizontal="left" indent="1"/>
    </xf>
    <xf numFmtId="0" fontId="13" fillId="0" borderId="0" xfId="0" applyFont="1" applyAlignment="1">
      <alignment horizontal="left"/>
    </xf>
    <xf numFmtId="166" fontId="12" fillId="0" borderId="0" xfId="0" applyNumberFormat="1" applyFont="1" applyAlignment="1">
      <alignment horizontal="center"/>
    </xf>
    <xf numFmtId="170" fontId="1" fillId="0" borderId="0" xfId="2" applyNumberFormat="1" applyFont="1" applyFill="1" applyBorder="1" applyAlignment="1">
      <alignment horizontal="right"/>
    </xf>
    <xf numFmtId="0" fontId="12" fillId="8" borderId="0" xfId="0" applyFont="1" applyFill="1"/>
    <xf numFmtId="0" fontId="12" fillId="0" borderId="0" xfId="0" pivotButton="1" applyFont="1" applyAlignment="1">
      <alignment horizontal="left"/>
    </xf>
    <xf numFmtId="0" fontId="0" fillId="0" borderId="0" xfId="0" pivotButton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pivotButton="1" applyAlignment="1">
      <alignment horizontal="left"/>
    </xf>
    <xf numFmtId="0" fontId="14" fillId="8" borderId="0" xfId="0" applyFont="1" applyFill="1"/>
    <xf numFmtId="0" fontId="12" fillId="0" borderId="5" xfId="0" applyFont="1" applyBorder="1" applyAlignment="1">
      <alignment horizontal="right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44" fontId="1" fillId="0" borderId="4" xfId="3" applyFont="1" applyFill="1" applyBorder="1" applyAlignment="1">
      <alignment horizontal="left"/>
    </xf>
    <xf numFmtId="170" fontId="1" fillId="0" borderId="6" xfId="2" applyNumberFormat="1" applyFont="1" applyFill="1" applyBorder="1" applyAlignment="1">
      <alignment horizontal="right"/>
    </xf>
    <xf numFmtId="43" fontId="1" fillId="0" borderId="4" xfId="2" applyFont="1" applyFill="1" applyBorder="1" applyAlignment="1">
      <alignment horizontal="left"/>
    </xf>
    <xf numFmtId="43" fontId="0" fillId="0" borderId="4" xfId="2" applyFont="1" applyBorder="1" applyAlignment="1"/>
    <xf numFmtId="44" fontId="0" fillId="0" borderId="4" xfId="3" applyFont="1" applyBorder="1" applyAlignment="1"/>
    <xf numFmtId="43" fontId="0" fillId="4" borderId="4" xfId="2" applyFont="1" applyFill="1" applyBorder="1" applyAlignment="1"/>
  </cellXfs>
  <cellStyles count="4">
    <cellStyle name="Accent6" xfId="1" builtinId="49"/>
    <cellStyle name="Milliers" xfId="2" builtinId="3"/>
    <cellStyle name="Monétaire" xfId="3" builtinId="4"/>
    <cellStyle name="Normal" xfId="0" builtinId="0"/>
  </cellStyles>
  <dxfs count="353">
    <dxf>
      <alignment horizontal="center" indent="0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0.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 readingOrder="0"/>
    </dxf>
    <dxf>
      <alignment horizontal="lef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3"/>
        </patternFill>
      </fill>
    </dxf>
    <dxf>
      <fill>
        <patternFill patternType="solid">
          <bgColor rgb="FF00B050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6418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rgb="FF00B050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6418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rgb="FF00B050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6418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rgb="FF00B050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6418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rgb="FF00B050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6418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horizontal="center" readingOrder="0"/>
    </dxf>
    <dxf>
      <numFmt numFmtId="166" formatCode="0.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 readingOrder="0"/>
    </dxf>
    <dxf>
      <alignment horizontal="lef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3"/>
        </patternFill>
      </fill>
    </dxf>
    <dxf>
      <fill>
        <patternFill patternType="solid">
          <bgColor rgb="FF00B050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6418"/>
        </patternFill>
      </fill>
    </dxf>
    <dxf>
      <fill>
        <patternFill patternType="none">
          <bgColor auto="1"/>
        </patternFill>
      </fill>
    </dxf>
    <dxf>
      <alignment horizontal="center" indent="0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numFmt numFmtId="166" formatCode="0.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 readingOrder="0"/>
    </dxf>
    <dxf>
      <alignment horizontal="lef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numFmt numFmtId="166" formatCode="0.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 readingOrder="0"/>
    </dxf>
    <dxf>
      <alignment horizontal="left" readingOrder="0"/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numFmt numFmtId="0" formatCode="General"/>
    </dxf>
    <dxf>
      <numFmt numFmtId="165" formatCode="000,000"/>
    </dxf>
    <dxf>
      <numFmt numFmtId="164" formatCode="[&lt;=9999999]###\-####;###\-###\-####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righ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 readingOrder="0"/>
    </dxf>
    <dxf>
      <alignment horizontal="left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6" formatCode="0.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solid">
          <bgColor rgb="FFFF6418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00B050"/>
        </patternFill>
      </fill>
    </dxf>
    <dxf>
      <fill>
        <patternFill patternType="solid">
          <bgColor theme="3"/>
        </patternFill>
      </fill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indent="0" readingOrder="0"/>
    </dxf>
    <dxf>
      <font>
        <b/>
        <sz val="11"/>
        <color theme="1"/>
      </font>
      <fill>
        <gradientFill degree="90">
          <stop position="0">
            <color theme="0"/>
          </stop>
          <stop position="1">
            <color rgb="FFFF6418"/>
          </stop>
        </gradient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ill>
        <patternFill patternType="solid">
          <fgColor rgb="FFFFC000"/>
          <bgColor theme="9" tint="0.79995117038483843"/>
        </patternFill>
      </fill>
    </dxf>
    <dxf>
      <fill>
        <patternFill patternType="solid">
          <fgColor rgb="FFFFC000"/>
          <bgColor theme="9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0" tint="-0.499984740745262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  <dxf>
      <font>
        <b val="0"/>
        <i val="0"/>
        <sz val="12"/>
        <color rgb="FFFF6418"/>
        <name val="Arial Black"/>
        <scheme val="none"/>
      </font>
      <fill>
        <patternFill patternType="solid">
          <fgColor auto="1"/>
          <bgColor theme="0"/>
        </patternFill>
      </fill>
      <border>
        <bottom/>
        <vertical/>
        <horizontal/>
      </border>
    </dxf>
    <dxf>
      <font>
        <color theme="1"/>
      </font>
      <fill>
        <gradientFill degree="90">
          <stop position="0">
            <color theme="0"/>
          </stop>
          <stop position="1">
            <color theme="1" tint="0.25098422193060094"/>
          </stop>
        </gradientFill>
      </fill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/>
        <horizontal/>
      </border>
    </dxf>
    <dxf>
      <font>
        <sz val="12"/>
        <color rgb="FF685C53"/>
        <name val="Arial Black"/>
        <scheme val="none"/>
      </font>
      <fill>
        <gradientFill degree="90">
          <stop position="0">
            <color theme="0"/>
          </stop>
          <stop position="1">
            <color rgb="FFFF6418"/>
          </stop>
        </gradientFill>
      </fill>
      <border>
        <bottom style="thin">
          <color theme="4"/>
        </bottom>
        <vertical/>
        <horizontal/>
      </border>
    </dxf>
    <dxf>
      <font>
        <color theme="1"/>
      </font>
      <fill>
        <gradientFill degree="90">
          <stop position="0">
            <color theme="0"/>
          </stop>
          <stop position="1">
            <color theme="1" tint="0.25098422193060094"/>
          </stop>
        </gradientFill>
      </fill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top style="thin">
          <color theme="9"/>
        </top>
        <bottom style="thin">
          <color theme="9"/>
        </bottom>
      </border>
    </dxf>
    <dxf>
      <border>
        <top style="thin">
          <color theme="9"/>
        </top>
        <bottom style="thin">
          <color theme="9"/>
        </bottom>
      </border>
    </dxf>
    <dxf>
      <font>
        <b/>
        <color theme="9"/>
      </font>
    </dxf>
    <dxf>
      <font>
        <b/>
        <color theme="1"/>
      </font>
    </dxf>
    <dxf>
      <font>
        <b/>
        <color theme="9"/>
      </font>
    </dxf>
    <dxf>
      <font>
        <b/>
        <color theme="1"/>
      </font>
    </dxf>
    <dxf>
      <fill>
        <patternFill patternType="solid">
          <fgColor theme="9" tint="0.79998168889431442"/>
          <bgColor theme="9" tint="0.79998168889431442"/>
        </patternFill>
      </fill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fgColor theme="9" tint="0.79998168889431442"/>
          <bgColor theme="9" tint="0.79998168889431442"/>
        </patternFill>
      </fill>
      <border>
        <top style="thin">
          <color theme="9" tint="0.59999389629810485"/>
        </top>
        <bottom style="thin">
          <color theme="9" tint="0.59999389629810485"/>
        </bottom>
      </border>
    </dxf>
    <dxf>
      <fill>
        <patternFill patternType="none">
          <bgColor auto="1"/>
        </patternFill>
      </fill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9"/>
        </top>
        <bottom style="thin">
          <color theme="9"/>
        </bottom>
      </border>
    </dxf>
    <dxf>
      <font>
        <b/>
        <color theme="1"/>
      </font>
      <border>
        <top style="thin">
          <color theme="9"/>
        </top>
        <bottom style="thin">
          <color theme="9"/>
        </bottom>
      </border>
    </dxf>
    <dxf>
      <font>
        <color theme="1"/>
      </font>
      <border>
        <horizontal style="thin">
          <color theme="9" tint="0.79998168889431442"/>
        </horizontal>
      </border>
    </dxf>
    <dxf>
      <font>
        <sz val="12"/>
        <color rgb="FF685C53"/>
        <name val="Arial Black"/>
        <scheme val="none"/>
      </font>
      <fill>
        <patternFill patternType="solid">
          <fgColor auto="1"/>
          <bgColor theme="0"/>
        </patternFill>
      </fill>
      <border diagonalUp="0" diagonalDown="0">
        <left/>
        <right/>
        <top/>
        <bottom style="thin">
          <color rgb="FF685C53"/>
        </bottom>
        <vertical/>
        <horizontal/>
      </border>
    </dxf>
    <dxf>
      <font>
        <color theme="1"/>
      </font>
      <fill>
        <patternFill patternType="solid">
          <fgColor auto="1"/>
          <bgColor theme="0"/>
        </patternFill>
      </fill>
      <border>
        <left style="thin">
          <color rgb="FF685C53"/>
        </left>
        <right style="thin">
          <color rgb="FF685C53"/>
        </right>
        <top style="thin">
          <color rgb="FF685C53"/>
        </top>
        <bottom style="thin">
          <color rgb="FF685C53"/>
        </bottom>
        <vertical/>
        <horizontal/>
      </border>
    </dxf>
    <dxf>
      <font>
        <sz val="12"/>
        <color rgb="FFFF6418"/>
        <name val="Arial Black"/>
        <scheme val="none"/>
      </font>
      <fill>
        <patternFill patternType="solid">
          <fgColor auto="1"/>
          <bgColor theme="0"/>
        </patternFill>
      </fill>
      <border diagonalUp="0" diagonalDown="0">
        <left/>
        <right/>
        <top/>
        <bottom style="thin">
          <color rgb="FF685C53"/>
        </bottom>
        <vertical/>
        <horizontal/>
      </border>
    </dxf>
    <dxf>
      <font>
        <color theme="1"/>
      </font>
      <fill>
        <patternFill patternType="solid">
          <fgColor auto="1"/>
          <bgColor theme="0"/>
        </patternFill>
      </fill>
      <border>
        <left style="thin">
          <color rgb="FF685C53"/>
        </left>
        <right style="thin">
          <color rgb="FF685C53"/>
        </right>
        <top style="thin">
          <color rgb="FF685C53"/>
        </top>
        <bottom style="thin">
          <color rgb="FF685C53"/>
        </bottom>
        <vertical/>
        <horizontal/>
      </border>
    </dxf>
    <dxf>
      <font>
        <b/>
        <color theme="1"/>
      </font>
      <fill>
        <gradientFill degree="90">
          <stop position="0">
            <color theme="0"/>
          </stop>
          <stop position="1">
            <color rgb="FFFF6418"/>
          </stop>
        </gradientFill>
      </fill>
      <border>
        <bottom style="thin">
          <color theme="4"/>
        </bottom>
        <vertical/>
        <horizontal/>
      </border>
    </dxf>
    <dxf>
      <font>
        <color theme="1"/>
      </font>
      <fill>
        <patternFill patternType="solid">
          <fgColor auto="1"/>
          <bgColor theme="0"/>
        </patternFill>
      </fill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/>
        <horizontal/>
      </border>
    </dxf>
    <dxf>
      <fill>
        <patternFill patternType="solid">
          <fgColor theme="9" tint="0.79995117038483843"/>
          <bgColor rgb="FFC7C2BC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1"/>
      </font>
    </dxf>
    <dxf>
      <font>
        <color theme="0"/>
      </font>
      <fill>
        <gradientFill degree="90">
          <stop position="0">
            <color rgb="FFC7C2BC"/>
          </stop>
          <stop position="1">
            <color rgb="FF685C53"/>
          </stop>
        </gradientFill>
      </fill>
    </dxf>
    <dxf>
      <font>
        <b/>
        <color theme="1"/>
      </font>
    </dxf>
    <dxf>
      <font>
        <color theme="0"/>
      </font>
      <fill>
        <gradientFill degree="90">
          <stop position="0">
            <color rgb="FFC7C2BC"/>
          </stop>
          <stop position="1">
            <color rgb="FF685C53"/>
          </stop>
        </gradientFill>
      </fill>
    </dxf>
    <dxf>
      <font>
        <b/>
        <color theme="1"/>
      </font>
      <border>
        <left style="medium">
          <color theme="9" tint="0.59999389629810485"/>
        </left>
        <right style="medium">
          <color theme="9" tint="0.59999389629810485"/>
        </right>
        <top style="medium">
          <color theme="9" tint="0.59999389629810485"/>
        </top>
        <bottom style="medium">
          <color theme="9" tint="0.59999389629810485"/>
        </bottom>
      </border>
    </dxf>
    <dxf>
      <border>
        <left style="thin">
          <color theme="9" tint="0.39997558519241921"/>
        </left>
        <right style="thin">
          <color theme="9" tint="0.39997558519241921"/>
        </right>
      </border>
    </dxf>
    <dxf>
      <border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  <dxf>
      <font>
        <b/>
        <color theme="1"/>
      </font>
      <border>
        <top style="thin">
          <color theme="9" tint="-0.249977111117893"/>
        </top>
        <bottom style="medium">
          <color theme="9" tint="-0.249977111117893"/>
        </bottom>
      </border>
    </dxf>
    <dxf>
      <font>
        <b/>
        <i val="0"/>
        <color rgb="FF685C53"/>
      </font>
      <fill>
        <gradientFill degree="90">
          <stop position="0">
            <color theme="0"/>
          </stop>
          <stop position="1">
            <color rgb="FFC7C2BC"/>
          </stop>
        </gradientFill>
      </fill>
      <border>
        <top style="medium">
          <color theme="9" tint="-0.249977111117893"/>
        </top>
        <bottom style="medium">
          <color theme="9" tint="-0.249977111117893"/>
        </bottom>
      </border>
    </dxf>
    <dxf>
      <font>
        <color theme="1"/>
      </font>
    </dxf>
  </dxfs>
  <tableStyles count="9" defaultTableStyle="TableStyleMedium2" defaultPivotStyle="PivotStyleLight16">
    <tableStyle name="JF" table="0" count="12">
      <tableStyleElement type="wholeTable" dxfId="352"/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JF-2" pivot="0" table="0" count="10">
      <tableStyleElement type="wholeTable" dxfId="340"/>
      <tableStyleElement type="headerRow" dxfId="339"/>
    </tableStyle>
    <tableStyle name="JF-3" pivot="0" table="0" count="10">
      <tableStyleElement type="wholeTable" dxfId="338"/>
      <tableStyleElement type="headerRow" dxfId="337"/>
    </tableStyle>
    <tableStyle name="JF-3 2" pivot="0" table="0" count="10">
      <tableStyleElement type="wholeTable" dxfId="336"/>
      <tableStyleElement type="headerRow" dxfId="335"/>
    </tableStyle>
    <tableStyle name="PivotStyleLight7 2" table="0" count="12">
      <tableStyleElement type="wholeTable" dxfId="334"/>
      <tableStyleElement type="headerRow" dxfId="333"/>
      <tableStyleElement type="totalRow" dxfId="332"/>
      <tableStyleElement type="firstColumn" dxfId="331"/>
      <tableStyleElement type="firstRowStripe" dxfId="330"/>
      <tableStyleElement type="firstColumnStripe" dxfId="329"/>
      <tableStyleElement type="firstSubtotalRow" dxfId="328"/>
      <tableStyleElement type="secondSubtotalRow" dxfId="327"/>
      <tableStyleElement type="firstRowSubheading" dxfId="326"/>
      <tableStyleElement type="secondRowSubheading" dxfId="325"/>
      <tableStyleElement type="pageFieldLabels" dxfId="324"/>
      <tableStyleElement type="pageFieldValues" dxfId="323"/>
    </tableStyle>
    <tableStyle name="SlicerStyleLight1 2" pivot="0" table="0" count="10">
      <tableStyleElement type="wholeTable" dxfId="322"/>
      <tableStyleElement type="headerRow" dxfId="321"/>
    </tableStyle>
    <tableStyle name="SlicerStyleLight1 2 3" pivot="0" table="0" count="10">
      <tableStyleElement type="wholeTable" dxfId="320"/>
      <tableStyleElement type="headerRow" dxfId="319"/>
    </tableStyle>
    <tableStyle name="TableStyleMedium7 2" pivot="0" count="7">
      <tableStyleElement type="wholeTable" dxfId="318"/>
      <tableStyleElement type="headerRow" dxfId="317"/>
      <tableStyleElement type="totalRow" dxfId="316"/>
      <tableStyleElement type="firstColumn" dxfId="315"/>
      <tableStyleElement type="lastColumn" dxfId="314"/>
      <tableStyleElement type="firstRowStripe" dxfId="313"/>
      <tableStyleElement type="firstColumnStripe" dxfId="312"/>
    </tableStyle>
    <tableStyle name="TimeSlicerStyleLight1 2" pivot="0" table="0" count="9">
      <tableStyleElement type="wholeTable" dxfId="311"/>
      <tableStyleElement type="headerRow" dxfId="310"/>
    </tableStyle>
  </tableStyles>
  <colors>
    <mruColors>
      <color rgb="FF685C53"/>
      <color rgb="FFC7C2BC"/>
      <color rgb="FFFF6418"/>
      <color rgb="FF0068FB"/>
      <color rgb="FF093D57"/>
      <color rgb="FFE67A44"/>
      <color rgb="FFFFD918"/>
      <color rgb="FF3D5D19"/>
      <color rgb="FFFFFFFF"/>
    </mruColors>
  </colors>
  <extLst>
    <ext xmlns:x14="http://schemas.microsoft.com/office/spreadsheetml/2009/9/main" uri="{46F421CA-312F-682f-3DD2-61675219B42D}">
      <x14:dxfs count="40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5117038483843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0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gradientFill degree="90">
              <stop position="0">
                <color rgb="FFC7C2BC"/>
              </stop>
              <stop position="1">
                <color rgb="FFC7C2BC"/>
              </stop>
            </gradient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C7C2BC"/>
              </stop>
              <stop position="1">
                <color rgb="FFC7C2BC"/>
              </stop>
            </gradient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5117038483843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0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gradientFill degree="90">
              <stop position="0">
                <color rgb="FFC7C2BC"/>
              </stop>
              <stop position="1">
                <color rgb="FFC7C2BC"/>
              </stop>
            </gradient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C7C2BC"/>
              </stop>
              <stop position="1">
                <color rgb="FFC7C2BC"/>
              </stop>
            </gradient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C7C2BC"/>
          </font>
          <fill>
            <patternFill patternType="none">
              <fgColor indexed="64"/>
              <bgColor auto="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b/>
            <i val="0"/>
            <color rgb="FFFF6418"/>
          </font>
          <fill>
            <patternFill patternType="none">
              <fgColor auto="1"/>
              <bgColor auto="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none">
              <fgColor auto="1"/>
              <bgColor auto="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685C53"/>
          </font>
          <fill>
            <patternFill patternType="none">
              <fgColor auto="1"/>
              <bgColor auto="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none">
              <fgColor indexed="64"/>
              <bgColor auto="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b/>
            <i val="0"/>
            <color rgb="FF000000"/>
          </font>
          <fill>
            <patternFill patternType="none">
              <fgColor auto="1"/>
              <bgColor auto="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none">
              <fgColor auto="1"/>
              <bgColor auto="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685C53"/>
          </font>
          <fill>
            <patternFill patternType="none">
              <fgColor auto="1"/>
              <bgColor auto="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5117038483843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b/>
            <i val="0"/>
            <color rgb="FF000000"/>
          </font>
          <fill>
            <gradientFill degree="90">
              <stop position="0">
                <color theme="0"/>
              </stop>
              <stop position="1">
                <color rgb="FF685C53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gradientFill degree="90">
              <stop position="0">
                <color rgb="FFC7C2BC"/>
              </stop>
              <stop position="1">
                <color rgb="FFC7C2BC"/>
              </stop>
            </gradient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685C53"/>
          </font>
          <fill>
            <gradientFill degree="90">
              <stop position="0">
                <color theme="0"/>
              </stop>
              <stop position="1">
                <color rgb="FFC7C2BC"/>
              </stop>
            </gradient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JF-2">
          <x14:slicerStyleElements>
            <x14:slicerStyleElement type="unselectedItemWithData" dxfId="39"/>
            <x14:slicerStyleElement type="unselectedItemWithNoData" dxfId="38"/>
            <x14:slicerStyleElement type="selectedItemWithData" dxfId="37"/>
            <x14:slicerStyleElement type="selectedItemWithNoData" dxfId="36"/>
            <x14:slicerStyleElement type="hoveredUnselectedItemWithData" dxfId="35"/>
            <x14:slicerStyleElement type="hoveredSelectedItemWithData" dxfId="34"/>
            <x14:slicerStyleElement type="hoveredUnselectedItemWithNoData" dxfId="33"/>
            <x14:slicerStyleElement type="hoveredSelectedItemWithNoData" dxfId="32"/>
          </x14:slicerStyleElements>
        </x14:slicerStyle>
        <x14:slicerStyle name="JF-3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JF-3 2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StyleLight1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1 2 3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 patternType="solid">
              <fgColor theme="4" tint="0.39997558519241921"/>
              <bgColor theme="4" tint="0.39997558519241921"/>
            </patternFill>
          </fill>
          <border>
            <vertical/>
            <horizontal/>
          </border>
        </dxf>
        <dxf>
          <fill>
            <gradientFill degree="90">
              <stop position="0">
                <color theme="0" tint="-0.14999847407452621"/>
              </stop>
              <stop position="1">
                <color theme="0" tint="-0.14999847407452621"/>
              </stop>
            </gradientFill>
          </fill>
          <border>
            <vertical/>
            <horizontal/>
          </border>
        </dxf>
        <dxf>
          <fill>
            <gradientFill degree="90">
              <stop position="0">
                <color theme="4" tint="0.59999389629810485"/>
              </stop>
              <stop position="1">
                <color theme="4"/>
              </stop>
            </gradientFill>
          </fill>
          <border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10"/>
            <color theme="1" tint="0.34998626667073579"/>
          </font>
          <border>
            <left/>
            <right/>
            <top/>
            <bottom/>
            <vertical/>
            <horizontal/>
          </border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TimeSlicerStyleLight1 2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3.xml"/><Relationship Id="rId18" Type="http://schemas.microsoft.com/office/2007/relationships/slicerCache" Target="slicerCaches/slicerCache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07/relationships/slicerCache" Target="slicerCaches/slicerCache11.xml"/><Relationship Id="rId7" Type="http://schemas.openxmlformats.org/officeDocument/2006/relationships/worksheet" Target="worksheets/sheet7.xml"/><Relationship Id="rId12" Type="http://schemas.microsoft.com/office/2007/relationships/slicerCache" Target="slicerCaches/slicerCache2.xml"/><Relationship Id="rId17" Type="http://schemas.microsoft.com/office/2007/relationships/slicerCache" Target="slicerCaches/slicerCache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7/relationships/slicerCache" Target="slicerCaches/slicerCache6.xml"/><Relationship Id="rId20" Type="http://schemas.microsoft.com/office/2007/relationships/slicerCache" Target="slicerCaches/slicerCache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24" Type="http://schemas.microsoft.com/office/2011/relationships/timelineCache" Target="timelineCaches/timelineCache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5.xml"/><Relationship Id="rId23" Type="http://schemas.microsoft.com/office/2011/relationships/timelineCache" Target="timelineCaches/timelineCache2.xml"/><Relationship Id="rId28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19" Type="http://schemas.microsoft.com/office/2007/relationships/slicerCache" Target="slicerCaches/slicerCache9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4.xml"/><Relationship Id="rId22" Type="http://schemas.microsoft.com/office/2011/relationships/timelineCache" Target="timelineCaches/timelineCache1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pivotSource>
    <c:name>[Feuille de temps TEST v2.xlsx]GRAPH...!Tableau croisé dynamique1</c:name>
    <c:fmtId val="0"/>
  </c:pivotSource>
  <c:chart>
    <c:autoTitleDeleted val="0"/>
    <c:pivotFmts>
      <c:pivotFmt>
        <c:idx val="0"/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>
            <a:gsLst>
              <a:gs pos="0">
                <a:srgbClr val="0068FB"/>
              </a:gs>
              <a:gs pos="62000">
                <a:srgbClr val="4F81BD">
                  <a:lumMod val="20000"/>
                  <a:lumOff val="80000"/>
                </a:srgbClr>
              </a:gs>
              <a:gs pos="92000">
                <a:srgbClr val="093D57"/>
              </a:gs>
            </a:gsLst>
            <a:lin ang="5400000" scaled="0"/>
          </a:gradFill>
          <a:ln w="31750">
            <a:gradFill>
              <a:gsLst>
                <a:gs pos="0">
                  <a:srgbClr val="4F81BD">
                    <a:lumMod val="5000"/>
                    <a:lumOff val="95000"/>
                  </a:srgbClr>
                </a:gs>
                <a:gs pos="74000">
                  <a:srgbClr val="4F81BD">
                    <a:lumMod val="45000"/>
                    <a:lumOff val="55000"/>
                  </a:srgbClr>
                </a:gs>
                <a:gs pos="83000">
                  <a:srgbClr val="4F81BD">
                    <a:lumMod val="45000"/>
                    <a:lumOff val="55000"/>
                  </a:srgbClr>
                </a:gs>
                <a:gs pos="100000">
                  <a:srgbClr val="4F81BD">
                    <a:lumMod val="30000"/>
                    <a:lumOff val="70000"/>
                  </a:srgbClr>
                </a:gs>
              </a:gsLst>
              <a:lin ang="5400000" scaled="1"/>
            </a:gradFill>
          </a:ln>
          <a:effectLst>
            <a:outerShdw blurRad="317500" dist="1270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4"/>
        <c:spPr>
          <a:gradFill>
            <a:gsLst>
              <a:gs pos="19000">
                <a:srgbClr val="FF6418">
                  <a:lumMod val="94000"/>
                </a:srgbClr>
              </a:gs>
              <a:gs pos="93000">
                <a:srgbClr val="E67A44"/>
              </a:gs>
              <a:gs pos="66000">
                <a:srgbClr val="FFD918"/>
              </a:gs>
            </a:gsLst>
            <a:lin ang="5400000" scaled="0"/>
          </a:gradFill>
          <a:ln w="31750">
            <a:gradFill>
              <a:gsLst>
                <a:gs pos="0">
                  <a:srgbClr val="4F81BD">
                    <a:lumMod val="5000"/>
                    <a:lumOff val="95000"/>
                  </a:srgbClr>
                </a:gs>
                <a:gs pos="74000">
                  <a:srgbClr val="4F81BD">
                    <a:lumMod val="45000"/>
                    <a:lumOff val="55000"/>
                  </a:srgbClr>
                </a:gs>
                <a:gs pos="83000">
                  <a:srgbClr val="4F81BD">
                    <a:lumMod val="45000"/>
                    <a:lumOff val="55000"/>
                  </a:srgbClr>
                </a:gs>
                <a:gs pos="100000">
                  <a:srgbClr val="4F81BD">
                    <a:lumMod val="30000"/>
                    <a:lumOff val="70000"/>
                  </a:srgbClr>
                </a:gs>
              </a:gsLst>
              <a:lin ang="5400000" scaled="1"/>
            </a:gradFill>
            <a:round/>
          </a:ln>
          <a:effectLst>
            <a:glow>
              <a:srgbClr val="4F81BD">
                <a:alpha val="40000"/>
              </a:srgbClr>
            </a:glow>
            <a:outerShdw blurRad="292100" dist="101600" dir="2400000" algn="tl" rotWithShape="0">
              <a:prstClr val="black">
                <a:alpha val="40000"/>
              </a:prstClr>
            </a:outerShdw>
            <a:softEdge rad="0"/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spPr>
          <a:gradFill>
            <a:gsLst>
              <a:gs pos="19000">
                <a:srgbClr val="FF6418">
                  <a:lumMod val="94000"/>
                </a:srgbClr>
              </a:gs>
              <a:gs pos="93000">
                <a:srgbClr val="E67A44"/>
              </a:gs>
              <a:gs pos="66000">
                <a:srgbClr val="FFD918"/>
              </a:gs>
            </a:gsLst>
            <a:lin ang="5400000" scaled="0"/>
          </a:gradFill>
          <a:ln w="31750">
            <a:gradFill>
              <a:gsLst>
                <a:gs pos="0">
                  <a:srgbClr val="4F81BD">
                    <a:lumMod val="5000"/>
                    <a:lumOff val="95000"/>
                  </a:srgbClr>
                </a:gs>
                <a:gs pos="74000">
                  <a:srgbClr val="4F81BD">
                    <a:lumMod val="45000"/>
                    <a:lumOff val="55000"/>
                  </a:srgbClr>
                </a:gs>
                <a:gs pos="83000">
                  <a:srgbClr val="4F81BD">
                    <a:lumMod val="45000"/>
                    <a:lumOff val="55000"/>
                  </a:srgbClr>
                </a:gs>
                <a:gs pos="100000">
                  <a:srgbClr val="4F81BD">
                    <a:lumMod val="30000"/>
                    <a:lumOff val="70000"/>
                  </a:srgbClr>
                </a:gs>
              </a:gsLst>
              <a:lin ang="5400000" scaled="1"/>
            </a:gradFill>
            <a:round/>
          </a:ln>
          <a:effectLst>
            <a:glow>
              <a:srgbClr val="4F81BD">
                <a:alpha val="40000"/>
              </a:srgbClr>
            </a:glow>
            <a:outerShdw blurRad="292100" dist="101600" dir="2400000" algn="tl" rotWithShape="0">
              <a:prstClr val="black">
                <a:alpha val="40000"/>
              </a:prstClr>
            </a:outerShdw>
            <a:softEdge rad="0"/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  <a:bevelB prst="angle"/>
          </a:sp3d>
        </c:spPr>
      </c:pivotFmt>
      <c:pivotFmt>
        <c:idx val="9"/>
      </c:pivotFmt>
      <c:pivotFmt>
        <c:idx val="10"/>
      </c:pivotFmt>
    </c:pivotFmts>
    <c:plotArea>
      <c:layout>
        <c:manualLayout>
          <c:layoutTarget val="inner"/>
          <c:xMode val="edge"/>
          <c:yMode val="edge"/>
          <c:x val="5.0814592705729987E-2"/>
          <c:y val="4.4336794669030045E-2"/>
          <c:w val="0.9291953392259612"/>
          <c:h val="0.56214192279809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GRAPH...!$S$2:$S$3</c:f>
              <c:strCache>
                <c:ptCount val="1"/>
                <c:pt idx="0">
                  <c:v>Budgetées</c:v>
                </c:pt>
              </c:strCache>
            </c:strRef>
          </c:tx>
          <c:spPr>
            <a:gradFill>
              <a:gsLst>
                <a:gs pos="0">
                  <a:srgbClr val="0068FB"/>
                </a:gs>
                <a:gs pos="62000">
                  <a:srgbClr val="4F81BD">
                    <a:lumMod val="20000"/>
                    <a:lumOff val="80000"/>
                  </a:srgbClr>
                </a:gs>
                <a:gs pos="92000">
                  <a:srgbClr val="093D57"/>
                </a:gs>
              </a:gsLst>
              <a:lin ang="5400000" scaled="0"/>
            </a:gradFill>
            <a:ln w="31750">
              <a:gradFill>
                <a:gsLst>
                  <a:gs pos="0">
                    <a:srgbClr val="4F81BD">
                      <a:lumMod val="5000"/>
                      <a:lumOff val="95000"/>
                    </a:srgbClr>
                  </a:gs>
                  <a:gs pos="74000">
                    <a:srgbClr val="4F81BD">
                      <a:lumMod val="45000"/>
                      <a:lumOff val="55000"/>
                    </a:srgbClr>
                  </a:gs>
                  <a:gs pos="83000">
                    <a:srgbClr val="4F81BD">
                      <a:lumMod val="45000"/>
                      <a:lumOff val="55000"/>
                    </a:srgbClr>
                  </a:gs>
                  <a:gs pos="100000">
                    <a:srgbClr val="4F81BD">
                      <a:lumMod val="30000"/>
                      <a:lumOff val="70000"/>
                    </a:srgbClr>
                  </a:gs>
                </a:gsLst>
                <a:lin ang="5400000" scaled="1"/>
              </a:gradFill>
            </a:ln>
            <a:effectLst>
              <a:outerShdw blurRad="317500" dist="1270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multiLvlStrRef>
              <c:f>GRAPH...!$R$4:$R$28</c:f>
              <c:multiLvlStrCache>
                <c:ptCount val="14"/>
                <c:lvl>
                  <c:pt idx="0">
                    <c:v>600</c:v>
                  </c:pt>
                  <c:pt idx="1">
                    <c:v>200</c:v>
                  </c:pt>
                  <c:pt idx="2">
                    <c:v>600</c:v>
                  </c:pt>
                  <c:pt idx="3">
                    <c:v>100</c:v>
                  </c:pt>
                  <c:pt idx="4">
                    <c:v>600</c:v>
                  </c:pt>
                  <c:pt idx="5">
                    <c:v>600</c:v>
                  </c:pt>
                  <c:pt idx="6">
                    <c:v>100</c:v>
                  </c:pt>
                  <c:pt idx="7">
                    <c:v>100</c:v>
                  </c:pt>
                  <c:pt idx="8">
                    <c:v>200</c:v>
                  </c:pt>
                  <c:pt idx="9">
                    <c:v>400</c:v>
                  </c:pt>
                  <c:pt idx="10">
                    <c:v>100</c:v>
                  </c:pt>
                  <c:pt idx="11">
                    <c:v>200</c:v>
                  </c:pt>
                  <c:pt idx="12">
                    <c:v>200</c:v>
                  </c:pt>
                  <c:pt idx="13">
                    <c:v>300</c:v>
                  </c:pt>
                </c:lvl>
                <c:lvl>
                  <c:pt idx="0">
                    <c:v>Client 1</c:v>
                  </c:pt>
                  <c:pt idx="1">
                    <c:v>Client 11</c:v>
                  </c:pt>
                  <c:pt idx="2">
                    <c:v>Client 12</c:v>
                  </c:pt>
                  <c:pt idx="3">
                    <c:v>Client 14</c:v>
                  </c:pt>
                  <c:pt idx="5">
                    <c:v>Client 16</c:v>
                  </c:pt>
                  <c:pt idx="6">
                    <c:v>Client 17</c:v>
                  </c:pt>
                  <c:pt idx="7">
                    <c:v>Client 2</c:v>
                  </c:pt>
                  <c:pt idx="9">
                    <c:v>Client 4</c:v>
                  </c:pt>
                  <c:pt idx="10">
                    <c:v>Client 6</c:v>
                  </c:pt>
                  <c:pt idx="12">
                    <c:v>Client 7</c:v>
                  </c:pt>
                </c:lvl>
              </c:multiLvlStrCache>
            </c:multiLvlStrRef>
          </c:cat>
          <c:val>
            <c:numRef>
              <c:f>GRAPH...!$S$4:$S$28</c:f>
              <c:numCache>
                <c:formatCode>General</c:formatCode>
                <c:ptCount val="14"/>
                <c:pt idx="1">
                  <c:v>25</c:v>
                </c:pt>
                <c:pt idx="3">
                  <c:v>10</c:v>
                </c:pt>
                <c:pt idx="7">
                  <c:v>2</c:v>
                </c:pt>
                <c:pt idx="8">
                  <c:v>10</c:v>
                </c:pt>
                <c:pt idx="12">
                  <c:v>15</c:v>
                </c:pt>
                <c:pt idx="13">
                  <c:v>5</c:v>
                </c:pt>
              </c:numCache>
            </c:numRef>
          </c:val>
        </c:ser>
        <c:ser>
          <c:idx val="1"/>
          <c:order val="1"/>
          <c:tx>
            <c:strRef>
              <c:f>GRAPH...!$T$2:$T$3</c:f>
              <c:strCache>
                <c:ptCount val="1"/>
                <c:pt idx="0">
                  <c:v>Réelles</c:v>
                </c:pt>
              </c:strCache>
            </c:strRef>
          </c:tx>
          <c:spPr>
            <a:gradFill>
              <a:gsLst>
                <a:gs pos="19000">
                  <a:srgbClr val="FF6418">
                    <a:lumMod val="94000"/>
                  </a:srgbClr>
                </a:gs>
                <a:gs pos="93000">
                  <a:srgbClr val="E67A44"/>
                </a:gs>
                <a:gs pos="66000">
                  <a:srgbClr val="FFD918"/>
                </a:gs>
              </a:gsLst>
              <a:lin ang="5400000" scaled="0"/>
            </a:gradFill>
            <a:ln w="31750">
              <a:gradFill>
                <a:gsLst>
                  <a:gs pos="0">
                    <a:srgbClr val="4F81BD">
                      <a:lumMod val="5000"/>
                      <a:lumOff val="95000"/>
                    </a:srgbClr>
                  </a:gs>
                  <a:gs pos="74000">
                    <a:srgbClr val="4F81BD">
                      <a:lumMod val="45000"/>
                      <a:lumOff val="55000"/>
                    </a:srgbClr>
                  </a:gs>
                  <a:gs pos="83000">
                    <a:srgbClr val="4F81BD">
                      <a:lumMod val="45000"/>
                      <a:lumOff val="55000"/>
                    </a:srgbClr>
                  </a:gs>
                  <a:gs pos="100000">
                    <a:srgbClr val="4F81BD">
                      <a:lumMod val="30000"/>
                      <a:lumOff val="70000"/>
                    </a:srgbClr>
                  </a:gs>
                </a:gsLst>
                <a:lin ang="5400000" scaled="1"/>
              </a:gradFill>
              <a:round/>
            </a:ln>
            <a:effectLst>
              <a:glow>
                <a:srgbClr val="4F81BD">
                  <a:alpha val="40000"/>
                </a:srgbClr>
              </a:glow>
              <a:outerShdw blurRad="292100" dist="101600" dir="2400000" algn="tl" rotWithShape="0">
                <a:prstClr val="black">
                  <a:alpha val="40000"/>
                </a:prstClr>
              </a:outerShdw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GRAPH...!$R$4:$R$28</c:f>
              <c:multiLvlStrCache>
                <c:ptCount val="14"/>
                <c:lvl>
                  <c:pt idx="0">
                    <c:v>600</c:v>
                  </c:pt>
                  <c:pt idx="1">
                    <c:v>200</c:v>
                  </c:pt>
                  <c:pt idx="2">
                    <c:v>600</c:v>
                  </c:pt>
                  <c:pt idx="3">
                    <c:v>100</c:v>
                  </c:pt>
                  <c:pt idx="4">
                    <c:v>600</c:v>
                  </c:pt>
                  <c:pt idx="5">
                    <c:v>600</c:v>
                  </c:pt>
                  <c:pt idx="6">
                    <c:v>100</c:v>
                  </c:pt>
                  <c:pt idx="7">
                    <c:v>100</c:v>
                  </c:pt>
                  <c:pt idx="8">
                    <c:v>200</c:v>
                  </c:pt>
                  <c:pt idx="9">
                    <c:v>400</c:v>
                  </c:pt>
                  <c:pt idx="10">
                    <c:v>100</c:v>
                  </c:pt>
                  <c:pt idx="11">
                    <c:v>200</c:v>
                  </c:pt>
                  <c:pt idx="12">
                    <c:v>200</c:v>
                  </c:pt>
                  <c:pt idx="13">
                    <c:v>300</c:v>
                  </c:pt>
                </c:lvl>
                <c:lvl>
                  <c:pt idx="0">
                    <c:v>Client 1</c:v>
                  </c:pt>
                  <c:pt idx="1">
                    <c:v>Client 11</c:v>
                  </c:pt>
                  <c:pt idx="2">
                    <c:v>Client 12</c:v>
                  </c:pt>
                  <c:pt idx="3">
                    <c:v>Client 14</c:v>
                  </c:pt>
                  <c:pt idx="5">
                    <c:v>Client 16</c:v>
                  </c:pt>
                  <c:pt idx="6">
                    <c:v>Client 17</c:v>
                  </c:pt>
                  <c:pt idx="7">
                    <c:v>Client 2</c:v>
                  </c:pt>
                  <c:pt idx="9">
                    <c:v>Client 4</c:v>
                  </c:pt>
                  <c:pt idx="10">
                    <c:v>Client 6</c:v>
                  </c:pt>
                  <c:pt idx="12">
                    <c:v>Client 7</c:v>
                  </c:pt>
                </c:lvl>
              </c:multiLvlStrCache>
            </c:multiLvlStrRef>
          </c:cat>
          <c:val>
            <c:numRef>
              <c:f>GRAPH...!$T$4:$T$28</c:f>
              <c:numCache>
                <c:formatCode>General</c:formatCode>
                <c:ptCount val="14"/>
                <c:pt idx="0">
                  <c:v>3</c:v>
                </c:pt>
                <c:pt idx="1">
                  <c:v>24</c:v>
                </c:pt>
                <c:pt idx="2">
                  <c:v>3</c:v>
                </c:pt>
                <c:pt idx="3">
                  <c:v>7.5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10</c:v>
                </c:pt>
                <c:pt idx="8">
                  <c:v>14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20.5</c:v>
                </c:pt>
                <c:pt idx="1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20"/>
        <c:axId val="479290064"/>
        <c:axId val="480757096"/>
      </c:barChart>
      <c:catAx>
        <c:axId val="47929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/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480757096"/>
        <c:crosses val="autoZero"/>
        <c:auto val="1"/>
        <c:lblAlgn val="ctr"/>
        <c:lblOffset val="500"/>
        <c:noMultiLvlLbl val="0"/>
      </c:catAx>
      <c:valAx>
        <c:axId val="480757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9290064"/>
        <c:crosses val="autoZero"/>
        <c:crossBetween val="between"/>
      </c:valAx>
      <c:spPr>
        <a:effectLst>
          <a:outerShdw blurRad="50800" dist="50800" dir="5400000" sx="6000" sy="6000" algn="ctr" rotWithShape="0">
            <a:srgbClr val="000000">
              <a:alpha val="43137"/>
            </a:srgbClr>
          </a:outerShdw>
        </a:effectLst>
        <a:scene3d>
          <a:camera prst="orthographicFront"/>
          <a:lightRig rig="flat" dir="t"/>
        </a:scene3d>
        <a:sp3d prstMaterial="matte">
          <a:bevelT/>
          <a:bevelB/>
        </a:sp3d>
      </c:spPr>
    </c:plotArea>
    <c:legend>
      <c:legendPos val="t"/>
      <c:layout>
        <c:manualLayout>
          <c:xMode val="edge"/>
          <c:yMode val="edge"/>
          <c:x val="0.1205450717337295"/>
          <c:y val="1.0001917219696637E-2"/>
          <c:w val="0.25942369133235932"/>
          <c:h val="8.9477306530580919E-2"/>
        </c:manualLayout>
      </c:layout>
      <c:overlay val="1"/>
      <c:spPr>
        <a:solidFill>
          <a:sysClr val="window" lastClr="FFFFFF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noFill/>
    <a:ln w="12700">
      <a:solidFill>
        <a:srgbClr val="685C53"/>
      </a:solidFill>
    </a:ln>
    <a:effectLst>
      <a:outerShdw blurRad="50800" dist="38100" dir="2700000" algn="tl" rotWithShape="0">
        <a:prstClr val="black">
          <a:alpha val="40000"/>
        </a:prstClr>
      </a:outerShdw>
      <a:softEdge rad="25400"/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000" b="1">
          <a:solidFill>
            <a:srgbClr val="685C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trlProps/ctrlProp1.xml><?xml version="1.0" encoding="utf-8"?>
<formControlPr xmlns="http://schemas.microsoft.com/office/spreadsheetml/2009/9/main" objectType="CheckBox" fmlaLink="$K$7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1088089</xdr:colOff>
      <xdr:row>0</xdr:row>
      <xdr:rowOff>71593</xdr:rowOff>
    </xdr:from>
    <xdr:to>
      <xdr:col>11</xdr:col>
      <xdr:colOff>404147</xdr:colOff>
      <xdr:row>5</xdr:row>
      <xdr:rowOff>89647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Proje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91383" y="71593"/>
              <a:ext cx="6017176" cy="12170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701239</xdr:colOff>
      <xdr:row>0</xdr:row>
      <xdr:rowOff>87903</xdr:rowOff>
    </xdr:from>
    <xdr:to>
      <xdr:col>3</xdr:col>
      <xdr:colOff>1029945</xdr:colOff>
      <xdr:row>5</xdr:row>
      <xdr:rowOff>83733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Type Hr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 Hr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63239" y="87903"/>
              <a:ext cx="1270000" cy="11948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25275</xdr:colOff>
      <xdr:row>0</xdr:row>
      <xdr:rowOff>73336</xdr:rowOff>
    </xdr:from>
    <xdr:to>
      <xdr:col>1</xdr:col>
      <xdr:colOff>595717</xdr:colOff>
      <xdr:row>19</xdr:row>
      <xdr:rowOff>164416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Code Activité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de Activité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275" y="73336"/>
              <a:ext cx="1332442" cy="395710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475128</xdr:colOff>
      <xdr:row>0</xdr:row>
      <xdr:rowOff>65555</xdr:rowOff>
    </xdr:from>
    <xdr:to>
      <xdr:col>17</xdr:col>
      <xdr:colOff>245408</xdr:colOff>
      <xdr:row>6</xdr:row>
      <xdr:rowOff>47626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Dat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79540" y="6555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Chronologie : fonctionne dans Excel 2013 ou version ultérieure. Ne pas déplacer ni redimensionner.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1</xdr:row>
      <xdr:rowOff>47624</xdr:rowOff>
    </xdr:from>
    <xdr:to>
      <xdr:col>16</xdr:col>
      <xdr:colOff>158749</xdr:colOff>
      <xdr:row>38</xdr:row>
      <xdr:rowOff>63499</xdr:rowOff>
    </xdr:to>
    <xdr:sp macro="" textlink="">
      <xdr:nvSpPr>
        <xdr:cNvPr id="9" name="Rectangle 8"/>
        <xdr:cNvSpPr/>
      </xdr:nvSpPr>
      <xdr:spPr>
        <a:xfrm>
          <a:off x="9937749" y="365124"/>
          <a:ext cx="4651375" cy="7064375"/>
        </a:xfrm>
        <a:prstGeom prst="rect">
          <a:avLst/>
        </a:prstGeom>
        <a:gradFill>
          <a:gsLst>
            <a:gs pos="12000">
              <a:schemeClr val="bg1"/>
            </a:gs>
            <a:gs pos="65000">
              <a:srgbClr val="C7C2BC"/>
            </a:gs>
            <a:gs pos="100000">
              <a:srgbClr val="685C53"/>
            </a:gs>
          </a:gsLst>
          <a:lin ang="5400000" scaled="1"/>
        </a:gradFill>
        <a:ln w="31750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0</xdr:colOff>
      <xdr:row>0</xdr:row>
      <xdr:rowOff>260576</xdr:rowOff>
    </xdr:from>
    <xdr:to>
      <xdr:col>12</xdr:col>
      <xdr:colOff>140722</xdr:colOff>
      <xdr:row>46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543485</xdr:colOff>
      <xdr:row>9</xdr:row>
      <xdr:rowOff>79375</xdr:rowOff>
    </xdr:from>
    <xdr:to>
      <xdr:col>14</xdr:col>
      <xdr:colOff>52360</xdr:colOff>
      <xdr:row>22</xdr:row>
      <xdr:rowOff>122875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#Projet"/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#Proje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04985" y="1920875"/>
              <a:ext cx="2160000" cy="252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14</xdr:col>
      <xdr:colOff>154779</xdr:colOff>
      <xdr:row>22</xdr:row>
      <xdr:rowOff>190499</xdr:rowOff>
    </xdr:from>
    <xdr:to>
      <xdr:col>15</xdr:col>
      <xdr:colOff>1552779</xdr:colOff>
      <xdr:row>37</xdr:row>
      <xdr:rowOff>47624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Code Activité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de Activité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67404" y="4508499"/>
              <a:ext cx="21600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543485</xdr:colOff>
      <xdr:row>31</xdr:row>
      <xdr:rowOff>187887</xdr:rowOff>
    </xdr:from>
    <xdr:to>
      <xdr:col>14</xdr:col>
      <xdr:colOff>52360</xdr:colOff>
      <xdr:row>37</xdr:row>
      <xdr:rowOff>15877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Type Hr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 Hr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04985" y="6220387"/>
              <a:ext cx="2160000" cy="9709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543485</xdr:colOff>
      <xdr:row>23</xdr:row>
      <xdr:rowOff>13308</xdr:rowOff>
    </xdr:from>
    <xdr:to>
      <xdr:col>14</xdr:col>
      <xdr:colOff>52360</xdr:colOff>
      <xdr:row>31</xdr:row>
      <xdr:rowOff>15876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lass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s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04985" y="4521808"/>
              <a:ext cx="2160000" cy="15265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516272</xdr:colOff>
      <xdr:row>1</xdr:row>
      <xdr:rowOff>130655</xdr:rowOff>
    </xdr:from>
    <xdr:to>
      <xdr:col>15</xdr:col>
      <xdr:colOff>1508125</xdr:colOff>
      <xdr:row>9</xdr:row>
      <xdr:rowOff>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7" name="Da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7772" y="448155"/>
              <a:ext cx="4404978" cy="13933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Chronologie : fonctionne dans Excel 2013 ou version ultérieure. Ne pas déplacer ni redimensionner.</a:t>
              </a:r>
            </a:p>
          </xdr:txBody>
        </xdr:sp>
      </mc:Fallback>
    </mc:AlternateContent>
    <xdr:clientData/>
  </xdr:twoCellAnchor>
  <xdr:twoCellAnchor editAs="absolute">
    <xdr:from>
      <xdr:col>14</xdr:col>
      <xdr:colOff>154779</xdr:colOff>
      <xdr:row>9</xdr:row>
      <xdr:rowOff>79375</xdr:rowOff>
    </xdr:from>
    <xdr:to>
      <xdr:col>15</xdr:col>
      <xdr:colOff>1552779</xdr:colOff>
      <xdr:row>22</xdr:row>
      <xdr:rowOff>122875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Proje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t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67404" y="1920875"/>
              <a:ext cx="2160000" cy="252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52917</xdr:colOff>
      <xdr:row>2</xdr:row>
      <xdr:rowOff>148167</xdr:rowOff>
    </xdr:from>
    <xdr:to>
      <xdr:col>12</xdr:col>
      <xdr:colOff>296334</xdr:colOff>
      <xdr:row>4</xdr:row>
      <xdr:rowOff>127000</xdr:rowOff>
    </xdr:to>
    <xdr:sp macro="" textlink="">
      <xdr:nvSpPr>
        <xdr:cNvPr id="8" name="Rectangle 7"/>
        <xdr:cNvSpPr/>
      </xdr:nvSpPr>
      <xdr:spPr>
        <a:xfrm>
          <a:off x="11239500" y="508000"/>
          <a:ext cx="3164417" cy="349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200" b="1"/>
            <a:t>espace de formules</a:t>
          </a:r>
        </a:p>
      </xdr:txBody>
    </xdr:sp>
    <xdr:clientData/>
  </xdr:twoCellAnchor>
  <xdr:twoCellAnchor editAs="oneCell">
    <xdr:from>
      <xdr:col>6</xdr:col>
      <xdr:colOff>162530</xdr:colOff>
      <xdr:row>18</xdr:row>
      <xdr:rowOff>179614</xdr:rowOff>
    </xdr:from>
    <xdr:to>
      <xdr:col>8</xdr:col>
      <xdr:colOff>651990</xdr:colOff>
      <xdr:row>39</xdr:row>
      <xdr:rowOff>54429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roje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t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47994" y="3554185"/>
              <a:ext cx="2013460" cy="38344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10085</xdr:colOff>
      <xdr:row>5</xdr:row>
      <xdr:rowOff>100853</xdr:rowOff>
    </xdr:from>
    <xdr:to>
      <xdr:col>8</xdr:col>
      <xdr:colOff>650564</xdr:colOff>
      <xdr:row>9</xdr:row>
      <xdr:rowOff>27214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ype Hr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 Hr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9442" y="998924"/>
              <a:ext cx="3130586" cy="68836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0</xdr:col>
      <xdr:colOff>20110</xdr:colOff>
      <xdr:row>6</xdr:row>
      <xdr:rowOff>9525</xdr:rowOff>
    </xdr:from>
    <xdr:to>
      <xdr:col>2</xdr:col>
      <xdr:colOff>614893</xdr:colOff>
      <xdr:row>9</xdr:row>
      <xdr:rowOff>57150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0" r="33163" b="13309"/>
        <a:stretch/>
      </xdr:blipFill>
      <xdr:spPr>
        <a:xfrm>
          <a:off x="20110" y="1089025"/>
          <a:ext cx="2139950" cy="597958"/>
        </a:xfrm>
        <a:prstGeom prst="rect">
          <a:avLst/>
        </a:prstGeom>
      </xdr:spPr>
    </xdr:pic>
    <xdr:clientData/>
  </xdr:twoCellAnchor>
  <xdr:twoCellAnchor>
    <xdr:from>
      <xdr:col>0</xdr:col>
      <xdr:colOff>65556</xdr:colOff>
      <xdr:row>2</xdr:row>
      <xdr:rowOff>0</xdr:rowOff>
    </xdr:from>
    <xdr:to>
      <xdr:col>1</xdr:col>
      <xdr:colOff>1291648</xdr:colOff>
      <xdr:row>5</xdr:row>
      <xdr:rowOff>133350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34" b="61586"/>
        <a:stretch/>
      </xdr:blipFill>
      <xdr:spPr>
        <a:xfrm>
          <a:off x="65556" y="359833"/>
          <a:ext cx="1374259" cy="673100"/>
        </a:xfrm>
        <a:prstGeom prst="rect">
          <a:avLst/>
        </a:prstGeom>
      </xdr:spPr>
    </xdr:pic>
    <xdr:clientData/>
  </xdr:twoCellAnchor>
  <xdr:twoCellAnchor editAs="oneCell">
    <xdr:from>
      <xdr:col>4</xdr:col>
      <xdr:colOff>500743</xdr:colOff>
      <xdr:row>10</xdr:row>
      <xdr:rowOff>47625</xdr:rowOff>
    </xdr:from>
    <xdr:to>
      <xdr:col>8</xdr:col>
      <xdr:colOff>651990</xdr:colOff>
      <xdr:row>17</xdr:row>
      <xdr:rowOff>49182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7" name="Date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03029" y="1898196"/>
              <a:ext cx="3158425" cy="133505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Chronologie : fonctionne dans Excel 2013 ou version ultérieure. Ne pas déplacer ni redimensionner.</a:t>
              </a:r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161925</xdr:rowOff>
        </xdr:from>
        <xdr:to>
          <xdr:col>6</xdr:col>
          <xdr:colOff>304800</xdr:colOff>
          <xdr:row>4</xdr:row>
          <xdr:rowOff>133350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5C83B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Client Corportaif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500743</xdr:colOff>
      <xdr:row>18</xdr:row>
      <xdr:rowOff>179614</xdr:rowOff>
    </xdr:from>
    <xdr:to>
      <xdr:col>6</xdr:col>
      <xdr:colOff>40822</xdr:colOff>
      <xdr:row>39</xdr:row>
      <xdr:rowOff>59871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#Proje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#Projet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03029" y="3554185"/>
              <a:ext cx="1023257" cy="38399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scal Poulin" refreshedDate="42033.410626157405" createdVersion="5" refreshedVersion="5" minRefreshableVersion="3" recordCount="107">
  <cacheSource type="worksheet">
    <worksheetSource name="Temps"/>
  </cacheSource>
  <cacheFields count="12">
    <cacheField name="# Paye" numFmtId="0">
      <sharedItems containsString="0" containsBlank="1" containsNumber="1" containsInteger="1" minValue="18" maxValue="20"/>
    </cacheField>
    <cacheField name="Date" numFmtId="14">
      <sharedItems containsNonDate="0" containsDate="1" containsString="0" containsBlank="1" minDate="2014-08-18T00:00:00" maxDate="2014-09-24T00:00:00" count="23">
        <m/>
        <d v="2014-08-18T00:00:00"/>
        <d v="2014-08-19T00:00:00"/>
        <d v="2014-08-20T00:00:00"/>
        <d v="2014-08-21T00:00:00"/>
        <d v="2014-08-22T00:00:00"/>
        <d v="2014-08-23T00:00:00"/>
        <d v="2014-08-24T00:00:00"/>
        <d v="2014-08-25T00:00:00"/>
        <d v="2014-08-26T00:00:00"/>
        <d v="2014-08-27T00:00:00"/>
        <d v="2014-08-28T00:00:00"/>
        <d v="2014-08-29T00:00:00"/>
        <d v="2014-09-05T00:00:00"/>
        <d v="2014-09-06T00:00:00"/>
        <d v="2014-09-07T00:00:00"/>
        <d v="2014-09-08T00:00:00"/>
        <d v="2014-09-09T00:00:00"/>
        <d v="2014-09-10T00:00:00"/>
        <d v="2014-09-11T00:00:00"/>
        <d v="2014-09-12T00:00:00"/>
        <d v="2014-09-22T00:00:00"/>
        <d v="2014-09-23T00:00:00"/>
      </sharedItems>
      <fieldGroup base="1">
        <rangePr groupBy="months" startDate="2014-08-18T00:00:00" endDate="2014-09-24T00:00:00"/>
        <groupItems count="14">
          <s v="(vide)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4/09/14"/>
        </groupItems>
      </fieldGroup>
    </cacheField>
    <cacheField name="#Projet" numFmtId="0">
      <sharedItems containsString="0" containsBlank="1" containsNumber="1" containsInteger="1" minValue="14000" maxValue="14016" count="11">
        <m/>
        <n v="14001"/>
        <n v="14006"/>
        <n v="14003"/>
        <n v="14005"/>
        <n v="14010"/>
        <n v="14013"/>
        <n v="14015"/>
        <n v="14011"/>
        <n v="14000"/>
        <n v="14016"/>
      </sharedItems>
    </cacheField>
    <cacheField name="Projet" numFmtId="0">
      <sharedItems containsBlank="1" count="22">
        <m/>
        <s v="Client 2"/>
        <s v="Client 7"/>
        <s v="Client 4"/>
        <s v="Client 6"/>
        <s v="Client 11"/>
        <s v="Client 14"/>
        <s v="Client 16"/>
        <s v="Client 12"/>
        <s v="Client 1"/>
        <s v="Client 17"/>
        <s v=""/>
        <s v="Café clé de sol" u="1"/>
        <s v="Toupin Gauthier" u="1"/>
        <s v="Nguyen" u="1"/>
        <s v="Verger de la Savane" u="1"/>
        <s v="Gilbert Gravel" u="1"/>
        <s v="JFLA" u="1"/>
        <s v="Condos de la Concorde" u="1"/>
        <s v="Poulin Ouellet" u="1"/>
        <s v="Colagiacomo" u="1"/>
        <s v="Ville Île Perrot" u="1"/>
      </sharedItems>
    </cacheField>
    <cacheField name="Classe" numFmtId="0">
      <sharedItems containsBlank="1" containsMixedTypes="1" containsNumber="1" containsInteger="1" minValue="100" maxValue="800" count="8">
        <m/>
        <n v="100"/>
        <n v="200"/>
        <s v=""/>
        <n v="800"/>
        <n v="400"/>
        <n v="600"/>
        <n v="300"/>
      </sharedItems>
    </cacheField>
    <cacheField name="Code Activité" numFmtId="0">
      <sharedItems containsString="0" containsBlank="1" containsNumber="1" containsInteger="1" minValue="100" maxValue="802" count="15">
        <m/>
        <n v="100"/>
        <n v="200"/>
        <n v="204"/>
        <n v="801"/>
        <n v="802"/>
        <n v="401"/>
        <n v="202"/>
        <n v="601"/>
        <n v="201"/>
        <n v="103"/>
        <n v="607"/>
        <n v="104"/>
        <n v="300"/>
        <n v="301"/>
      </sharedItems>
    </cacheField>
    <cacheField name="Description" numFmtId="0">
      <sharedItems containsBlank="1" containsMixedTypes="1" containsNumber="1" containsInteger="1" minValue="100" maxValue="600" count="20">
        <m/>
        <s v="ESQUISSE DU PROJET"/>
        <s v="PROJET PRÉLIMINAIRE"/>
        <s v=""/>
        <s v="Estimation"/>
        <s v="Km"/>
        <s v="Stationnement"/>
        <s v="Appel d'offres"/>
        <s v="Réunion"/>
        <s v="Administration"/>
        <s v="Préliminaire"/>
        <s v="Coordination"/>
        <s v="Maladie"/>
        <s v="PROJET DÉFINITIF"/>
        <s v="Exécution"/>
        <n v="100" u="1"/>
        <n v="600" u="1"/>
        <n v="300" u="1"/>
        <n v="400" u="1"/>
        <n v="200" u="1"/>
      </sharedItems>
    </cacheField>
    <cacheField name="Type (B/R)" numFmtId="0">
      <sharedItems containsBlank="1"/>
    </cacheField>
    <cacheField name="Type Hrs" numFmtId="0">
      <sharedItems containsBlank="1" count="4">
        <m/>
        <s v="Budgetées"/>
        <s v=""/>
        <s v="Réelles"/>
      </sharedItems>
    </cacheField>
    <cacheField name="Nb Hrs" numFmtId="166">
      <sharedItems containsString="0" containsBlank="1" containsNumber="1" minValue="0.5" maxValue="25"/>
    </cacheField>
    <cacheField name="$" numFmtId="0">
      <sharedItems containsString="0" containsBlank="1" containsNumber="1" minValue="0" maxValue="27"/>
    </cacheField>
    <cacheField name="Nbre Km" numFmtId="0">
      <sharedItems containsString="0" containsBlank="1" containsNumber="1" containsInteger="1" minValue="0" maxValue="50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ascal Poulin" refreshedDate="42033.410627314814" createdVersion="4" refreshedVersion="5" minRefreshableVersion="3" recordCount="106">
  <cacheSource type="worksheet">
    <worksheetSource ref="B5:M111" sheet="TEMPS"/>
  </cacheSource>
  <cacheFields count="12">
    <cacheField name="# Paye" numFmtId="0">
      <sharedItems containsString="0" containsBlank="1" containsNumber="1" containsInteger="1" minValue="18" maxValue="20"/>
    </cacheField>
    <cacheField name="Date" numFmtId="14">
      <sharedItems containsNonDate="0" containsDate="1" containsString="0" containsBlank="1" minDate="2014-08-18T00:00:00" maxDate="2014-09-24T00:00:00" count="23">
        <m/>
        <d v="2014-08-18T00:00:00"/>
        <d v="2014-08-19T00:00:00"/>
        <d v="2014-08-20T00:00:00"/>
        <d v="2014-08-21T00:00:00"/>
        <d v="2014-08-22T00:00:00"/>
        <d v="2014-08-23T00:00:00"/>
        <d v="2014-08-24T00:00:00"/>
        <d v="2014-08-25T00:00:00"/>
        <d v="2014-08-26T00:00:00"/>
        <d v="2014-08-27T00:00:00"/>
        <d v="2014-08-28T00:00:00"/>
        <d v="2014-08-29T00:00:00"/>
        <d v="2014-09-05T00:00:00"/>
        <d v="2014-09-06T00:00:00"/>
        <d v="2014-09-07T00:00:00"/>
        <d v="2014-09-08T00:00:00"/>
        <d v="2014-09-09T00:00:00"/>
        <d v="2014-09-10T00:00:00"/>
        <d v="2014-09-11T00:00:00"/>
        <d v="2014-09-12T00:00:00"/>
        <d v="2014-09-22T00:00:00"/>
        <d v="2014-09-23T00:00:00"/>
      </sharedItems>
    </cacheField>
    <cacheField name="#Projet" numFmtId="0">
      <sharedItems containsString="0" containsBlank="1" containsNumber="1" containsInteger="1" minValue="14000" maxValue="14016"/>
    </cacheField>
    <cacheField name="Projet" numFmtId="0">
      <sharedItems containsBlank="1" count="29">
        <m/>
        <s v="Client 2"/>
        <s v="Client 7"/>
        <s v="Client 4"/>
        <s v="Client 6"/>
        <s v="Client 11"/>
        <s v="Client 14"/>
        <s v="Client 16"/>
        <s v="Client 12"/>
        <s v="Client 1"/>
        <s v="Client 17"/>
        <s v=""/>
        <s v="MGV" u="1"/>
        <s v="Résidence Nguyen" u="1"/>
        <s v="Café clé de sol" u="1"/>
        <s v="Blaks" u="1"/>
        <s v="Toupin Gauthier" u="1"/>
        <s v="Nguyen" u="1"/>
        <s v="Verger de la Savane" u="1"/>
        <s v="Gilbert Gravel" u="1"/>
        <s v="TG" u="1"/>
        <s v="JFLA" u="1"/>
        <s v="Wang Wong" u="1"/>
        <s v="Condos de la Concorde" u="1"/>
        <s v="Poulin Ouellet" u="1"/>
        <s v="Colagiacomo" u="1"/>
        <s v="Chalet Gilbert Gravel" u="1"/>
        <s v="Jean-Paul Rouleau" u="1"/>
        <s v="Ville Île Perrot" u="1"/>
      </sharedItems>
    </cacheField>
    <cacheField name="Classe" numFmtId="0">
      <sharedItems containsBlank="1" containsMixedTypes="1" containsNumber="1" containsInteger="1" minValue="100" maxValue="800"/>
    </cacheField>
    <cacheField name="Code Activité" numFmtId="0">
      <sharedItems containsString="0" containsBlank="1" containsNumber="1" containsInteger="1" minValue="100" maxValue="802" count="17">
        <m/>
        <n v="100"/>
        <n v="200"/>
        <n v="204"/>
        <n v="801"/>
        <n v="802"/>
        <n v="401"/>
        <n v="202"/>
        <n v="601"/>
        <n v="201"/>
        <n v="103"/>
        <n v="607"/>
        <n v="104"/>
        <n v="300"/>
        <n v="301"/>
        <n v="102" u="1"/>
        <n v="105" u="1"/>
      </sharedItems>
    </cacheField>
    <cacheField name="Description" numFmtId="0">
      <sharedItems containsBlank="1" containsMixedTypes="1" containsNumber="1" containsInteger="1" minValue="100" maxValue="600" count="20">
        <m/>
        <s v="ESQUISSE DU PROJET"/>
        <s v="PROJET PRÉLIMINAIRE"/>
        <s v=""/>
        <s v="Estimation"/>
        <s v="Km"/>
        <s v="Stationnement"/>
        <s v="Appel d'offres"/>
        <s v="Réunion"/>
        <s v="Administration"/>
        <s v="Préliminaire"/>
        <s v="Coordination"/>
        <s v="Maladie"/>
        <s v="PROJET DÉFINITIF"/>
        <s v="Exécution"/>
        <n v="100" u="1"/>
        <n v="600" u="1"/>
        <n v="300" u="1"/>
        <n v="400" u="1"/>
        <n v="200" u="1"/>
      </sharedItems>
    </cacheField>
    <cacheField name="Type (B/R)" numFmtId="0">
      <sharedItems containsBlank="1"/>
    </cacheField>
    <cacheField name="Type Hrs" numFmtId="0">
      <sharedItems containsBlank="1" count="4">
        <m/>
        <s v="Budgetées"/>
        <s v=""/>
        <s v="Réelles"/>
      </sharedItems>
    </cacheField>
    <cacheField name="Nb Hrs" numFmtId="166">
      <sharedItems containsString="0" containsBlank="1" containsNumber="1" minValue="0.5" maxValue="25"/>
    </cacheField>
    <cacheField name="$" numFmtId="0">
      <sharedItems containsString="0" containsBlank="1" containsNumber="1" minValue="0" maxValue="27"/>
    </cacheField>
    <cacheField name="Nbre Km" numFmtId="0">
      <sharedItems containsString="0" containsBlank="1" containsNumber="1" containsInteger="1" minValue="0" maxValue="5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m/>
    <x v="0"/>
    <x v="0"/>
    <x v="0"/>
    <x v="0"/>
    <x v="0"/>
    <x v="0"/>
    <m/>
    <x v="0"/>
    <m/>
    <m/>
    <m/>
  </r>
  <r>
    <m/>
    <x v="0"/>
    <x v="0"/>
    <x v="0"/>
    <x v="0"/>
    <x v="0"/>
    <x v="0"/>
    <m/>
    <x v="0"/>
    <m/>
    <m/>
    <m/>
  </r>
  <r>
    <n v="18"/>
    <x v="1"/>
    <x v="1"/>
    <x v="1"/>
    <x v="1"/>
    <x v="1"/>
    <x v="1"/>
    <s v="B"/>
    <x v="1"/>
    <n v="2"/>
    <m/>
    <m/>
  </r>
  <r>
    <n v="18"/>
    <x v="1"/>
    <x v="2"/>
    <x v="2"/>
    <x v="2"/>
    <x v="2"/>
    <x v="2"/>
    <s v="B"/>
    <x v="1"/>
    <n v="15"/>
    <m/>
    <m/>
  </r>
  <r>
    <n v="18"/>
    <x v="1"/>
    <x v="3"/>
    <x v="3"/>
    <x v="3"/>
    <x v="0"/>
    <x v="3"/>
    <m/>
    <x v="2"/>
    <m/>
    <m/>
    <m/>
  </r>
  <r>
    <n v="18"/>
    <x v="1"/>
    <x v="4"/>
    <x v="4"/>
    <x v="3"/>
    <x v="0"/>
    <x v="3"/>
    <m/>
    <x v="2"/>
    <m/>
    <m/>
    <m/>
  </r>
  <r>
    <n v="18"/>
    <x v="1"/>
    <x v="5"/>
    <x v="5"/>
    <x v="2"/>
    <x v="3"/>
    <x v="4"/>
    <s v="B"/>
    <x v="1"/>
    <n v="25"/>
    <m/>
    <m/>
  </r>
  <r>
    <n v="18"/>
    <x v="1"/>
    <x v="1"/>
    <x v="1"/>
    <x v="4"/>
    <x v="4"/>
    <x v="5"/>
    <m/>
    <x v="2"/>
    <m/>
    <n v="27"/>
    <n v="50"/>
  </r>
  <r>
    <n v="18"/>
    <x v="1"/>
    <x v="6"/>
    <x v="6"/>
    <x v="4"/>
    <x v="5"/>
    <x v="6"/>
    <m/>
    <x v="2"/>
    <m/>
    <m/>
    <m/>
  </r>
  <r>
    <n v="18"/>
    <x v="1"/>
    <x v="7"/>
    <x v="7"/>
    <x v="3"/>
    <x v="0"/>
    <x v="3"/>
    <m/>
    <x v="2"/>
    <m/>
    <m/>
    <m/>
  </r>
  <r>
    <n v="18"/>
    <x v="1"/>
    <x v="2"/>
    <x v="2"/>
    <x v="3"/>
    <x v="0"/>
    <x v="3"/>
    <m/>
    <x v="2"/>
    <m/>
    <m/>
    <m/>
  </r>
  <r>
    <n v="18"/>
    <x v="1"/>
    <x v="3"/>
    <x v="3"/>
    <x v="5"/>
    <x v="6"/>
    <x v="7"/>
    <m/>
    <x v="3"/>
    <n v="0.5"/>
    <n v="0"/>
    <m/>
  </r>
  <r>
    <n v="18"/>
    <x v="1"/>
    <x v="4"/>
    <x v="4"/>
    <x v="2"/>
    <x v="3"/>
    <x v="4"/>
    <m/>
    <x v="3"/>
    <n v="0.5"/>
    <m/>
    <m/>
  </r>
  <r>
    <n v="18"/>
    <x v="1"/>
    <x v="2"/>
    <x v="2"/>
    <x v="2"/>
    <x v="7"/>
    <x v="8"/>
    <m/>
    <x v="3"/>
    <n v="4"/>
    <m/>
    <m/>
  </r>
  <r>
    <n v="18"/>
    <x v="1"/>
    <x v="5"/>
    <x v="5"/>
    <x v="2"/>
    <x v="3"/>
    <x v="4"/>
    <m/>
    <x v="3"/>
    <n v="3.5"/>
    <m/>
    <m/>
  </r>
  <r>
    <n v="18"/>
    <x v="2"/>
    <x v="3"/>
    <x v="3"/>
    <x v="5"/>
    <x v="6"/>
    <x v="7"/>
    <m/>
    <x v="3"/>
    <n v="0.5"/>
    <m/>
    <m/>
  </r>
  <r>
    <n v="18"/>
    <x v="2"/>
    <x v="2"/>
    <x v="2"/>
    <x v="2"/>
    <x v="7"/>
    <x v="8"/>
    <m/>
    <x v="3"/>
    <n v="1.5"/>
    <m/>
    <m/>
  </r>
  <r>
    <n v="18"/>
    <x v="2"/>
    <x v="5"/>
    <x v="5"/>
    <x v="2"/>
    <x v="3"/>
    <x v="4"/>
    <m/>
    <x v="3"/>
    <n v="5"/>
    <m/>
    <m/>
  </r>
  <r>
    <n v="18"/>
    <x v="2"/>
    <x v="8"/>
    <x v="8"/>
    <x v="6"/>
    <x v="8"/>
    <x v="9"/>
    <m/>
    <x v="3"/>
    <n v="1.5"/>
    <m/>
    <m/>
  </r>
  <r>
    <n v="18"/>
    <x v="2"/>
    <x v="6"/>
    <x v="6"/>
    <x v="6"/>
    <x v="8"/>
    <x v="9"/>
    <m/>
    <x v="3"/>
    <n v="0.5"/>
    <m/>
    <m/>
  </r>
  <r>
    <n v="18"/>
    <x v="3"/>
    <x v="2"/>
    <x v="2"/>
    <x v="2"/>
    <x v="7"/>
    <x v="8"/>
    <m/>
    <x v="3"/>
    <n v="2"/>
    <m/>
    <m/>
  </r>
  <r>
    <n v="18"/>
    <x v="3"/>
    <x v="2"/>
    <x v="2"/>
    <x v="2"/>
    <x v="7"/>
    <x v="8"/>
    <m/>
    <x v="3"/>
    <n v="2.5"/>
    <m/>
    <m/>
  </r>
  <r>
    <n v="18"/>
    <x v="3"/>
    <x v="5"/>
    <x v="5"/>
    <x v="2"/>
    <x v="3"/>
    <x v="4"/>
    <m/>
    <x v="3"/>
    <n v="0.5"/>
    <m/>
    <m/>
  </r>
  <r>
    <n v="18"/>
    <x v="3"/>
    <x v="8"/>
    <x v="8"/>
    <x v="6"/>
    <x v="8"/>
    <x v="9"/>
    <m/>
    <x v="3"/>
    <n v="1"/>
    <m/>
    <m/>
  </r>
  <r>
    <n v="18"/>
    <x v="3"/>
    <x v="6"/>
    <x v="6"/>
    <x v="6"/>
    <x v="8"/>
    <x v="9"/>
    <m/>
    <x v="3"/>
    <n v="1.5"/>
    <m/>
    <m/>
  </r>
  <r>
    <n v="18"/>
    <x v="4"/>
    <x v="2"/>
    <x v="2"/>
    <x v="2"/>
    <x v="9"/>
    <x v="10"/>
    <m/>
    <x v="3"/>
    <n v="6"/>
    <m/>
    <m/>
  </r>
  <r>
    <n v="18"/>
    <x v="4"/>
    <x v="5"/>
    <x v="5"/>
    <x v="2"/>
    <x v="3"/>
    <x v="4"/>
    <m/>
    <x v="3"/>
    <n v="1.5"/>
    <m/>
    <m/>
  </r>
  <r>
    <n v="18"/>
    <x v="5"/>
    <x v="2"/>
    <x v="2"/>
    <x v="2"/>
    <x v="9"/>
    <x v="10"/>
    <m/>
    <x v="3"/>
    <n v="0.5"/>
    <m/>
    <m/>
  </r>
  <r>
    <n v="18"/>
    <x v="5"/>
    <x v="5"/>
    <x v="5"/>
    <x v="2"/>
    <x v="3"/>
    <x v="4"/>
    <m/>
    <x v="3"/>
    <n v="1"/>
    <m/>
    <m/>
  </r>
  <r>
    <n v="18"/>
    <x v="5"/>
    <x v="8"/>
    <x v="8"/>
    <x v="6"/>
    <x v="8"/>
    <x v="9"/>
    <m/>
    <x v="3"/>
    <n v="0.5"/>
    <m/>
    <m/>
  </r>
  <r>
    <n v="18"/>
    <x v="5"/>
    <x v="6"/>
    <x v="6"/>
    <x v="6"/>
    <x v="8"/>
    <x v="9"/>
    <m/>
    <x v="3"/>
    <n v="1"/>
    <m/>
    <m/>
  </r>
  <r>
    <n v="18"/>
    <x v="5"/>
    <x v="6"/>
    <x v="6"/>
    <x v="1"/>
    <x v="10"/>
    <x v="11"/>
    <m/>
    <x v="3"/>
    <n v="4.5"/>
    <m/>
    <m/>
  </r>
  <r>
    <n v="18"/>
    <x v="6"/>
    <x v="5"/>
    <x v="5"/>
    <x v="2"/>
    <x v="3"/>
    <x v="4"/>
    <m/>
    <x v="3"/>
    <n v="1"/>
    <m/>
    <m/>
  </r>
  <r>
    <n v="18"/>
    <x v="7"/>
    <x v="5"/>
    <x v="5"/>
    <x v="2"/>
    <x v="3"/>
    <x v="4"/>
    <m/>
    <x v="3"/>
    <n v="1.5"/>
    <m/>
    <m/>
  </r>
  <r>
    <n v="18"/>
    <x v="8"/>
    <x v="2"/>
    <x v="2"/>
    <x v="2"/>
    <x v="3"/>
    <x v="4"/>
    <m/>
    <x v="3"/>
    <n v="1"/>
    <m/>
    <m/>
  </r>
  <r>
    <n v="18"/>
    <x v="8"/>
    <x v="5"/>
    <x v="5"/>
    <x v="2"/>
    <x v="3"/>
    <x v="4"/>
    <m/>
    <x v="3"/>
    <n v="3.5"/>
    <m/>
    <m/>
  </r>
  <r>
    <n v="18"/>
    <x v="8"/>
    <x v="6"/>
    <x v="6"/>
    <x v="1"/>
    <x v="10"/>
    <x v="11"/>
    <m/>
    <x v="3"/>
    <n v="2.5"/>
    <m/>
    <m/>
  </r>
  <r>
    <n v="18"/>
    <x v="9"/>
    <x v="2"/>
    <x v="2"/>
    <x v="2"/>
    <x v="3"/>
    <x v="4"/>
    <m/>
    <x v="3"/>
    <n v="1"/>
    <m/>
    <m/>
  </r>
  <r>
    <n v="18"/>
    <x v="9"/>
    <x v="5"/>
    <x v="5"/>
    <x v="2"/>
    <x v="3"/>
    <x v="4"/>
    <m/>
    <x v="3"/>
    <n v="2"/>
    <m/>
    <m/>
  </r>
  <r>
    <n v="18"/>
    <x v="9"/>
    <x v="6"/>
    <x v="6"/>
    <x v="6"/>
    <x v="8"/>
    <x v="9"/>
    <m/>
    <x v="3"/>
    <n v="2"/>
    <m/>
    <m/>
  </r>
  <r>
    <n v="18"/>
    <x v="9"/>
    <x v="6"/>
    <x v="6"/>
    <x v="1"/>
    <x v="10"/>
    <x v="11"/>
    <m/>
    <x v="3"/>
    <n v="0.5"/>
    <m/>
    <m/>
  </r>
  <r>
    <n v="18"/>
    <x v="10"/>
    <x v="2"/>
    <x v="2"/>
    <x v="2"/>
    <x v="3"/>
    <x v="4"/>
    <m/>
    <x v="3"/>
    <n v="2"/>
    <m/>
    <m/>
  </r>
  <r>
    <n v="18"/>
    <x v="10"/>
    <x v="5"/>
    <x v="5"/>
    <x v="2"/>
    <x v="3"/>
    <x v="4"/>
    <m/>
    <x v="3"/>
    <n v="0.5"/>
    <m/>
    <m/>
  </r>
  <r>
    <n v="18"/>
    <x v="10"/>
    <x v="7"/>
    <x v="7"/>
    <x v="6"/>
    <x v="8"/>
    <x v="9"/>
    <m/>
    <x v="3"/>
    <n v="2"/>
    <m/>
    <m/>
  </r>
  <r>
    <n v="18"/>
    <x v="11"/>
    <x v="9"/>
    <x v="9"/>
    <x v="6"/>
    <x v="11"/>
    <x v="12"/>
    <m/>
    <x v="3"/>
    <n v="2.5"/>
    <m/>
    <m/>
  </r>
  <r>
    <n v="18"/>
    <x v="11"/>
    <x v="1"/>
    <x v="1"/>
    <x v="1"/>
    <x v="12"/>
    <x v="4"/>
    <m/>
    <x v="3"/>
    <n v="4"/>
    <m/>
    <m/>
  </r>
  <r>
    <n v="18"/>
    <x v="11"/>
    <x v="4"/>
    <x v="4"/>
    <x v="2"/>
    <x v="3"/>
    <x v="4"/>
    <m/>
    <x v="3"/>
    <n v="0.5"/>
    <m/>
    <m/>
  </r>
  <r>
    <n v="18"/>
    <x v="11"/>
    <x v="2"/>
    <x v="2"/>
    <x v="7"/>
    <x v="13"/>
    <x v="13"/>
    <s v="B"/>
    <x v="1"/>
    <n v="5"/>
    <m/>
    <m/>
  </r>
  <r>
    <n v="18"/>
    <x v="11"/>
    <x v="5"/>
    <x v="5"/>
    <x v="2"/>
    <x v="3"/>
    <x v="4"/>
    <m/>
    <x v="3"/>
    <n v="1.5"/>
    <m/>
    <m/>
  </r>
  <r>
    <n v="18"/>
    <x v="11"/>
    <x v="7"/>
    <x v="7"/>
    <x v="6"/>
    <x v="8"/>
    <x v="9"/>
    <m/>
    <x v="3"/>
    <n v="1"/>
    <m/>
    <m/>
  </r>
  <r>
    <n v="18"/>
    <x v="12"/>
    <x v="9"/>
    <x v="9"/>
    <x v="6"/>
    <x v="11"/>
    <x v="12"/>
    <m/>
    <x v="3"/>
    <n v="0.5"/>
    <m/>
    <m/>
  </r>
  <r>
    <n v="18"/>
    <x v="12"/>
    <x v="1"/>
    <x v="1"/>
    <x v="1"/>
    <x v="12"/>
    <x v="4"/>
    <m/>
    <x v="3"/>
    <n v="2"/>
    <m/>
    <m/>
  </r>
  <r>
    <n v="18"/>
    <x v="12"/>
    <x v="2"/>
    <x v="2"/>
    <x v="7"/>
    <x v="14"/>
    <x v="14"/>
    <m/>
    <x v="3"/>
    <n v="4"/>
    <m/>
    <m/>
  </r>
  <r>
    <n v="18"/>
    <x v="12"/>
    <x v="5"/>
    <x v="5"/>
    <x v="2"/>
    <x v="3"/>
    <x v="4"/>
    <m/>
    <x v="3"/>
    <n v="2.5"/>
    <m/>
    <m/>
  </r>
  <r>
    <n v="19"/>
    <x v="13"/>
    <x v="1"/>
    <x v="1"/>
    <x v="2"/>
    <x v="2"/>
    <x v="2"/>
    <s v="B"/>
    <x v="1"/>
    <n v="10"/>
    <m/>
    <m/>
  </r>
  <r>
    <n v="19"/>
    <x v="14"/>
    <x v="1"/>
    <x v="1"/>
    <x v="2"/>
    <x v="3"/>
    <x v="4"/>
    <m/>
    <x v="3"/>
    <n v="2"/>
    <m/>
    <m/>
  </r>
  <r>
    <n v="19"/>
    <x v="15"/>
    <x v="1"/>
    <x v="1"/>
    <x v="2"/>
    <x v="3"/>
    <x v="4"/>
    <m/>
    <x v="3"/>
    <n v="3"/>
    <m/>
    <m/>
  </r>
  <r>
    <n v="19"/>
    <x v="16"/>
    <x v="10"/>
    <x v="10"/>
    <x v="1"/>
    <x v="10"/>
    <x v="11"/>
    <m/>
    <x v="3"/>
    <n v="4"/>
    <m/>
    <m/>
  </r>
  <r>
    <n v="19"/>
    <x v="17"/>
    <x v="1"/>
    <x v="1"/>
    <x v="2"/>
    <x v="3"/>
    <x v="4"/>
    <m/>
    <x v="3"/>
    <n v="2"/>
    <m/>
    <m/>
  </r>
  <r>
    <n v="19"/>
    <x v="18"/>
    <x v="1"/>
    <x v="1"/>
    <x v="1"/>
    <x v="10"/>
    <x v="11"/>
    <m/>
    <x v="3"/>
    <n v="4"/>
    <m/>
    <m/>
  </r>
  <r>
    <n v="19"/>
    <x v="19"/>
    <x v="1"/>
    <x v="1"/>
    <x v="2"/>
    <x v="3"/>
    <x v="4"/>
    <m/>
    <x v="3"/>
    <n v="3"/>
    <m/>
    <m/>
  </r>
  <r>
    <n v="19"/>
    <x v="20"/>
    <x v="4"/>
    <x v="4"/>
    <x v="1"/>
    <x v="10"/>
    <x v="11"/>
    <m/>
    <x v="3"/>
    <n v="2"/>
    <m/>
    <m/>
  </r>
  <r>
    <n v="20"/>
    <x v="21"/>
    <x v="1"/>
    <x v="1"/>
    <x v="2"/>
    <x v="3"/>
    <x v="4"/>
    <m/>
    <x v="3"/>
    <n v="4"/>
    <m/>
    <m/>
  </r>
  <r>
    <m/>
    <x v="21"/>
    <x v="1"/>
    <x v="1"/>
    <x v="4"/>
    <x v="5"/>
    <x v="6"/>
    <m/>
    <x v="2"/>
    <m/>
    <n v="20"/>
    <n v="0"/>
  </r>
  <r>
    <m/>
    <x v="21"/>
    <x v="1"/>
    <x v="1"/>
    <x v="4"/>
    <x v="4"/>
    <x v="5"/>
    <m/>
    <x v="2"/>
    <m/>
    <n v="13.5"/>
    <n v="25"/>
  </r>
  <r>
    <m/>
    <x v="21"/>
    <x v="1"/>
    <x v="1"/>
    <x v="4"/>
    <x v="4"/>
    <x v="5"/>
    <m/>
    <x v="2"/>
    <m/>
    <n v="11.88"/>
    <n v="22"/>
  </r>
  <r>
    <m/>
    <x v="22"/>
    <x v="6"/>
    <x v="6"/>
    <x v="1"/>
    <x v="1"/>
    <x v="1"/>
    <s v="B"/>
    <x v="1"/>
    <n v="10"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11"/>
    <x v="3"/>
    <x v="0"/>
    <x v="3"/>
    <m/>
    <x v="2"/>
    <m/>
    <m/>
    <m/>
  </r>
  <r>
    <m/>
    <x v="0"/>
    <x v="0"/>
    <x v="0"/>
    <x v="0"/>
    <x v="0"/>
    <x v="0"/>
    <m/>
    <x v="0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6">
  <r>
    <m/>
    <x v="0"/>
    <m/>
    <x v="0"/>
    <m/>
    <x v="0"/>
    <x v="0"/>
    <m/>
    <x v="0"/>
    <m/>
    <m/>
    <m/>
  </r>
  <r>
    <m/>
    <x v="0"/>
    <m/>
    <x v="0"/>
    <m/>
    <x v="0"/>
    <x v="0"/>
    <m/>
    <x v="0"/>
    <m/>
    <m/>
    <m/>
  </r>
  <r>
    <n v="18"/>
    <x v="1"/>
    <n v="14001"/>
    <x v="1"/>
    <n v="100"/>
    <x v="1"/>
    <x v="1"/>
    <s v="B"/>
    <x v="1"/>
    <n v="2"/>
    <m/>
    <m/>
  </r>
  <r>
    <n v="18"/>
    <x v="1"/>
    <n v="14006"/>
    <x v="2"/>
    <n v="200"/>
    <x v="2"/>
    <x v="2"/>
    <s v="B"/>
    <x v="1"/>
    <n v="15"/>
    <m/>
    <m/>
  </r>
  <r>
    <n v="18"/>
    <x v="1"/>
    <n v="14003"/>
    <x v="3"/>
    <s v=""/>
    <x v="0"/>
    <x v="3"/>
    <m/>
    <x v="2"/>
    <m/>
    <m/>
    <m/>
  </r>
  <r>
    <n v="18"/>
    <x v="1"/>
    <n v="14005"/>
    <x v="4"/>
    <s v=""/>
    <x v="0"/>
    <x v="3"/>
    <m/>
    <x v="2"/>
    <m/>
    <m/>
    <m/>
  </r>
  <r>
    <n v="18"/>
    <x v="1"/>
    <n v="14010"/>
    <x v="5"/>
    <n v="200"/>
    <x v="3"/>
    <x v="4"/>
    <s v="B"/>
    <x v="1"/>
    <n v="25"/>
    <m/>
    <m/>
  </r>
  <r>
    <n v="18"/>
    <x v="1"/>
    <n v="14001"/>
    <x v="1"/>
    <n v="800"/>
    <x v="4"/>
    <x v="5"/>
    <m/>
    <x v="2"/>
    <m/>
    <n v="27"/>
    <n v="50"/>
  </r>
  <r>
    <n v="18"/>
    <x v="1"/>
    <n v="14013"/>
    <x v="6"/>
    <n v="800"/>
    <x v="5"/>
    <x v="6"/>
    <m/>
    <x v="2"/>
    <m/>
    <m/>
    <m/>
  </r>
  <r>
    <n v="18"/>
    <x v="1"/>
    <n v="14015"/>
    <x v="7"/>
    <s v=""/>
    <x v="0"/>
    <x v="3"/>
    <m/>
    <x v="2"/>
    <m/>
    <m/>
    <m/>
  </r>
  <r>
    <n v="18"/>
    <x v="1"/>
    <n v="14006"/>
    <x v="2"/>
    <s v=""/>
    <x v="0"/>
    <x v="3"/>
    <m/>
    <x v="2"/>
    <m/>
    <m/>
    <m/>
  </r>
  <r>
    <n v="18"/>
    <x v="1"/>
    <n v="14003"/>
    <x v="3"/>
    <n v="400"/>
    <x v="6"/>
    <x v="7"/>
    <m/>
    <x v="3"/>
    <n v="0.5"/>
    <n v="0"/>
    <m/>
  </r>
  <r>
    <n v="18"/>
    <x v="1"/>
    <n v="14005"/>
    <x v="4"/>
    <n v="200"/>
    <x v="3"/>
    <x v="4"/>
    <m/>
    <x v="3"/>
    <n v="0.5"/>
    <m/>
    <m/>
  </r>
  <r>
    <n v="18"/>
    <x v="1"/>
    <n v="14006"/>
    <x v="2"/>
    <n v="200"/>
    <x v="7"/>
    <x v="8"/>
    <m/>
    <x v="3"/>
    <n v="4"/>
    <m/>
    <m/>
  </r>
  <r>
    <n v="18"/>
    <x v="1"/>
    <n v="14010"/>
    <x v="5"/>
    <n v="200"/>
    <x v="3"/>
    <x v="4"/>
    <m/>
    <x v="3"/>
    <n v="3.5"/>
    <m/>
    <m/>
  </r>
  <r>
    <n v="18"/>
    <x v="2"/>
    <n v="14003"/>
    <x v="3"/>
    <n v="400"/>
    <x v="6"/>
    <x v="7"/>
    <m/>
    <x v="3"/>
    <n v="0.5"/>
    <m/>
    <m/>
  </r>
  <r>
    <n v="18"/>
    <x v="2"/>
    <n v="14006"/>
    <x v="2"/>
    <n v="200"/>
    <x v="7"/>
    <x v="8"/>
    <m/>
    <x v="3"/>
    <n v="1.5"/>
    <m/>
    <m/>
  </r>
  <r>
    <n v="18"/>
    <x v="2"/>
    <n v="14010"/>
    <x v="5"/>
    <n v="200"/>
    <x v="3"/>
    <x v="4"/>
    <m/>
    <x v="3"/>
    <n v="5"/>
    <m/>
    <m/>
  </r>
  <r>
    <n v="18"/>
    <x v="2"/>
    <n v="14011"/>
    <x v="8"/>
    <n v="600"/>
    <x v="8"/>
    <x v="9"/>
    <m/>
    <x v="3"/>
    <n v="1.5"/>
    <m/>
    <m/>
  </r>
  <r>
    <n v="18"/>
    <x v="2"/>
    <n v="14013"/>
    <x v="6"/>
    <n v="600"/>
    <x v="8"/>
    <x v="9"/>
    <m/>
    <x v="3"/>
    <n v="0.5"/>
    <m/>
    <m/>
  </r>
  <r>
    <n v="18"/>
    <x v="3"/>
    <n v="14006"/>
    <x v="2"/>
    <n v="200"/>
    <x v="7"/>
    <x v="8"/>
    <m/>
    <x v="3"/>
    <n v="2"/>
    <m/>
    <m/>
  </r>
  <r>
    <n v="18"/>
    <x v="3"/>
    <n v="14006"/>
    <x v="2"/>
    <n v="200"/>
    <x v="7"/>
    <x v="8"/>
    <m/>
    <x v="3"/>
    <n v="2.5"/>
    <m/>
    <m/>
  </r>
  <r>
    <n v="18"/>
    <x v="3"/>
    <n v="14010"/>
    <x v="5"/>
    <n v="200"/>
    <x v="3"/>
    <x v="4"/>
    <m/>
    <x v="3"/>
    <n v="0.5"/>
    <m/>
    <m/>
  </r>
  <r>
    <n v="18"/>
    <x v="3"/>
    <n v="14011"/>
    <x v="8"/>
    <n v="600"/>
    <x v="8"/>
    <x v="9"/>
    <m/>
    <x v="3"/>
    <n v="1"/>
    <m/>
    <m/>
  </r>
  <r>
    <n v="18"/>
    <x v="3"/>
    <n v="14013"/>
    <x v="6"/>
    <n v="600"/>
    <x v="8"/>
    <x v="9"/>
    <m/>
    <x v="3"/>
    <n v="1.5"/>
    <m/>
    <m/>
  </r>
  <r>
    <n v="18"/>
    <x v="4"/>
    <n v="14006"/>
    <x v="2"/>
    <n v="200"/>
    <x v="9"/>
    <x v="10"/>
    <m/>
    <x v="3"/>
    <n v="6"/>
    <m/>
    <m/>
  </r>
  <r>
    <n v="18"/>
    <x v="4"/>
    <n v="14010"/>
    <x v="5"/>
    <n v="200"/>
    <x v="3"/>
    <x v="4"/>
    <m/>
    <x v="3"/>
    <n v="1.5"/>
    <m/>
    <m/>
  </r>
  <r>
    <n v="18"/>
    <x v="5"/>
    <n v="14006"/>
    <x v="2"/>
    <n v="200"/>
    <x v="9"/>
    <x v="10"/>
    <m/>
    <x v="3"/>
    <n v="0.5"/>
    <m/>
    <m/>
  </r>
  <r>
    <n v="18"/>
    <x v="5"/>
    <n v="14010"/>
    <x v="5"/>
    <n v="200"/>
    <x v="3"/>
    <x v="4"/>
    <m/>
    <x v="3"/>
    <n v="1"/>
    <m/>
    <m/>
  </r>
  <r>
    <n v="18"/>
    <x v="5"/>
    <n v="14011"/>
    <x v="8"/>
    <n v="600"/>
    <x v="8"/>
    <x v="9"/>
    <m/>
    <x v="3"/>
    <n v="0.5"/>
    <m/>
    <m/>
  </r>
  <r>
    <n v="18"/>
    <x v="5"/>
    <n v="14013"/>
    <x v="6"/>
    <n v="600"/>
    <x v="8"/>
    <x v="9"/>
    <m/>
    <x v="3"/>
    <n v="1"/>
    <m/>
    <m/>
  </r>
  <r>
    <n v="18"/>
    <x v="5"/>
    <n v="14013"/>
    <x v="6"/>
    <n v="100"/>
    <x v="10"/>
    <x v="11"/>
    <m/>
    <x v="3"/>
    <n v="4.5"/>
    <m/>
    <m/>
  </r>
  <r>
    <n v="18"/>
    <x v="6"/>
    <n v="14010"/>
    <x v="5"/>
    <n v="200"/>
    <x v="3"/>
    <x v="4"/>
    <m/>
    <x v="3"/>
    <n v="1"/>
    <m/>
    <m/>
  </r>
  <r>
    <n v="18"/>
    <x v="7"/>
    <n v="14010"/>
    <x v="5"/>
    <n v="200"/>
    <x v="3"/>
    <x v="4"/>
    <m/>
    <x v="3"/>
    <n v="1.5"/>
    <m/>
    <m/>
  </r>
  <r>
    <n v="18"/>
    <x v="8"/>
    <n v="14006"/>
    <x v="2"/>
    <n v="200"/>
    <x v="3"/>
    <x v="4"/>
    <m/>
    <x v="3"/>
    <n v="1"/>
    <m/>
    <m/>
  </r>
  <r>
    <n v="18"/>
    <x v="8"/>
    <n v="14010"/>
    <x v="5"/>
    <n v="200"/>
    <x v="3"/>
    <x v="4"/>
    <m/>
    <x v="3"/>
    <n v="3.5"/>
    <m/>
    <m/>
  </r>
  <r>
    <n v="18"/>
    <x v="8"/>
    <n v="14013"/>
    <x v="6"/>
    <n v="100"/>
    <x v="10"/>
    <x v="11"/>
    <m/>
    <x v="3"/>
    <n v="2.5"/>
    <m/>
    <m/>
  </r>
  <r>
    <n v="18"/>
    <x v="9"/>
    <n v="14006"/>
    <x v="2"/>
    <n v="200"/>
    <x v="3"/>
    <x v="4"/>
    <m/>
    <x v="3"/>
    <n v="1"/>
    <m/>
    <m/>
  </r>
  <r>
    <n v="18"/>
    <x v="9"/>
    <n v="14010"/>
    <x v="5"/>
    <n v="200"/>
    <x v="3"/>
    <x v="4"/>
    <m/>
    <x v="3"/>
    <n v="2"/>
    <m/>
    <m/>
  </r>
  <r>
    <n v="18"/>
    <x v="9"/>
    <n v="14013"/>
    <x v="6"/>
    <n v="600"/>
    <x v="8"/>
    <x v="9"/>
    <m/>
    <x v="3"/>
    <n v="2"/>
    <m/>
    <m/>
  </r>
  <r>
    <n v="18"/>
    <x v="9"/>
    <n v="14013"/>
    <x v="6"/>
    <n v="100"/>
    <x v="10"/>
    <x v="11"/>
    <m/>
    <x v="3"/>
    <n v="0.5"/>
    <m/>
    <m/>
  </r>
  <r>
    <n v="18"/>
    <x v="10"/>
    <n v="14006"/>
    <x v="2"/>
    <n v="200"/>
    <x v="3"/>
    <x v="4"/>
    <m/>
    <x v="3"/>
    <n v="2"/>
    <m/>
    <m/>
  </r>
  <r>
    <n v="18"/>
    <x v="10"/>
    <n v="14010"/>
    <x v="5"/>
    <n v="200"/>
    <x v="3"/>
    <x v="4"/>
    <m/>
    <x v="3"/>
    <n v="0.5"/>
    <m/>
    <m/>
  </r>
  <r>
    <n v="18"/>
    <x v="10"/>
    <n v="14015"/>
    <x v="7"/>
    <n v="600"/>
    <x v="8"/>
    <x v="9"/>
    <m/>
    <x v="3"/>
    <n v="2"/>
    <m/>
    <m/>
  </r>
  <r>
    <n v="18"/>
    <x v="11"/>
    <n v="14000"/>
    <x v="9"/>
    <n v="600"/>
    <x v="11"/>
    <x v="12"/>
    <m/>
    <x v="3"/>
    <n v="2.5"/>
    <m/>
    <m/>
  </r>
  <r>
    <n v="18"/>
    <x v="11"/>
    <n v="14001"/>
    <x v="1"/>
    <n v="100"/>
    <x v="12"/>
    <x v="4"/>
    <m/>
    <x v="3"/>
    <n v="4"/>
    <m/>
    <m/>
  </r>
  <r>
    <n v="18"/>
    <x v="11"/>
    <n v="14005"/>
    <x v="4"/>
    <n v="200"/>
    <x v="3"/>
    <x v="4"/>
    <m/>
    <x v="3"/>
    <n v="0.5"/>
    <m/>
    <m/>
  </r>
  <r>
    <n v="18"/>
    <x v="11"/>
    <n v="14006"/>
    <x v="2"/>
    <n v="300"/>
    <x v="13"/>
    <x v="13"/>
    <s v="B"/>
    <x v="1"/>
    <n v="5"/>
    <m/>
    <m/>
  </r>
  <r>
    <n v="18"/>
    <x v="11"/>
    <n v="14010"/>
    <x v="5"/>
    <n v="200"/>
    <x v="3"/>
    <x v="4"/>
    <m/>
    <x v="3"/>
    <n v="1.5"/>
    <m/>
    <m/>
  </r>
  <r>
    <n v="18"/>
    <x v="11"/>
    <n v="14015"/>
    <x v="7"/>
    <n v="600"/>
    <x v="8"/>
    <x v="9"/>
    <m/>
    <x v="3"/>
    <n v="1"/>
    <m/>
    <m/>
  </r>
  <r>
    <n v="18"/>
    <x v="12"/>
    <n v="14000"/>
    <x v="9"/>
    <n v="600"/>
    <x v="11"/>
    <x v="12"/>
    <m/>
    <x v="3"/>
    <n v="0.5"/>
    <m/>
    <m/>
  </r>
  <r>
    <n v="18"/>
    <x v="12"/>
    <n v="14001"/>
    <x v="1"/>
    <n v="100"/>
    <x v="12"/>
    <x v="4"/>
    <m/>
    <x v="3"/>
    <n v="2"/>
    <m/>
    <m/>
  </r>
  <r>
    <n v="18"/>
    <x v="12"/>
    <n v="14006"/>
    <x v="2"/>
    <n v="300"/>
    <x v="14"/>
    <x v="14"/>
    <m/>
    <x v="3"/>
    <n v="4"/>
    <m/>
    <m/>
  </r>
  <r>
    <n v="18"/>
    <x v="12"/>
    <n v="14010"/>
    <x v="5"/>
    <n v="200"/>
    <x v="3"/>
    <x v="4"/>
    <m/>
    <x v="3"/>
    <n v="2.5"/>
    <m/>
    <m/>
  </r>
  <r>
    <n v="19"/>
    <x v="13"/>
    <n v="14001"/>
    <x v="1"/>
    <n v="200"/>
    <x v="2"/>
    <x v="2"/>
    <s v="B"/>
    <x v="1"/>
    <n v="10"/>
    <m/>
    <m/>
  </r>
  <r>
    <n v="19"/>
    <x v="14"/>
    <n v="14001"/>
    <x v="1"/>
    <n v="200"/>
    <x v="3"/>
    <x v="4"/>
    <m/>
    <x v="3"/>
    <n v="2"/>
    <m/>
    <m/>
  </r>
  <r>
    <n v="19"/>
    <x v="15"/>
    <n v="14001"/>
    <x v="1"/>
    <n v="200"/>
    <x v="3"/>
    <x v="4"/>
    <m/>
    <x v="3"/>
    <n v="3"/>
    <m/>
    <m/>
  </r>
  <r>
    <n v="19"/>
    <x v="16"/>
    <n v="14016"/>
    <x v="10"/>
    <n v="100"/>
    <x v="10"/>
    <x v="11"/>
    <m/>
    <x v="3"/>
    <n v="4"/>
    <m/>
    <m/>
  </r>
  <r>
    <n v="19"/>
    <x v="17"/>
    <n v="14001"/>
    <x v="1"/>
    <n v="200"/>
    <x v="3"/>
    <x v="4"/>
    <m/>
    <x v="3"/>
    <n v="2"/>
    <m/>
    <m/>
  </r>
  <r>
    <n v="19"/>
    <x v="18"/>
    <n v="14001"/>
    <x v="1"/>
    <n v="100"/>
    <x v="10"/>
    <x v="11"/>
    <m/>
    <x v="3"/>
    <n v="4"/>
    <m/>
    <m/>
  </r>
  <r>
    <n v="19"/>
    <x v="19"/>
    <n v="14001"/>
    <x v="1"/>
    <n v="200"/>
    <x v="3"/>
    <x v="4"/>
    <m/>
    <x v="3"/>
    <n v="3"/>
    <m/>
    <m/>
  </r>
  <r>
    <n v="19"/>
    <x v="20"/>
    <n v="14005"/>
    <x v="4"/>
    <n v="100"/>
    <x v="10"/>
    <x v="11"/>
    <m/>
    <x v="3"/>
    <n v="2"/>
    <m/>
    <m/>
  </r>
  <r>
    <n v="20"/>
    <x v="21"/>
    <n v="14001"/>
    <x v="1"/>
    <n v="200"/>
    <x v="3"/>
    <x v="4"/>
    <m/>
    <x v="3"/>
    <n v="4"/>
    <m/>
    <m/>
  </r>
  <r>
    <m/>
    <x v="21"/>
    <n v="14001"/>
    <x v="1"/>
    <n v="800"/>
    <x v="5"/>
    <x v="6"/>
    <m/>
    <x v="2"/>
    <m/>
    <n v="20"/>
    <n v="0"/>
  </r>
  <r>
    <m/>
    <x v="21"/>
    <n v="14001"/>
    <x v="1"/>
    <n v="800"/>
    <x v="4"/>
    <x v="5"/>
    <m/>
    <x v="2"/>
    <m/>
    <n v="13.5"/>
    <n v="25"/>
  </r>
  <r>
    <m/>
    <x v="21"/>
    <n v="14001"/>
    <x v="1"/>
    <n v="800"/>
    <x v="4"/>
    <x v="5"/>
    <m/>
    <x v="2"/>
    <m/>
    <n v="11.88"/>
    <n v="22"/>
  </r>
  <r>
    <m/>
    <x v="22"/>
    <n v="14013"/>
    <x v="6"/>
    <n v="100"/>
    <x v="1"/>
    <x v="1"/>
    <s v="B"/>
    <x v="1"/>
    <n v="10"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  <r>
    <m/>
    <x v="0"/>
    <m/>
    <x v="11"/>
    <s v=""/>
    <x v="0"/>
    <x v="3"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CD Sommaire" cacheId="72" applyNumberFormats="0" applyBorderFormats="0" applyFontFormats="0" applyPatternFormats="0" applyAlignmentFormats="0" applyWidthHeightFormats="1" dataCaption="Valeurs" updatedVersion="5" minRefreshableVersion="5" useAutoFormatting="1" itemPrintTitles="1" createdVersion="4" indent="0" outline="1" outlineData="1" chartFormat="3" rowHeaderCaption="PROJET" colHeaderCaption="HRS">
  <location ref="D9:AD43" firstHeaderRow="1" firstDataRow="2" firstDataCol="3"/>
  <pivotFields count="12">
    <pivotField showAll="0" defaultSubtotal="0"/>
    <pivotField axis="axisCol" defaultSubtotal="0">
      <items count="23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0"/>
        <item x="22"/>
      </items>
    </pivotField>
    <pivotField outline="0" multipleItemSelectionAllowed="1" showAll="0" sortType="ascending" defaultSubtotal="0"/>
    <pivotField axis="axisRow" outline="0" showAll="0" insertBlankRow="1" sortType="ascending" defaultSubtotal="0">
      <items count="29">
        <item x="11"/>
        <item m="1" x="15"/>
        <item m="1" x="14"/>
        <item m="1" x="26"/>
        <item x="9"/>
        <item x="5"/>
        <item x="8"/>
        <item x="6"/>
        <item x="7"/>
        <item x="10"/>
        <item x="1"/>
        <item x="3"/>
        <item x="4"/>
        <item x="2"/>
        <item m="1" x="25"/>
        <item m="1" x="23"/>
        <item m="1" x="19"/>
        <item m="1" x="27"/>
        <item m="1" x="21"/>
        <item m="1" x="12"/>
        <item m="1" x="17"/>
        <item m="1" x="24"/>
        <item m="1" x="13"/>
        <item m="1" x="20"/>
        <item m="1" x="16"/>
        <item m="1" x="18"/>
        <item m="1" x="28"/>
        <item m="1" x="22"/>
        <item x="0"/>
      </items>
    </pivotField>
    <pivotField showAll="0" defaultSubtotal="0"/>
    <pivotField axis="axisRow" outline="0" showAll="0" sortType="ascending" defaultSubtotal="0">
      <items count="17">
        <item x="1"/>
        <item m="1" x="15"/>
        <item x="10"/>
        <item x="12"/>
        <item m="1" x="16"/>
        <item x="2"/>
        <item x="9"/>
        <item x="7"/>
        <item x="3"/>
        <item x="13"/>
        <item x="14"/>
        <item x="6"/>
        <item x="8"/>
        <item x="11"/>
        <item x="4"/>
        <item x="5"/>
        <item x="0"/>
      </items>
    </pivotField>
    <pivotField axis="axisRow" showAll="0">
      <items count="21">
        <item x="3"/>
        <item x="0"/>
        <item x="9"/>
        <item x="10"/>
        <item x="14"/>
        <item m="1" x="15"/>
        <item m="1" x="19"/>
        <item m="1" x="18"/>
        <item m="1" x="16"/>
        <item m="1" x="17"/>
        <item x="1"/>
        <item x="2"/>
        <item x="4"/>
        <item x="7"/>
        <item x="8"/>
        <item x="11"/>
        <item x="12"/>
        <item x="13"/>
        <item x="5"/>
        <item x="6"/>
        <item t="default"/>
      </items>
    </pivotField>
    <pivotField showAll="0" defaultSubtotal="0"/>
    <pivotField>
      <items count="5">
        <item h="1" x="2"/>
        <item x="1"/>
        <item x="3"/>
        <item h="1" x="0"/>
        <item t="default"/>
      </items>
    </pivotField>
    <pivotField dataField="1" showAll="0" defaultSubtotal="0"/>
    <pivotField showAll="0" defaultSubtotal="0"/>
    <pivotField showAll="0" defaultSubtotal="0"/>
  </pivotFields>
  <rowFields count="3">
    <field x="3"/>
    <field x="5"/>
    <field x="6"/>
  </rowFields>
  <rowItems count="33">
    <i>
      <x v="4"/>
      <x v="13"/>
      <x v="16"/>
    </i>
    <i t="blank">
      <x v="4"/>
    </i>
    <i>
      <x v="5"/>
      <x v="8"/>
      <x v="12"/>
    </i>
    <i t="blank">
      <x v="5"/>
    </i>
    <i>
      <x v="6"/>
      <x v="12"/>
      <x v="2"/>
    </i>
    <i t="blank">
      <x v="6"/>
    </i>
    <i>
      <x v="7"/>
      <x/>
      <x v="10"/>
    </i>
    <i r="1">
      <x v="2"/>
      <x v="15"/>
    </i>
    <i r="1">
      <x v="12"/>
      <x v="2"/>
    </i>
    <i t="blank">
      <x v="7"/>
    </i>
    <i>
      <x v="8"/>
      <x v="12"/>
      <x v="2"/>
    </i>
    <i t="blank">
      <x v="8"/>
    </i>
    <i>
      <x v="9"/>
      <x v="2"/>
      <x v="15"/>
    </i>
    <i t="blank">
      <x v="9"/>
    </i>
    <i>
      <x v="10"/>
      <x/>
      <x v="10"/>
    </i>
    <i r="1">
      <x v="2"/>
      <x v="15"/>
    </i>
    <i r="1">
      <x v="3"/>
      <x v="12"/>
    </i>
    <i r="1">
      <x v="5"/>
      <x v="11"/>
    </i>
    <i r="1">
      <x v="8"/>
      <x v="12"/>
    </i>
    <i t="blank">
      <x v="10"/>
    </i>
    <i>
      <x v="11"/>
      <x v="11"/>
      <x v="13"/>
    </i>
    <i t="blank">
      <x v="11"/>
    </i>
    <i>
      <x v="12"/>
      <x v="2"/>
      <x v="15"/>
    </i>
    <i r="1">
      <x v="8"/>
      <x v="12"/>
    </i>
    <i t="blank">
      <x v="12"/>
    </i>
    <i>
      <x v="13"/>
      <x v="5"/>
      <x v="11"/>
    </i>
    <i r="1">
      <x v="6"/>
      <x v="3"/>
    </i>
    <i r="1">
      <x v="7"/>
      <x v="14"/>
    </i>
    <i r="1">
      <x v="8"/>
      <x v="12"/>
    </i>
    <i r="1">
      <x v="9"/>
      <x v="17"/>
    </i>
    <i r="1">
      <x v="10"/>
      <x v="4"/>
    </i>
    <i t="blank">
      <x v="13"/>
    </i>
    <i t="grand">
      <x/>
    </i>
  </rowItems>
  <colFields count="1">
    <field x="1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colItems>
  <dataFields count="1">
    <dataField name="Somme de Nb Hrs" fld="9" baseField="5" baseItem="1"/>
  </dataFields>
  <formats count="34">
    <format dxfId="309">
      <pivotArea type="all" dataOnly="0" outline="0" fieldPosition="0"/>
    </format>
    <format dxfId="308">
      <pivotArea type="origin" dataOnly="0" labelOnly="1" outline="0" fieldPosition="0"/>
    </format>
    <format dxfId="307">
      <pivotArea dataOnly="0" labelOnly="1" fieldPosition="0">
        <references count="1">
          <reference field="3" count="10">
            <x v="2"/>
            <x v="14"/>
            <x v="15"/>
            <x v="16"/>
            <x v="18"/>
            <x v="20"/>
            <x v="21"/>
            <x v="24"/>
            <x v="25"/>
            <x v="26"/>
          </reference>
        </references>
      </pivotArea>
    </format>
    <format dxfId="306">
      <pivotArea dataOnly="0" labelOnly="1" fieldPosition="0">
        <references count="3">
          <reference field="3" count="1" selected="0">
            <x v="2"/>
          </reference>
          <reference field="5" count="1" selected="0">
            <x v="2"/>
          </reference>
          <reference field="6" count="1">
            <x v="15"/>
          </reference>
        </references>
      </pivotArea>
    </format>
    <format dxfId="305">
      <pivotArea dataOnly="0" labelOnly="1" fieldPosition="0">
        <references count="3">
          <reference field="3" count="1" selected="0">
            <x v="2"/>
          </reference>
          <reference field="5" count="1" selected="0">
            <x v="12"/>
          </reference>
          <reference field="6" count="1">
            <x v="2"/>
          </reference>
        </references>
      </pivotArea>
    </format>
    <format dxfId="304">
      <pivotArea dataOnly="0" labelOnly="1" fieldPosition="0">
        <references count="3">
          <reference field="3" count="1" selected="0">
            <x v="14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303">
      <pivotArea dataOnly="0" labelOnly="1" fieldPosition="0">
        <references count="3">
          <reference field="3" count="1" selected="0">
            <x v="14"/>
          </reference>
          <reference field="5" count="1" selected="0">
            <x v="7"/>
          </reference>
          <reference field="6" count="1">
            <x v="14"/>
          </reference>
        </references>
      </pivotArea>
    </format>
    <format dxfId="302">
      <pivotArea dataOnly="0" labelOnly="1" fieldPosition="0">
        <references count="3">
          <reference field="3" count="1" selected="0">
            <x v="14"/>
          </reference>
          <reference field="5" count="1" selected="0">
            <x v="8"/>
          </reference>
          <reference field="6" count="1">
            <x v="12"/>
          </reference>
        </references>
      </pivotArea>
    </format>
    <format dxfId="301">
      <pivotArea dataOnly="0" labelOnly="1" fieldPosition="0">
        <references count="3">
          <reference field="3" count="1" selected="0">
            <x v="14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00">
      <pivotArea dataOnly="0" labelOnly="1" fieldPosition="0">
        <references count="3">
          <reference field="3" count="1" selected="0">
            <x v="15"/>
          </reference>
          <reference field="5" count="1" selected="0">
            <x v="2"/>
          </reference>
          <reference field="6" count="1">
            <x v="15"/>
          </reference>
        </references>
      </pivotArea>
    </format>
    <format dxfId="299">
      <pivotArea dataOnly="0" labelOnly="1" fieldPosition="0">
        <references count="3">
          <reference field="3" count="1" selected="0">
            <x v="16"/>
          </reference>
          <reference field="5" count="1" selected="0">
            <x v="8"/>
          </reference>
          <reference field="6" count="1">
            <x v="12"/>
          </reference>
        </references>
      </pivotArea>
    </format>
    <format dxfId="298">
      <pivotArea dataOnly="0" labelOnly="1" fieldPosition="0">
        <references count="3">
          <reference field="3" count="1" selected="0">
            <x v="18"/>
          </reference>
          <reference field="5" count="1" selected="0">
            <x v="13"/>
          </reference>
          <reference field="6" count="1">
            <x v="16"/>
          </reference>
        </references>
      </pivotArea>
    </format>
    <format dxfId="297">
      <pivotArea dataOnly="0" labelOnly="1" fieldPosition="0">
        <references count="3">
          <reference field="3" count="1" selected="0">
            <x v="20"/>
          </reference>
          <reference field="5" count="1" selected="0">
            <x v="12"/>
          </reference>
          <reference field="6" count="1">
            <x v="2"/>
          </reference>
        </references>
      </pivotArea>
    </format>
    <format dxfId="296">
      <pivotArea dataOnly="0" labelOnly="1" fieldPosition="0">
        <references count="3">
          <reference field="3" count="1" selected="0">
            <x v="21"/>
          </reference>
          <reference field="5" count="1" selected="0">
            <x v="2"/>
          </reference>
          <reference field="6" count="1">
            <x v="15"/>
          </reference>
        </references>
      </pivotArea>
    </format>
    <format dxfId="295">
      <pivotArea dataOnly="0" labelOnly="1" fieldPosition="0">
        <references count="3">
          <reference field="3" count="1" selected="0">
            <x v="21"/>
          </reference>
          <reference field="5" count="1" selected="0">
            <x v="3"/>
          </reference>
          <reference field="6" count="1">
            <x v="12"/>
          </reference>
        </references>
      </pivotArea>
    </format>
    <format dxfId="294">
      <pivotArea dataOnly="0" labelOnly="1" fieldPosition="0">
        <references count="3">
          <reference field="3" count="1" selected="0">
            <x v="21"/>
          </reference>
          <reference field="5" count="1" selected="0">
            <x v="8"/>
          </reference>
          <reference field="6" count="1">
            <x v="12"/>
          </reference>
        </references>
      </pivotArea>
    </format>
    <format dxfId="293">
      <pivotArea dataOnly="0" labelOnly="1" fieldPosition="0">
        <references count="3">
          <reference field="3" count="1" selected="0">
            <x v="24"/>
          </reference>
          <reference field="5" count="1" selected="0">
            <x v="11"/>
          </reference>
          <reference field="6" count="1">
            <x v="13"/>
          </reference>
        </references>
      </pivotArea>
    </format>
    <format dxfId="292">
      <pivotArea dataOnly="0" labelOnly="1" fieldPosition="0">
        <references count="3">
          <reference field="3" count="1" selected="0">
            <x v="25"/>
          </reference>
          <reference field="5" count="1" selected="0">
            <x v="2"/>
          </reference>
          <reference field="6" count="1">
            <x v="15"/>
          </reference>
        </references>
      </pivotArea>
    </format>
    <format dxfId="291">
      <pivotArea dataOnly="0" labelOnly="1" fieldPosition="0">
        <references count="3">
          <reference field="3" count="1" selected="0">
            <x v="25"/>
          </reference>
          <reference field="5" count="1" selected="0">
            <x v="8"/>
          </reference>
          <reference field="6" count="1">
            <x v="12"/>
          </reference>
        </references>
      </pivotArea>
    </format>
    <format dxfId="290">
      <pivotArea dataOnly="0" labelOnly="1" fieldPosition="0">
        <references count="3">
          <reference field="3" count="1" selected="0">
            <x v="26"/>
          </reference>
          <reference field="5" count="1" selected="0">
            <x v="12"/>
          </reference>
          <reference field="6" count="1">
            <x v="2"/>
          </reference>
        </references>
      </pivotArea>
    </format>
    <format dxfId="289">
      <pivotArea field="3" type="button" dataOnly="0" labelOnly="1" outline="0" axis="axisRow" fieldPosition="0"/>
    </format>
    <format dxfId="288">
      <pivotArea dataOnly="0" labelOnly="1" fieldPosition="0">
        <references count="1">
          <reference field="3" count="1">
            <x v="2"/>
          </reference>
        </references>
      </pivotArea>
    </format>
    <format dxfId="287">
      <pivotArea dataOnly="0" labelOnly="1" fieldPosition="0">
        <references count="1">
          <reference field="3" count="1">
            <x v="14"/>
          </reference>
        </references>
      </pivotArea>
    </format>
    <format dxfId="286">
      <pivotArea dataOnly="0" labelOnly="1" fieldPosition="0">
        <references count="1">
          <reference field="3" count="1">
            <x v="15"/>
          </reference>
        </references>
      </pivotArea>
    </format>
    <format dxfId="285">
      <pivotArea dataOnly="0" labelOnly="1" fieldPosition="0">
        <references count="1">
          <reference field="3" count="1">
            <x v="16"/>
          </reference>
        </references>
      </pivotArea>
    </format>
    <format dxfId="284">
      <pivotArea dataOnly="0" labelOnly="1" fieldPosition="0">
        <references count="1">
          <reference field="3" count="1">
            <x v="18"/>
          </reference>
        </references>
      </pivotArea>
    </format>
    <format dxfId="283">
      <pivotArea dataOnly="0" labelOnly="1" fieldPosition="0">
        <references count="1">
          <reference field="3" count="1">
            <x v="20"/>
          </reference>
        </references>
      </pivotArea>
    </format>
    <format dxfId="282">
      <pivotArea dataOnly="0" labelOnly="1" fieldPosition="0">
        <references count="1">
          <reference field="3" count="1">
            <x v="21"/>
          </reference>
        </references>
      </pivotArea>
    </format>
    <format dxfId="281">
      <pivotArea dataOnly="0" labelOnly="1" fieldPosition="0">
        <references count="1">
          <reference field="3" count="1">
            <x v="24"/>
          </reference>
        </references>
      </pivotArea>
    </format>
    <format dxfId="280">
      <pivotArea dataOnly="0" labelOnly="1" fieldPosition="0">
        <references count="1">
          <reference field="3" count="1">
            <x v="25"/>
          </reference>
        </references>
      </pivotArea>
    </format>
    <format dxfId="279">
      <pivotArea dataOnly="0" labelOnly="1" fieldPosition="0">
        <references count="1">
          <reference field="3" count="1">
            <x v="26"/>
          </reference>
        </references>
      </pivotArea>
    </format>
    <format dxfId="278">
      <pivotArea dataOnly="0" labelOnly="1" grandRow="1" outline="0" fieldPosition="0"/>
    </format>
    <format dxfId="277">
      <pivotArea dataOnly="0" labelOnly="1" fieldPosition="0">
        <references count="2">
          <reference field="3" count="1" selected="0">
            <x v="2"/>
          </reference>
          <reference field="5" count="9">
            <x v="2"/>
            <x v="3"/>
            <x v="6"/>
            <x v="7"/>
            <x v="8"/>
            <x v="10"/>
            <x v="11"/>
            <x v="12"/>
            <x v="13"/>
          </reference>
        </references>
      </pivotArea>
    </format>
    <format dxfId="276">
      <pivotArea dataOnly="0" labelOnly="1" fieldPosition="0">
        <references count="2">
          <reference field="3" count="1" selected="0">
            <x v="2"/>
          </reference>
          <reference field="5" count="2">
            <x v="2"/>
            <x v="12"/>
          </reference>
        </references>
      </pivotArea>
    </format>
  </formats>
  <pivotTableStyleInfo name="PivotStyleLight2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65" applyNumberFormats="0" applyBorderFormats="0" applyFontFormats="0" applyPatternFormats="0" applyAlignmentFormats="0" applyWidthHeightFormats="1" dataCaption="Valeurs" updatedVersion="5" minRefreshableVersion="5" useAutoFormatting="1" itemPrintTitles="1" createdVersion="4" indent="0" outline="1" outlineData="1" multipleFieldFilters="0" chartFormat="5" colHeaderCaption="Budget/Réel">
  <location ref="R2:U28" firstHeaderRow="1" firstDataRow="2" firstDataCol="1"/>
  <pivotFields count="12"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12">
        <item x="9"/>
        <item x="1"/>
        <item x="3"/>
        <item x="4"/>
        <item x="2"/>
        <item x="5"/>
        <item x="8"/>
        <item x="6"/>
        <item x="7"/>
        <item x="10"/>
        <item x="0"/>
        <item t="default"/>
      </items>
    </pivotField>
    <pivotField axis="axisRow" showAll="0" sortType="ascending">
      <items count="23">
        <item x="11"/>
        <item m="1" x="12"/>
        <item x="9"/>
        <item x="5"/>
        <item x="8"/>
        <item x="6"/>
        <item x="7"/>
        <item x="10"/>
        <item x="1"/>
        <item x="3"/>
        <item x="4"/>
        <item x="2"/>
        <item m="1" x="20"/>
        <item m="1" x="18"/>
        <item m="1" x="16"/>
        <item m="1" x="17"/>
        <item m="1" x="14"/>
        <item m="1" x="19"/>
        <item m="1" x="13"/>
        <item m="1" x="15"/>
        <item m="1" x="21"/>
        <item x="0"/>
        <item t="default"/>
      </items>
    </pivotField>
    <pivotField axis="axisRow" showAll="0" defaultSubtotal="0">
      <items count="8">
        <item sd="0" x="1"/>
        <item sd="0" x="2"/>
        <item sd="0" x="7"/>
        <item sd="0" x="5"/>
        <item sd="0" x="6"/>
        <item sd="0" x="3"/>
        <item sd="0" x="0"/>
        <item sd="0" x="4"/>
      </items>
    </pivotField>
    <pivotField axis="axisRow" showAll="0" sortType="ascending">
      <items count="16">
        <item x="1"/>
        <item x="10"/>
        <item x="12"/>
        <item x="2"/>
        <item x="9"/>
        <item x="7"/>
        <item x="3"/>
        <item x="13"/>
        <item x="14"/>
        <item x="6"/>
        <item x="8"/>
        <item x="11"/>
        <item x="4"/>
        <item x="5"/>
        <item x="0"/>
        <item t="default"/>
      </items>
    </pivotField>
    <pivotField showAll="0"/>
    <pivotField showAll="0" defaultSubtotal="0"/>
    <pivotField axis="axisCol" showAll="0">
      <items count="5">
        <item h="1" x="2"/>
        <item x="1"/>
        <item x="3"/>
        <item h="1" x="0"/>
        <item t="default"/>
      </items>
    </pivotField>
    <pivotField dataField="1" showAll="0"/>
    <pivotField showAll="0" defaultSubtotal="0"/>
    <pivotField showAll="0" defaultSubtotal="0"/>
  </pivotFields>
  <rowFields count="3">
    <field x="3"/>
    <field x="4"/>
    <field x="5"/>
  </rowFields>
  <rowItems count="25">
    <i>
      <x v="2"/>
    </i>
    <i r="1">
      <x v="4"/>
    </i>
    <i>
      <x v="3"/>
    </i>
    <i r="1">
      <x v="1"/>
    </i>
    <i>
      <x v="4"/>
    </i>
    <i r="1">
      <x v="4"/>
    </i>
    <i>
      <x v="5"/>
    </i>
    <i r="1">
      <x/>
    </i>
    <i r="1">
      <x v="4"/>
    </i>
    <i>
      <x v="6"/>
    </i>
    <i r="1">
      <x v="4"/>
    </i>
    <i>
      <x v="7"/>
    </i>
    <i r="1">
      <x/>
    </i>
    <i>
      <x v="8"/>
    </i>
    <i r="1">
      <x/>
    </i>
    <i r="1">
      <x v="1"/>
    </i>
    <i>
      <x v="9"/>
    </i>
    <i r="1">
      <x v="3"/>
    </i>
    <i>
      <x v="10"/>
    </i>
    <i r="1">
      <x/>
    </i>
    <i r="1">
      <x v="1"/>
    </i>
    <i>
      <x v="11"/>
    </i>
    <i r="1">
      <x v="1"/>
    </i>
    <i r="1">
      <x v="2"/>
    </i>
    <i t="grand">
      <x/>
    </i>
  </rowItems>
  <colFields count="1">
    <field x="8"/>
  </colFields>
  <colItems count="3">
    <i>
      <x v="1"/>
    </i>
    <i>
      <x v="2"/>
    </i>
    <i t="grand">
      <x/>
    </i>
  </colItems>
  <dataFields count="1">
    <dataField name="Somme de Nb Hrs" fld="9" baseField="3" baseItem="1"/>
  </dataFields>
  <formats count="10">
    <format dxfId="275">
      <pivotArea dataOnly="0" labelOnly="1" fieldPosition="0">
        <references count="1">
          <reference field="8" count="1">
            <x v="1"/>
          </reference>
        </references>
      </pivotArea>
    </format>
    <format dxfId="274">
      <pivotArea dataOnly="0" labelOnly="1" fieldPosition="0">
        <references count="1">
          <reference field="8" count="1">
            <x v="2"/>
          </reference>
        </references>
      </pivotArea>
    </format>
    <format dxfId="273">
      <pivotArea dataOnly="0" labelOnly="1" fieldPosition="0">
        <references count="1">
          <reference field="8" count="1">
            <x v="2"/>
          </reference>
        </references>
      </pivotArea>
    </format>
    <format dxfId="272">
      <pivotArea dataOnly="0" labelOnly="1" fieldPosition="0">
        <references count="1">
          <reference field="8" count="1">
            <x v="1"/>
          </reference>
        </references>
      </pivotArea>
    </format>
    <format dxfId="271">
      <pivotArea grandCol="1" outline="0" collapsedLevelsAreSubtotals="1" fieldPosition="0"/>
    </format>
    <format dxfId="270">
      <pivotArea outline="0" collapsedLevelsAreSubtotals="1" fieldPosition="0">
        <references count="1">
          <reference field="8" count="0" selected="0"/>
        </references>
      </pivotArea>
    </format>
    <format dxfId="269">
      <pivotArea dataOnly="0" labelOnly="1" fieldPosition="0">
        <references count="1">
          <reference field="8" count="0"/>
        </references>
      </pivotArea>
    </format>
    <format dxfId="268">
      <pivotArea grandCol="1" outline="0" collapsedLevelsAreSubtotals="1" fieldPosition="0"/>
    </format>
    <format dxfId="267">
      <pivotArea dataOnly="0" labelOnly="1" fieldPosition="0">
        <references count="1">
          <reference field="8" count="1">
            <x v="2"/>
          </reference>
        </references>
      </pivotArea>
    </format>
    <format dxfId="266">
      <pivotArea dataOnly="0" labelOnly="1" fieldPosition="0">
        <references count="1">
          <reference field="8" count="1">
            <x v="2"/>
          </reference>
        </references>
      </pivotArea>
    </format>
  </formats>
  <chartFormats count="6"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>
      <pivotArea type="data" outline="0" fieldPosition="0">
        <references count="4">
          <reference field="4294967294" count="1" selected="0">
            <x v="0"/>
          </reference>
          <reference field="3" count="1" selected="0">
            <x v="14"/>
          </reference>
          <reference field="4" count="1" selected="0">
            <x v="1"/>
          </reference>
          <reference field="8" count="1" selected="0">
            <x v="2"/>
          </reference>
        </references>
      </pivotArea>
    </chartFormat>
  </chartFormats>
  <pivotTableStyleInfo name="JF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dates" cacheId="65" applyNumberFormats="0" applyBorderFormats="0" applyFontFormats="0" applyPatternFormats="0" applyAlignmentFormats="0" applyWidthHeightFormats="1" dataCaption="Valeurs" updatedVersion="5" minRefreshableVersion="5" useAutoFormatting="1" rowGrandTotals="0" colGrandTotals="0" itemPrintTitles="1" createdVersion="5" indent="0" outline="1" outlineData="1" multipleFieldFilters="0" rowHeaderCaption="Mois">
  <location ref="J9:J12" firstHeaderRow="1" firstDataRow="1" firstDataCol="1"/>
  <pivotFields count="12">
    <pivotField showAll="0"/>
    <pivotField axis="axisRow" showAll="0" sortType="ascending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x="13"/>
      </items>
    </pivotField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</pivotFields>
  <rowFields count="1">
    <field x="1"/>
  </rowFields>
  <rowItems count="3">
    <i>
      <x v="7"/>
    </i>
    <i>
      <x v="8"/>
    </i>
    <i>
      <x v="12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CD Facture Autres dépenses" cacheId="65" applyNumberFormats="0" applyBorderFormats="0" applyFontFormats="0" applyPatternFormats="0" applyAlignmentFormats="0" applyWidthHeightFormats="1" dataCaption="Valeurs" updatedVersion="5" minRefreshableVersion="5" itemPrintTitles="1" createdVersion="5" indent="0" outline="1" outlineData="1" multipleFieldFilters="0" rowHeaderCaption="Code d'activité">
  <location ref="B38:D42" firstHeaderRow="1" firstDataRow="1" firstDataCol="2"/>
  <pivotFields count="12"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>
      <items count="23">
        <item x="11"/>
        <item m="1" x="12"/>
        <item x="9"/>
        <item x="5"/>
        <item x="8"/>
        <item x="6"/>
        <item x="7"/>
        <item x="10"/>
        <item x="1"/>
        <item x="3"/>
        <item x="4"/>
        <item x="2"/>
        <item m="1" x="20"/>
        <item m="1" x="18"/>
        <item m="1" x="16"/>
        <item m="1" x="17"/>
        <item m="1" x="14"/>
        <item m="1" x="19"/>
        <item m="1" x="13"/>
        <item m="1" x="15"/>
        <item m="1" x="21"/>
        <item x="0"/>
        <item t="default"/>
      </items>
    </pivotField>
    <pivotField axis="axisRow" showAll="0" defaultSubtotal="0">
      <items count="8">
        <item x="1"/>
        <item x="2"/>
        <item x="7"/>
        <item x="5"/>
        <item x="6"/>
        <item x="4"/>
        <item x="3"/>
        <item x="0"/>
      </items>
    </pivotField>
    <pivotField axis="axisRow" outline="0" showAll="0" defaultSubtotal="0">
      <items count="15">
        <item x="1"/>
        <item x="10"/>
        <item x="12"/>
        <item x="2"/>
        <item x="9"/>
        <item x="7"/>
        <item x="3"/>
        <item x="13"/>
        <item x="14"/>
        <item x="6"/>
        <item x="8"/>
        <item x="11"/>
        <item x="4"/>
        <item x="0"/>
        <item x="5"/>
      </items>
    </pivotField>
    <pivotField axis="axisRow" outline="0" showAll="0">
      <items count="21">
        <item m="1" x="15"/>
        <item m="1" x="19"/>
        <item m="1" x="17"/>
        <item m="1" x="18"/>
        <item m="1" x="16"/>
        <item x="3"/>
        <item x="9"/>
        <item x="7"/>
        <item x="11"/>
        <item x="1"/>
        <item x="4"/>
        <item x="14"/>
        <item x="5"/>
        <item x="12"/>
        <item x="10"/>
        <item x="13"/>
        <item x="2"/>
        <item x="8"/>
        <item x="0"/>
        <item x="6"/>
        <item t="default"/>
      </items>
    </pivotField>
    <pivotField showAll="0" defaultSubtotal="0"/>
    <pivotField showAll="0"/>
    <pivotField outline="0" showAll="0"/>
    <pivotField dataField="1" showAll="0" defaultSubtotal="0"/>
    <pivotField showAll="0" defaultSubtotal="0"/>
  </pivotFields>
  <rowFields count="3">
    <field x="4"/>
    <field x="5"/>
    <field x="6"/>
  </rowFields>
  <rowItems count="4">
    <i>
      <x v="5"/>
    </i>
    <i r="1">
      <x v="12"/>
      <x v="12"/>
    </i>
    <i r="1">
      <x v="14"/>
      <x v="19"/>
    </i>
    <i t="grand">
      <x/>
    </i>
  </rowItems>
  <colItems count="1">
    <i/>
  </colItems>
  <dataFields count="1">
    <dataField name="Montant ($)" fld="10" baseField="6" baseItem="12" numFmtId="169"/>
  </dataFields>
  <formats count="5">
    <format dxfId="235">
      <pivotArea dataOnly="0" labelOnly="1" outline="0" axis="axisValues" fieldPosition="0"/>
    </format>
    <format dxfId="236">
      <pivotArea type="all" dataOnly="0" outline="0" fieldPosition="0"/>
    </format>
    <format dxfId="237">
      <pivotArea outline="0" collapsedLevelsAreSubtotals="1" fieldPosition="0"/>
    </format>
    <format dxfId="238">
      <pivotArea dataOnly="0" labelOnly="1" outline="0" axis="axisValues" fieldPosition="0"/>
    </format>
    <format dxfId="239">
      <pivotArea dataOnly="0" labelOnly="1" grandRow="1" outline="0" fieldPosition="0"/>
    </format>
  </formats>
  <pivotTableStyleInfo name="PivotStyleLight7" showRowHeaders="1" showColHeaders="1" showRowStripes="0" showColStripes="0" showLastColumn="1"/>
  <filters count="1">
    <filter fld="4" type="captionGreaterThanOrEqual" evalOrder="-1" id="1" stringValue1="800">
      <autoFilter ref="A1">
        <filterColumn colId="0">
          <customFilters>
            <customFilter operator="greaterThanOrEqual" val="80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CD Client actif" cacheId="65" applyNumberFormats="0" applyBorderFormats="0" applyFontFormats="0" applyPatternFormats="0" applyAlignmentFormats="0" applyWidthHeightFormats="1" dataCaption="Valeurs" updatedVersion="5" minRefreshableVersion="5" useAutoFormatting="1" itemPrintTitles="1" createdVersion="5" indent="0" outline="1" outlineData="1" multipleFieldFilters="0" rowHeaderCaption="# de Client">
  <location ref="L9:L21" firstHeaderRow="1" firstDataRow="1" firstDataCol="1"/>
  <pivotFields count="12"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2">
        <item x="9"/>
        <item x="1"/>
        <item x="3"/>
        <item x="4"/>
        <item x="2"/>
        <item x="5"/>
        <item x="8"/>
        <item x="6"/>
        <item x="7"/>
        <item x="10"/>
        <item x="0"/>
        <item t="default"/>
      </items>
    </pivotField>
    <pivotField showAll="0">
      <items count="23">
        <item x="11"/>
        <item m="1" x="12"/>
        <item x="9"/>
        <item x="5"/>
        <item x="8"/>
        <item x="6"/>
        <item x="7"/>
        <item x="10"/>
        <item x="1"/>
        <item x="3"/>
        <item x="4"/>
        <item x="2"/>
        <item m="1" x="20"/>
        <item m="1" x="18"/>
        <item m="1" x="16"/>
        <item m="1" x="17"/>
        <item m="1" x="14"/>
        <item m="1" x="19"/>
        <item m="1" x="13"/>
        <item m="1" x="15"/>
        <item m="1" x="21"/>
        <item x="0"/>
        <item t="default"/>
      </items>
    </pivotField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formats count="4">
    <format dxfId="256">
      <pivotArea type="all" dataOnly="0" outline="0" fieldPosition="0"/>
    </format>
    <format dxfId="255">
      <pivotArea field="2" type="button" dataOnly="0" labelOnly="1" outline="0" axis="axisRow" fieldPosition="0"/>
    </format>
    <format dxfId="254">
      <pivotArea dataOnly="0" labelOnly="1" fieldPosition="0">
        <references count="1">
          <reference field="2" count="1">
            <x v="1"/>
          </reference>
        </references>
      </pivotArea>
    </format>
    <format dxfId="25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CD Facture Temps" cacheId="65" applyNumberFormats="0" applyBorderFormats="0" applyFontFormats="0" applyPatternFormats="0" applyAlignmentFormats="0" applyWidthHeightFormats="1" dataCaption="Valeurs" updatedVersion="5" minRefreshableVersion="5" itemPrintTitles="1" createdVersion="5" indent="0" outline="1" outlineData="1" multipleFieldFilters="0" rowHeaderCaption="Code d'activité">
  <location ref="B20:D30" firstHeaderRow="1" firstDataRow="1" firstDataCol="2"/>
  <pivotFields count="12"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12">
        <item x="9"/>
        <item x="1"/>
        <item x="3"/>
        <item x="4"/>
        <item x="2"/>
        <item x="5"/>
        <item x="8"/>
        <item x="6"/>
        <item x="7"/>
        <item x="10"/>
        <item x="0"/>
        <item t="default"/>
      </items>
    </pivotField>
    <pivotField showAll="0">
      <items count="23">
        <item x="11"/>
        <item m="1" x="12"/>
        <item x="9"/>
        <item x="5"/>
        <item x="8"/>
        <item x="6"/>
        <item x="7"/>
        <item x="10"/>
        <item x="1"/>
        <item x="3"/>
        <item x="4"/>
        <item x="2"/>
        <item m="1" x="20"/>
        <item m="1" x="18"/>
        <item m="1" x="16"/>
        <item m="1" x="17"/>
        <item m="1" x="14"/>
        <item m="1" x="19"/>
        <item m="1" x="13"/>
        <item m="1" x="15"/>
        <item m="1" x="21"/>
        <item x="0"/>
        <item t="default"/>
      </items>
    </pivotField>
    <pivotField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15">
        <item x="1"/>
        <item x="10"/>
        <item x="12"/>
        <item x="2"/>
        <item x="9"/>
        <item x="7"/>
        <item x="3"/>
        <item x="13"/>
        <item x="14"/>
        <item x="6"/>
        <item x="8"/>
        <item x="11"/>
        <item x="0"/>
        <item x="4"/>
        <item x="5"/>
      </items>
    </pivotField>
    <pivotField axis="axisRow" outline="0" showAll="0" defaultSubtotal="0">
      <items count="20">
        <item m="1" x="15"/>
        <item m="1" x="19"/>
        <item m="1" x="17"/>
        <item m="1" x="18"/>
        <item m="1" x="16"/>
        <item x="3"/>
        <item x="0"/>
        <item x="1"/>
        <item x="2"/>
        <item x="4"/>
        <item x="7"/>
        <item x="8"/>
        <item x="9"/>
        <item x="10"/>
        <item x="11"/>
        <item x="12"/>
        <item x="13"/>
        <item x="14"/>
        <item x="5"/>
        <item x="6"/>
      </items>
    </pivotField>
    <pivotField showAll="0" defaultSubtotal="0"/>
    <pivotField outline="0" showAll="0">
      <items count="5">
        <item h="1" x="2"/>
        <item h="1" x="1"/>
        <item x="3"/>
        <item h="1" x="0"/>
        <item t="default"/>
      </items>
    </pivotField>
    <pivotField dataField="1" showAll="0"/>
    <pivotField showAll="0" defaultSubtotal="0"/>
    <pivotField showAll="0" defaultSubtotal="0"/>
  </pivotFields>
  <rowFields count="2">
    <field x="5"/>
    <field x="6"/>
  </rowFields>
  <rowItems count="10">
    <i>
      <x v="1"/>
      <x v="14"/>
    </i>
    <i>
      <x v="2"/>
      <x v="9"/>
    </i>
    <i>
      <x v="4"/>
      <x v="13"/>
    </i>
    <i>
      <x v="5"/>
      <x v="11"/>
    </i>
    <i>
      <x v="6"/>
      <x v="9"/>
    </i>
    <i>
      <x v="8"/>
      <x v="17"/>
    </i>
    <i>
      <x v="9"/>
      <x v="10"/>
    </i>
    <i>
      <x v="10"/>
      <x v="12"/>
    </i>
    <i>
      <x v="11"/>
      <x v="15"/>
    </i>
    <i t="grand">
      <x/>
    </i>
  </rowItems>
  <colItems count="1">
    <i/>
  </colItems>
  <dataFields count="1">
    <dataField name="Heures" fld="9" baseField="6" baseItem="9" numFmtId="166"/>
  </dataFields>
  <formats count="9">
    <format dxfId="265">
      <pivotArea outline="0" collapsedLevelsAreSubtotals="1" fieldPosition="0"/>
    </format>
    <format dxfId="264">
      <pivotArea dataOnly="0" labelOnly="1" outline="0" axis="axisValues" fieldPosition="0"/>
    </format>
    <format dxfId="263">
      <pivotArea outline="0" fieldPosition="0">
        <references count="1">
          <reference field="4294967294" count="1">
            <x v="0"/>
          </reference>
        </references>
      </pivotArea>
    </format>
    <format dxfId="262">
      <pivotArea type="all" dataOnly="0" outline="0" fieldPosition="0"/>
    </format>
    <format dxfId="261">
      <pivotArea outline="0" collapsedLevelsAreSubtotals="1" fieldPosition="0"/>
    </format>
    <format dxfId="260">
      <pivotArea dataOnly="0" labelOnly="1" outline="0" axis="axisValues" fieldPosition="0"/>
    </format>
    <format dxfId="259">
      <pivotArea dataOnly="0" labelOnly="1" grandRow="1" outline="0" fieldPosition="0"/>
    </format>
    <format dxfId="258">
      <pivotArea field="5" type="button" dataOnly="0" labelOnly="1" outline="0" axis="axisRow" fieldPosition="0"/>
    </format>
    <format dxfId="257">
      <pivotArea field="5" type="button" dataOnly="0" labelOnly="1" outline="0" axis="axisRow" fieldPosition="0"/>
    </format>
  </formats>
  <pivotTableStyleInfo name="PivotStyleLight7 2" showRowHeaders="1" showColHeaders="1" showRowStripes="0" showColStripes="0" showLastColumn="1"/>
  <filters count="2">
    <filter fld="4" type="captionLessThan" evalOrder="-1" id="4" stringValue1="800">
      <autoFilter ref="A1">
        <filterColumn colId="0">
          <customFilters>
            <customFilter operator="lessThan" val="800"/>
          </customFilters>
        </filterColumn>
      </autoFilter>
    </filter>
    <filter fld="5" type="captionLessThan" evalOrder="-1" id="37" stringValue1="800">
      <autoFilter ref="A1">
        <filterColumn colId="0">
          <customFilters>
            <customFilter operator="lessThan" val="80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Projet" sourceName="Projet">
  <pivotTables>
    <pivotTable tabId="2" name="TCD Sommaire"/>
  </pivotTables>
  <data>
    <tabular pivotCacheId="1" showMissing="0">
      <items count="29">
        <i x="9" s="1"/>
        <i x="5" s="1"/>
        <i x="8" s="1"/>
        <i x="6" s="1"/>
        <i x="7" s="1"/>
        <i x="10" s="1"/>
        <i x="1" s="1"/>
        <i x="3" s="1"/>
        <i x="4" s="1"/>
        <i x="2" s="1"/>
        <i x="11" s="1" nd="1"/>
        <i x="0" s="1" nd="1"/>
        <i x="15" s="1" nd="1"/>
        <i x="14" s="1" nd="1"/>
        <i x="26" s="1" nd="1"/>
        <i x="25" s="1" nd="1"/>
        <i x="23" s="1" nd="1"/>
        <i x="19" s="1" nd="1"/>
        <i x="27" s="1" nd="1"/>
        <i x="21" s="1" nd="1"/>
        <i x="12" s="1" nd="1"/>
        <i x="17" s="1" nd="1"/>
        <i x="24" s="1" nd="1"/>
        <i x="13" s="1" nd="1"/>
        <i x="20" s="1" nd="1"/>
        <i x="16" s="1" nd="1"/>
        <i x="18" s="1" nd="1"/>
        <i x="28" s="1" nd="1"/>
        <i x="22" s="1" nd="1"/>
      </items>
    </tabular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Type_Hrs2" sourceName="Type Hrs">
  <pivotTables>
    <pivotTable tabId="9" name="TCD Facture Temps"/>
  </pivotTables>
  <data>
    <tabular pivotCacheId="3">
      <items count="4">
        <i x="1"/>
        <i x="3" s="1"/>
        <i x="2" nd="1"/>
        <i x="0" nd="1"/>
      </items>
    </tabular>
  </data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_Projet1" sourceName="#Projet">
  <pivotTables>
    <pivotTable tabId="9" name="TCD Facture Temps"/>
  </pivotTables>
  <data>
    <tabular pivotCacheId="3">
      <items count="11">
        <i x="9" s="1"/>
        <i x="1" s="1"/>
        <i x="3" s="1"/>
        <i x="4" s="1"/>
        <i x="2" s="1"/>
        <i x="5" s="1"/>
        <i x="8" s="1"/>
        <i x="6" s="1"/>
        <i x="7" s="1"/>
        <i x="10" s="1"/>
        <i x="0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Type_Hrs" sourceName="Type Hrs">
  <pivotTables>
    <pivotTable tabId="2" name="TCD Sommaire"/>
  </pivotTables>
  <data>
    <tabular pivotCacheId="1">
      <items count="4">
        <i x="1" s="1"/>
        <i x="3" s="1"/>
        <i x="2" nd="1"/>
        <i x="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ode_Activité" sourceName="Code Activité">
  <pivotTables>
    <pivotTable tabId="2" name="TCD Sommaire"/>
  </pivotTables>
  <data>
    <tabular pivotCacheId="1" showMissing="0">
      <items count="17">
        <i x="1" s="1"/>
        <i x="10" s="1"/>
        <i x="12" s="1"/>
        <i x="2" s="1"/>
        <i x="9" s="1"/>
        <i x="7" s="1"/>
        <i x="3" s="1"/>
        <i x="13" s="1"/>
        <i x="14" s="1"/>
        <i x="6" s="1"/>
        <i x="8" s="1"/>
        <i x="11" s="1"/>
        <i x="4" s="1" nd="1"/>
        <i x="5" s="1" nd="1"/>
        <i x="0" s="1" nd="1"/>
        <i x="15" s="1" nd="1"/>
        <i x="16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_Projet" sourceName="#Projet">
  <pivotTables>
    <pivotTable tabId="8" name="Tableau croisé dynamique1"/>
  </pivotTables>
  <data>
    <tabular pivotCacheId="3">
      <items count="11">
        <i x="9" s="1"/>
        <i x="1" s="1"/>
        <i x="3" s="1"/>
        <i x="4" s="1"/>
        <i x="2" s="1"/>
        <i x="5" s="1"/>
        <i x="8" s="1"/>
        <i x="6" s="1"/>
        <i x="7" s="1"/>
        <i x="10" s="1"/>
        <i x="0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ode_Activité1" sourceName="Code Activité">
  <pivotTables>
    <pivotTable tabId="8" name="Tableau croisé dynamique1"/>
  </pivotTables>
  <data>
    <tabular pivotCacheId="3">
      <items count="15">
        <i x="1" s="1"/>
        <i x="10" s="1"/>
        <i x="12" s="1"/>
        <i x="2" s="1"/>
        <i x="9" s="1"/>
        <i x="7" s="1"/>
        <i x="3" s="1"/>
        <i x="13" s="1"/>
        <i x="14" s="1"/>
        <i x="6" s="1"/>
        <i x="8" s="1"/>
        <i x="11" s="1"/>
        <i x="4" s="1" nd="1"/>
        <i x="5" s="1" nd="1"/>
        <i x="0" s="1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Type_Hrs1" sourceName="Type Hrs">
  <pivotTables>
    <pivotTable tabId="8" name="Tableau croisé dynamique1"/>
  </pivotTables>
  <data>
    <tabular pivotCacheId="3">
      <items count="4">
        <i x="1" s="1"/>
        <i x="3" s="1"/>
        <i x="2" nd="1"/>
        <i x="0" nd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lasse" sourceName="Classe">
  <pivotTables>
    <pivotTable tabId="8" name="Tableau croisé dynamique1"/>
  </pivotTables>
  <data>
    <tabular pivotCacheId="3">
      <items count="8">
        <i x="1" s="1"/>
        <i x="2" s="1"/>
        <i x="7" s="1"/>
        <i x="5" s="1"/>
        <i x="6" s="1"/>
        <i x="4" s="1" nd="1"/>
        <i x="3" s="1" nd="1"/>
        <i x="0" s="1" nd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Projet1" sourceName="Projet">
  <pivotTables>
    <pivotTable tabId="8" name="Tableau croisé dynamique1"/>
  </pivotTables>
  <data>
    <tabular pivotCacheId="3">
      <items count="22">
        <i x="9" s="1"/>
        <i x="5" s="1"/>
        <i x="8" s="1"/>
        <i x="6" s="1"/>
        <i x="7" s="1"/>
        <i x="10" s="1"/>
        <i x="1" s="1"/>
        <i x="3" s="1"/>
        <i x="4" s="1"/>
        <i x="2" s="1"/>
        <i x="11" s="1" nd="1"/>
        <i x="12" s="1" nd="1"/>
        <i x="20" s="1" nd="1"/>
        <i x="18" s="1" nd="1"/>
        <i x="16" s="1" nd="1"/>
        <i x="17" s="1" nd="1"/>
        <i x="14" s="1" nd="1"/>
        <i x="19" s="1" nd="1"/>
        <i x="13" s="1" nd="1"/>
        <i x="15" s="1" nd="1"/>
        <i x="21" s="1" nd="1"/>
        <i x="0" s="1" nd="1"/>
      </items>
    </tabular>
  </data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Projet2" sourceName="Projet">
  <pivotTables>
    <pivotTable tabId="9" name="TCD Facture Temps"/>
    <pivotTable tabId="9" name="TCD Client actif"/>
    <pivotTable tabId="9" name="TCD Facture Autres dépenses"/>
  </pivotTables>
  <data>
    <tabular pivotCacheId="3" showMissing="0">
      <items count="22">
        <i x="11" s="1"/>
        <i x="9" s="1"/>
        <i x="5" s="1"/>
        <i x="8" s="1"/>
        <i x="6" s="1"/>
        <i x="7" s="1"/>
        <i x="10" s="1"/>
        <i x="1" s="1"/>
        <i x="3" s="1"/>
        <i x="4" s="1"/>
        <i x="2" s="1"/>
        <i x="0" s="1"/>
        <i x="12" s="1" nd="1"/>
        <i x="20" s="1" nd="1"/>
        <i x="18" s="1" nd="1"/>
        <i x="16" s="1" nd="1"/>
        <i x="17" s="1" nd="1"/>
        <i x="14" s="1" nd="1"/>
        <i x="19" s="1" nd="1"/>
        <i x="13" s="1" nd="1"/>
        <i x="15" s="1" nd="1"/>
        <i x="21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jet" cache="Segment_Projet" caption="Projet" columnCount="4" style="JF-3" rowHeight="180000"/>
  <slicer name="Type Hrs" cache="Segment_Type_Hrs" caption="Type Hrs" style="JF-3" rowHeight="241300"/>
  <slicer name="Code Activité" cache="Segment_Code_Activité" caption="Code Activité" columnCount="2" style="SlicerStyleLight1 2 3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#Projet" cache="Segment__Projet" caption="#Projet" columnCount="2" style="JF-3 2" rowHeight="241300"/>
  <slicer name="Code Activité 1" cache="Segment_Code_Activité1" caption="Code Activité" columnCount="2" style="JF-3 2" rowHeight="241300"/>
  <slicer name="Type Hrs 1" cache="Segment_Type_Hrs1" caption="Type Hrs" columnCount="2" style="JF-3 2" rowHeight="241300"/>
  <slicer name="Classe" cache="Segment_Classe" caption="Classe" columnCount="2" style="JF-3 2" rowHeight="241300"/>
  <slicer name="Projet 1" cache="Segment_Projet1" caption="Projet" style="JF-3 2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jet 2" cache="Segment_Projet2" caption="Projet" style="JF-3 2" rowHeight="241300"/>
  <slicer name="Type Hrs 2" cache="Segment_Type_Hrs2" caption="Type Hrs" startItem="2" columnCount="2" style="JF-3 2" rowHeight="241300"/>
  <slicer name="#Projet 1" cache="Segment__Projet1" caption="#Projet" style="JF-3 2" rowHeight="241300"/>
</slicers>
</file>

<file path=xl/tables/table1.xml><?xml version="1.0" encoding="utf-8"?>
<table xmlns="http://schemas.openxmlformats.org/spreadsheetml/2006/main" id="2" name="Tableau2" displayName="Tableau2" ref="B4:P51" totalsRowShown="0" headerRowCellStyle="Accent6">
  <autoFilter ref="B4:P51"/>
  <tableColumns count="15">
    <tableColumn id="1" name="CODE"/>
    <tableColumn id="2" name="CLIENT"/>
    <tableColumn id="3" name="TYPE DE CONTRAT"/>
    <tableColumn id="4" name="PRÉNOM1"/>
    <tableColumn id="5" name="NOM1"/>
    <tableColumn id="6" name="PRÉNOM2"/>
    <tableColumn id="7" name="NOM2"/>
    <tableColumn id="8" name="TÉLÉPHONE" dataDxfId="247"/>
    <tableColumn id="9" name="COURRIEL"/>
    <tableColumn id="10" name="ADRESSE"/>
    <tableColumn id="11" name="VILLE "/>
    <tableColumn id="15" name="PROVINCE"/>
    <tableColumn id="12" name="CODE POSTAL" dataDxfId="246"/>
    <tableColumn id="13" name="DATE DU 1ER CONTRAT"/>
    <tableColumn id="14" name="CODE POSTAL FORMATTÉ" dataDxfId="245">
      <calculatedColumnFormula>(LEFT(Tableau2[[#This Row],[CODE POSTAL]],3))&amp;" "&amp;(RIGHT(Tableau2[[#This Row],[CODE POSTAL]],3))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B3:D74" totalsRowShown="0" headerRowDxfId="244" dataDxfId="243">
  <autoFilter ref="B3:D74"/>
  <tableColumns count="3">
    <tableColumn id="1" name="Code" dataDxfId="242"/>
    <tableColumn id="3" name="Classe" dataDxfId="241"/>
    <tableColumn id="2" name="Description" dataDxfId="240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B3:B6" totalsRowShown="0">
  <autoFilter ref="B3:B6"/>
  <tableColumns count="1">
    <tableColumn id="1" name="Dépenses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imelineCaches/timelineCache1.xml><?xml version="1.0" encoding="utf-8"?>
<timelineCacheDefinition xmlns="http://schemas.microsoft.com/office/spreadsheetml/2010/11/main" xmlns:x15="http://schemas.microsoft.com/office/spreadsheetml/2010/11/main" name="ChronologieNative_Date" sourceName="Date">
  <pivotTables>
    <pivotTable tabId="8" name="Tableau croisé dynamique1"/>
  </pivotTables>
  <state minimalRefreshVersion="6" lastRefreshVersion="6" pivotCacheId="3" filterType="unknown">
    <bounds startDate="2014-01-01T00:00:00" endDate="2015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name="ChronologieNative_Date1" sourceName="Date">
  <pivotTables>
    <pivotTable tabId="2" name="TCD Sommaire"/>
  </pivotTables>
  <state minimalRefreshVersion="6" lastRefreshVersion="6" pivotCacheId="1" filterType="unknown">
    <bounds startDate="2014-01-01T00:00:00" endDate="2015-01-01T00:00:00"/>
  </state>
</timelineCacheDefinition>
</file>

<file path=xl/timelineCaches/timelineCache3.xml><?xml version="1.0" encoding="utf-8"?>
<timelineCacheDefinition xmlns="http://schemas.microsoft.com/office/spreadsheetml/2010/11/main" xmlns:x15="http://schemas.microsoft.com/office/spreadsheetml/2010/11/main" name="ChronologieNative_Date2" sourceName="Date">
  <pivotTables>
    <pivotTable tabId="9" name="TCD Facture Temps"/>
    <pivotTable tabId="9" name="TCD Facture Autres dépenses"/>
    <pivotTable tabId="9" name="TCD Client actif"/>
    <pivotTable tabId="9" name="dates"/>
  </pivotTables>
  <state minimalRefreshVersion="6" lastRefreshVersion="6" pivotCacheId="3" filterType="unknown">
    <bounds startDate="2014-01-01T00:00:00" endDate="201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Date 1" cache="ChronologieNative_Date1" caption="Date" level="3" selectionLevel="3" scrollPosition="2014-08-14T00:00:00" style="TimeSlicerStyleLight1 2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Date" cache="ChronologieNative_Date" caption="Date" level="2" selectionLevel="2" scrollPosition="2014-02-01T00:00:00" style="TimeSlicerStyleLight1 2"/>
</timelines>
</file>

<file path=xl/timelines/timeline3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Date 2" cache="ChronologieNative_Date2" caption="Date" level="2" selectionLevel="2" scrollPosition="2014-07-10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5" Type="http://schemas.microsoft.com/office/2011/relationships/timeline" Target="../timelines/timeline2.xml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pivotTable" Target="../pivotTables/pivotTable5.xml"/><Relationship Id="rId7" Type="http://schemas.openxmlformats.org/officeDocument/2006/relationships/vmlDrawing" Target="../drawings/vmlDrawing1.v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10" Type="http://schemas.microsoft.com/office/2011/relationships/timeline" Target="../timelines/timeline3.xml"/><Relationship Id="rId4" Type="http://schemas.openxmlformats.org/officeDocument/2006/relationships/pivotTable" Target="../pivotTables/pivotTable6.xml"/><Relationship Id="rId9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D1:AD43"/>
  <sheetViews>
    <sheetView showGridLines="0" zoomScale="85" zoomScaleNormal="85" workbookViewId="0">
      <selection activeCell="D14" activeCellId="1" sqref="D12:AD12 D14:AD14 D16:AD16 D20:AD20 D22:AD22 D24:AD24 D30:AD30 D32:AD32 D35:AD35 D42:AD42"/>
      <pivotSelection pane="bottomRight" showHeader="1" extendable="1" axis="axisRow" start="3" max="33" activeRow="13" activeCol="3" previousRow="13" previousCol="3" click="1" r:id="rId1">
        <pivotArea dataOnly="0" outline="0" fieldPosition="0">
          <references count="1">
            <reference field="3" count="0"/>
          </references>
        </pivotArea>
      </pivotSelection>
    </sheetView>
  </sheetViews>
  <sheetFormatPr baseColWidth="10" defaultRowHeight="15" x14ac:dyDescent="0.25"/>
  <cols>
    <col min="3" max="3" width="2.7109375" customWidth="1"/>
    <col min="4" max="4" width="16.85546875" customWidth="1"/>
    <col min="5" max="5" width="17.42578125" customWidth="1"/>
    <col min="6" max="6" width="20.5703125" customWidth="1"/>
    <col min="7" max="7" width="10" customWidth="1"/>
    <col min="8" max="27" width="8.85546875" customWidth="1"/>
    <col min="28" max="28" width="6.28515625" customWidth="1"/>
    <col min="29" max="29" width="8.85546875" customWidth="1"/>
    <col min="30" max="30" width="12.5703125" customWidth="1"/>
    <col min="31" max="31" width="10.5703125" customWidth="1"/>
    <col min="32" max="32" width="7.5703125" customWidth="1"/>
    <col min="33" max="33" width="10.5703125" customWidth="1"/>
    <col min="34" max="34" width="7.5703125" customWidth="1"/>
    <col min="35" max="35" width="10.5703125" customWidth="1"/>
    <col min="36" max="36" width="7.5703125" customWidth="1"/>
    <col min="37" max="37" width="10.5703125" customWidth="1"/>
    <col min="38" max="38" width="7.5703125" customWidth="1"/>
    <col min="39" max="39" width="10.5703125" customWidth="1"/>
    <col min="40" max="40" width="7.5703125" customWidth="1"/>
    <col min="41" max="41" width="10.5703125" customWidth="1"/>
    <col min="42" max="42" width="7.5703125" customWidth="1"/>
    <col min="43" max="43" width="10.5703125" customWidth="1"/>
    <col min="44" max="44" width="7.5703125" customWidth="1"/>
    <col min="45" max="45" width="10.5703125" customWidth="1"/>
    <col min="46" max="46" width="7.5703125" customWidth="1"/>
    <col min="47" max="47" width="10.5703125" customWidth="1"/>
    <col min="48" max="48" width="7.5703125" customWidth="1"/>
    <col min="49" max="49" width="10.42578125" customWidth="1"/>
    <col min="50" max="50" width="7.5703125" customWidth="1"/>
    <col min="51" max="51" width="12.5703125" customWidth="1"/>
    <col min="52" max="52" width="21.85546875" customWidth="1"/>
  </cols>
  <sheetData>
    <row r="1" spans="4:30" ht="34.5" customHeight="1" x14ac:dyDescent="0.25"/>
    <row r="9" spans="4:30" x14ac:dyDescent="0.25">
      <c r="D9" s="83" t="s">
        <v>49</v>
      </c>
      <c r="E9" s="17"/>
      <c r="F9" s="17"/>
      <c r="G9" s="81" t="s">
        <v>124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</row>
    <row r="10" spans="4:30" x14ac:dyDescent="0.25">
      <c r="D10" s="83" t="s">
        <v>125</v>
      </c>
      <c r="E10" s="81" t="s">
        <v>32</v>
      </c>
      <c r="F10" s="81" t="s">
        <v>31</v>
      </c>
      <c r="G10" s="82">
        <v>41869</v>
      </c>
      <c r="H10" s="82">
        <v>41870</v>
      </c>
      <c r="I10" s="82">
        <v>41871</v>
      </c>
      <c r="J10" s="82">
        <v>41872</v>
      </c>
      <c r="K10" s="82">
        <v>41873</v>
      </c>
      <c r="L10" s="82">
        <v>41874</v>
      </c>
      <c r="M10" s="82">
        <v>41875</v>
      </c>
      <c r="N10" s="82">
        <v>41876</v>
      </c>
      <c r="O10" s="82">
        <v>41877</v>
      </c>
      <c r="P10" s="82">
        <v>41878</v>
      </c>
      <c r="Q10" s="82">
        <v>41879</v>
      </c>
      <c r="R10" s="82">
        <v>41880</v>
      </c>
      <c r="S10" s="82">
        <v>41887</v>
      </c>
      <c r="T10" s="82">
        <v>41888</v>
      </c>
      <c r="U10" s="82">
        <v>41889</v>
      </c>
      <c r="V10" s="82">
        <v>41890</v>
      </c>
      <c r="W10" s="82">
        <v>41891</v>
      </c>
      <c r="X10" s="82">
        <v>41892</v>
      </c>
      <c r="Y10" s="82">
        <v>41893</v>
      </c>
      <c r="Z10" s="82">
        <v>41894</v>
      </c>
      <c r="AA10" s="82">
        <v>41904</v>
      </c>
      <c r="AB10" s="35" t="s">
        <v>97</v>
      </c>
      <c r="AC10" s="82">
        <v>41905</v>
      </c>
      <c r="AD10" s="35" t="s">
        <v>42</v>
      </c>
    </row>
    <row r="11" spans="4:30" x14ac:dyDescent="0.25">
      <c r="D11" s="35" t="s">
        <v>136</v>
      </c>
      <c r="E11" s="35">
        <v>607</v>
      </c>
      <c r="F11" s="35" t="s">
        <v>28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>
        <v>2.5</v>
      </c>
      <c r="R11" s="59">
        <v>0.5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>
        <v>3</v>
      </c>
    </row>
    <row r="12" spans="4:30" x14ac:dyDescent="0.25">
      <c r="D12" s="35"/>
      <c r="E12" s="35"/>
      <c r="F12" s="35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</row>
    <row r="13" spans="4:30" x14ac:dyDescent="0.25">
      <c r="D13" s="35" t="s">
        <v>146</v>
      </c>
      <c r="E13" s="35">
        <v>204</v>
      </c>
      <c r="F13" s="35" t="s">
        <v>100</v>
      </c>
      <c r="G13" s="59">
        <v>28.5</v>
      </c>
      <c r="H13" s="59">
        <v>5</v>
      </c>
      <c r="I13" s="59">
        <v>0.5</v>
      </c>
      <c r="J13" s="59">
        <v>1.5</v>
      </c>
      <c r="K13" s="59">
        <v>1</v>
      </c>
      <c r="L13" s="59">
        <v>1</v>
      </c>
      <c r="M13" s="59">
        <v>1.5</v>
      </c>
      <c r="N13" s="59">
        <v>3.5</v>
      </c>
      <c r="O13" s="59">
        <v>2</v>
      </c>
      <c r="P13" s="59">
        <v>0.5</v>
      </c>
      <c r="Q13" s="59">
        <v>1.5</v>
      </c>
      <c r="R13" s="59">
        <v>2.5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>
        <v>49</v>
      </c>
    </row>
    <row r="14" spans="4:30" x14ac:dyDescent="0.25">
      <c r="D14" s="35"/>
      <c r="E14" s="35"/>
      <c r="F14" s="35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</row>
    <row r="15" spans="4:30" x14ac:dyDescent="0.25">
      <c r="D15" s="35" t="s">
        <v>147</v>
      </c>
      <c r="E15" s="35">
        <v>601</v>
      </c>
      <c r="F15" s="35" t="s">
        <v>29</v>
      </c>
      <c r="G15" s="59"/>
      <c r="H15" s="59">
        <v>1.5</v>
      </c>
      <c r="I15" s="59">
        <v>1</v>
      </c>
      <c r="J15" s="59"/>
      <c r="K15" s="59">
        <v>0.5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>
        <v>3</v>
      </c>
    </row>
    <row r="16" spans="4:30" x14ac:dyDescent="0.25">
      <c r="D16" s="35"/>
      <c r="E16" s="35"/>
      <c r="F16" s="35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</row>
    <row r="17" spans="4:30" x14ac:dyDescent="0.25">
      <c r="D17" s="35" t="s">
        <v>149</v>
      </c>
      <c r="E17" s="35">
        <v>100</v>
      </c>
      <c r="F17" s="35" t="s">
        <v>66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>
        <v>10</v>
      </c>
      <c r="AD17" s="59">
        <v>10</v>
      </c>
    </row>
    <row r="18" spans="4:30" x14ac:dyDescent="0.25">
      <c r="D18" s="35"/>
      <c r="E18" s="35">
        <v>103</v>
      </c>
      <c r="F18" s="35" t="s">
        <v>101</v>
      </c>
      <c r="G18" s="59"/>
      <c r="H18" s="59"/>
      <c r="I18" s="59"/>
      <c r="J18" s="59"/>
      <c r="K18" s="59">
        <v>4.5</v>
      </c>
      <c r="L18" s="59"/>
      <c r="M18" s="59"/>
      <c r="N18" s="59">
        <v>2.5</v>
      </c>
      <c r="O18" s="59">
        <v>0.5</v>
      </c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>
        <v>7.5</v>
      </c>
    </row>
    <row r="19" spans="4:30" x14ac:dyDescent="0.25">
      <c r="D19" s="35"/>
      <c r="E19" s="35">
        <v>601</v>
      </c>
      <c r="F19" s="35" t="s">
        <v>29</v>
      </c>
      <c r="G19" s="59"/>
      <c r="H19" s="59">
        <v>0.5</v>
      </c>
      <c r="I19" s="59">
        <v>1.5</v>
      </c>
      <c r="J19" s="59"/>
      <c r="K19" s="59">
        <v>1</v>
      </c>
      <c r="L19" s="59"/>
      <c r="M19" s="59"/>
      <c r="N19" s="59"/>
      <c r="O19" s="59">
        <v>2</v>
      </c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>
        <v>5</v>
      </c>
    </row>
    <row r="20" spans="4:30" x14ac:dyDescent="0.25">
      <c r="D20" s="35"/>
      <c r="E20" s="35"/>
      <c r="F20" s="35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</row>
    <row r="21" spans="4:30" x14ac:dyDescent="0.25">
      <c r="D21" s="35" t="s">
        <v>151</v>
      </c>
      <c r="E21" s="35">
        <v>601</v>
      </c>
      <c r="F21" s="35" t="s">
        <v>29</v>
      </c>
      <c r="G21" s="59"/>
      <c r="H21" s="59"/>
      <c r="I21" s="59"/>
      <c r="J21" s="59"/>
      <c r="K21" s="59"/>
      <c r="L21" s="59"/>
      <c r="M21" s="59"/>
      <c r="N21" s="59"/>
      <c r="O21" s="59"/>
      <c r="P21" s="59">
        <v>2</v>
      </c>
      <c r="Q21" s="59">
        <v>1</v>
      </c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>
        <v>3</v>
      </c>
    </row>
    <row r="22" spans="4:30" x14ac:dyDescent="0.25">
      <c r="D22" s="35"/>
      <c r="E22" s="35"/>
      <c r="F22" s="35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</row>
    <row r="23" spans="4:30" x14ac:dyDescent="0.25">
      <c r="D23" s="35" t="s">
        <v>152</v>
      </c>
      <c r="E23" s="35">
        <v>103</v>
      </c>
      <c r="F23" s="35" t="s">
        <v>101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>
        <v>4</v>
      </c>
      <c r="W23" s="59"/>
      <c r="X23" s="59"/>
      <c r="Y23" s="59"/>
      <c r="Z23" s="59"/>
      <c r="AA23" s="59"/>
      <c r="AB23" s="59"/>
      <c r="AC23" s="59"/>
      <c r="AD23" s="59">
        <v>4</v>
      </c>
    </row>
    <row r="24" spans="4:30" x14ac:dyDescent="0.25">
      <c r="D24" s="35"/>
      <c r="E24" s="35"/>
      <c r="F24" s="35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4:30" x14ac:dyDescent="0.25">
      <c r="D25" s="35" t="s">
        <v>137</v>
      </c>
      <c r="E25" s="35">
        <v>100</v>
      </c>
      <c r="F25" s="35" t="s">
        <v>66</v>
      </c>
      <c r="G25" s="59">
        <v>2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>
        <v>2</v>
      </c>
    </row>
    <row r="26" spans="4:30" x14ac:dyDescent="0.25">
      <c r="D26" s="35"/>
      <c r="E26" s="35">
        <v>103</v>
      </c>
      <c r="F26" s="35" t="s">
        <v>101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>
        <v>4</v>
      </c>
      <c r="Y26" s="59"/>
      <c r="Z26" s="59"/>
      <c r="AA26" s="59"/>
      <c r="AB26" s="59"/>
      <c r="AC26" s="59"/>
      <c r="AD26" s="59">
        <v>4</v>
      </c>
    </row>
    <row r="27" spans="4:30" x14ac:dyDescent="0.25">
      <c r="D27" s="35"/>
      <c r="E27" s="35">
        <v>104</v>
      </c>
      <c r="F27" s="35" t="s">
        <v>100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>
        <v>4</v>
      </c>
      <c r="R27" s="59">
        <v>2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>
        <v>6</v>
      </c>
    </row>
    <row r="28" spans="4:30" x14ac:dyDescent="0.25">
      <c r="D28" s="35"/>
      <c r="E28" s="35">
        <v>200</v>
      </c>
      <c r="F28" s="35" t="s">
        <v>67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>
        <v>10</v>
      </c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>
        <v>10</v>
      </c>
    </row>
    <row r="29" spans="4:30" x14ac:dyDescent="0.25">
      <c r="D29" s="35"/>
      <c r="E29" s="35">
        <v>204</v>
      </c>
      <c r="F29" s="35" t="s">
        <v>100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>
        <v>2</v>
      </c>
      <c r="U29" s="59">
        <v>3</v>
      </c>
      <c r="V29" s="59"/>
      <c r="W29" s="59">
        <v>2</v>
      </c>
      <c r="X29" s="59"/>
      <c r="Y29" s="59">
        <v>3</v>
      </c>
      <c r="Z29" s="59"/>
      <c r="AA29" s="59">
        <v>4</v>
      </c>
      <c r="AB29" s="59"/>
      <c r="AC29" s="59"/>
      <c r="AD29" s="59">
        <v>14</v>
      </c>
    </row>
    <row r="30" spans="4:30" x14ac:dyDescent="0.25">
      <c r="D30" s="35"/>
      <c r="E30" s="35"/>
      <c r="F30" s="35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</row>
    <row r="31" spans="4:30" x14ac:dyDescent="0.25">
      <c r="D31" s="35" t="s">
        <v>139</v>
      </c>
      <c r="E31" s="35">
        <v>401</v>
      </c>
      <c r="F31" s="35" t="s">
        <v>104</v>
      </c>
      <c r="G31" s="59">
        <v>0.5</v>
      </c>
      <c r="H31" s="59">
        <v>0.5</v>
      </c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>
        <v>1</v>
      </c>
    </row>
    <row r="32" spans="4:30" x14ac:dyDescent="0.25">
      <c r="D32" s="35"/>
      <c r="E32" s="35"/>
      <c r="F32" s="35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</row>
    <row r="33" spans="4:30" x14ac:dyDescent="0.25">
      <c r="D33" s="35" t="s">
        <v>141</v>
      </c>
      <c r="E33" s="35">
        <v>103</v>
      </c>
      <c r="F33" s="35" t="s">
        <v>101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>
        <v>2</v>
      </c>
      <c r="AA33" s="59"/>
      <c r="AB33" s="59"/>
      <c r="AC33" s="59"/>
      <c r="AD33" s="59">
        <v>2</v>
      </c>
    </row>
    <row r="34" spans="4:30" x14ac:dyDescent="0.25">
      <c r="D34" s="35"/>
      <c r="E34" s="35">
        <v>204</v>
      </c>
      <c r="F34" s="35" t="s">
        <v>100</v>
      </c>
      <c r="G34" s="59">
        <v>0.5</v>
      </c>
      <c r="H34" s="59"/>
      <c r="I34" s="59"/>
      <c r="J34" s="59"/>
      <c r="K34" s="59"/>
      <c r="L34" s="59"/>
      <c r="M34" s="59"/>
      <c r="N34" s="59"/>
      <c r="O34" s="59"/>
      <c r="P34" s="59"/>
      <c r="Q34" s="59">
        <v>0.5</v>
      </c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>
        <v>1</v>
      </c>
    </row>
    <row r="35" spans="4:30" x14ac:dyDescent="0.25">
      <c r="D35" s="35"/>
      <c r="E35" s="35"/>
      <c r="F35" s="35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4:30" x14ac:dyDescent="0.25">
      <c r="D36" s="35" t="s">
        <v>142</v>
      </c>
      <c r="E36" s="35">
        <v>200</v>
      </c>
      <c r="F36" s="35" t="s">
        <v>67</v>
      </c>
      <c r="G36" s="59">
        <v>15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>
        <v>15</v>
      </c>
    </row>
    <row r="37" spans="4:30" x14ac:dyDescent="0.25">
      <c r="D37" s="35"/>
      <c r="E37" s="35">
        <v>201</v>
      </c>
      <c r="F37" s="35" t="s">
        <v>102</v>
      </c>
      <c r="G37" s="59"/>
      <c r="H37" s="59"/>
      <c r="I37" s="59"/>
      <c r="J37" s="59">
        <v>6</v>
      </c>
      <c r="K37" s="59">
        <v>0.5</v>
      </c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>
        <v>6.5</v>
      </c>
    </row>
    <row r="38" spans="4:30" x14ac:dyDescent="0.25">
      <c r="D38" s="35"/>
      <c r="E38" s="35">
        <v>202</v>
      </c>
      <c r="F38" s="35" t="s">
        <v>58</v>
      </c>
      <c r="G38" s="59">
        <v>4</v>
      </c>
      <c r="H38" s="59">
        <v>1.5</v>
      </c>
      <c r="I38" s="59">
        <v>4.5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>
        <v>10</v>
      </c>
    </row>
    <row r="39" spans="4:30" x14ac:dyDescent="0.25">
      <c r="D39" s="35"/>
      <c r="E39" s="35">
        <v>204</v>
      </c>
      <c r="F39" s="35" t="s">
        <v>100</v>
      </c>
      <c r="G39" s="59"/>
      <c r="H39" s="59"/>
      <c r="I39" s="59"/>
      <c r="J39" s="59"/>
      <c r="K39" s="59"/>
      <c r="L39" s="59"/>
      <c r="M39" s="59"/>
      <c r="N39" s="59">
        <v>1</v>
      </c>
      <c r="O39" s="59">
        <v>1</v>
      </c>
      <c r="P39" s="59">
        <v>2</v>
      </c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>
        <v>4</v>
      </c>
    </row>
    <row r="40" spans="4:30" x14ac:dyDescent="0.25">
      <c r="D40" s="35"/>
      <c r="E40" s="35">
        <v>300</v>
      </c>
      <c r="F40" s="35" t="s">
        <v>73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>
        <v>5</v>
      </c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>
        <v>5</v>
      </c>
    </row>
    <row r="41" spans="4:30" x14ac:dyDescent="0.25">
      <c r="D41" s="35"/>
      <c r="E41" s="35">
        <v>301</v>
      </c>
      <c r="F41" s="35" t="s">
        <v>103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>
        <v>4</v>
      </c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>
        <v>4</v>
      </c>
    </row>
    <row r="42" spans="4:30" x14ac:dyDescent="0.25">
      <c r="D42" s="35"/>
      <c r="E42" s="35"/>
      <c r="F42" s="35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</row>
    <row r="43" spans="4:30" x14ac:dyDescent="0.25">
      <c r="D43" s="17" t="s">
        <v>42</v>
      </c>
      <c r="E43" s="17"/>
      <c r="F43" s="17"/>
      <c r="G43" s="59">
        <v>50.5</v>
      </c>
      <c r="H43" s="59">
        <v>9</v>
      </c>
      <c r="I43" s="59">
        <v>7.5</v>
      </c>
      <c r="J43" s="59">
        <v>7.5</v>
      </c>
      <c r="K43" s="59">
        <v>7.5</v>
      </c>
      <c r="L43" s="59">
        <v>1</v>
      </c>
      <c r="M43" s="59">
        <v>1.5</v>
      </c>
      <c r="N43" s="59">
        <v>7</v>
      </c>
      <c r="O43" s="59">
        <v>5.5</v>
      </c>
      <c r="P43" s="59">
        <v>4.5</v>
      </c>
      <c r="Q43" s="59">
        <v>14.5</v>
      </c>
      <c r="R43" s="59">
        <v>9</v>
      </c>
      <c r="S43" s="59">
        <v>10</v>
      </c>
      <c r="T43" s="59">
        <v>2</v>
      </c>
      <c r="U43" s="59">
        <v>3</v>
      </c>
      <c r="V43" s="59">
        <v>4</v>
      </c>
      <c r="W43" s="59">
        <v>2</v>
      </c>
      <c r="X43" s="59">
        <v>4</v>
      </c>
      <c r="Y43" s="59">
        <v>3</v>
      </c>
      <c r="Z43" s="59">
        <v>2</v>
      </c>
      <c r="AA43" s="59">
        <v>4</v>
      </c>
      <c r="AB43" s="59"/>
      <c r="AC43" s="59">
        <v>10</v>
      </c>
      <c r="AD43" s="59">
        <v>169</v>
      </c>
    </row>
  </sheetData>
  <pageMargins left="0.7" right="0.7" top="0.75" bottom="0.75" header="0.3" footer="0.3"/>
  <pageSetup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R1:AD59"/>
  <sheetViews>
    <sheetView showGridLines="0" tabSelected="1" zoomScale="60" zoomScaleNormal="60" workbookViewId="0">
      <selection activeCell="T36" sqref="T36"/>
    </sheetView>
  </sheetViews>
  <sheetFormatPr baseColWidth="10" defaultRowHeight="15" x14ac:dyDescent="0.25"/>
  <cols>
    <col min="1" max="1" width="1.140625" customWidth="1"/>
    <col min="2" max="2" width="21" bestFit="1" customWidth="1"/>
    <col min="3" max="3" width="14.7109375" customWidth="1"/>
    <col min="4" max="4" width="15.28515625" customWidth="1"/>
    <col min="5" max="5" width="12.5703125" customWidth="1"/>
    <col min="6" max="6" width="10.42578125" customWidth="1"/>
    <col min="7" max="7" width="15.7109375" bestFit="1" customWidth="1"/>
    <col min="8" max="9" width="4" customWidth="1"/>
    <col min="10" max="10" width="18.85546875" bestFit="1" customWidth="1"/>
    <col min="11" max="11" width="12.5703125" bestFit="1" customWidth="1"/>
    <col min="14" max="14" width="28.42578125" customWidth="1"/>
    <col min="16" max="16" width="23.28515625" customWidth="1"/>
    <col min="17" max="17" width="8.85546875" customWidth="1"/>
    <col min="18" max="18" width="29.42578125" customWidth="1"/>
    <col min="19" max="19" width="20.5703125" style="35" customWidth="1"/>
    <col min="20" max="20" width="10.85546875" style="35" customWidth="1"/>
    <col min="21" max="21" width="17.7109375" style="35" customWidth="1"/>
    <col min="27" max="27" width="26.7109375" bestFit="1" customWidth="1"/>
    <col min="28" max="28" width="16.42578125" bestFit="1" customWidth="1"/>
    <col min="29" max="29" width="10" bestFit="1" customWidth="1"/>
    <col min="30" max="30" width="13.5703125" style="44" customWidth="1"/>
  </cols>
  <sheetData>
    <row r="1" spans="18:21" ht="25.5" customHeight="1" x14ac:dyDescent="0.25"/>
    <row r="2" spans="18:21" x14ac:dyDescent="0.25">
      <c r="R2" s="16" t="s">
        <v>49</v>
      </c>
      <c r="S2" s="16" t="s">
        <v>96</v>
      </c>
      <c r="T2"/>
      <c r="U2"/>
    </row>
    <row r="3" spans="18:21" x14ac:dyDescent="0.25">
      <c r="R3" s="16" t="s">
        <v>41</v>
      </c>
      <c r="S3" s="58" t="s">
        <v>47</v>
      </c>
      <c r="T3" s="61" t="s">
        <v>48</v>
      </c>
      <c r="U3" t="s">
        <v>42</v>
      </c>
    </row>
    <row r="4" spans="18:21" x14ac:dyDescent="0.25">
      <c r="R4" s="17" t="s">
        <v>136</v>
      </c>
      <c r="S4" s="59"/>
      <c r="T4" s="59">
        <v>3</v>
      </c>
      <c r="U4" s="60">
        <v>3</v>
      </c>
    </row>
    <row r="5" spans="18:21" x14ac:dyDescent="0.25">
      <c r="R5" s="18">
        <v>600</v>
      </c>
      <c r="S5" s="59"/>
      <c r="T5" s="59">
        <v>3</v>
      </c>
      <c r="U5" s="60">
        <v>3</v>
      </c>
    </row>
    <row r="6" spans="18:21" x14ac:dyDescent="0.25">
      <c r="R6" s="17" t="s">
        <v>146</v>
      </c>
      <c r="S6" s="59">
        <v>25</v>
      </c>
      <c r="T6" s="59">
        <v>24</v>
      </c>
      <c r="U6" s="60">
        <v>49</v>
      </c>
    </row>
    <row r="7" spans="18:21" x14ac:dyDescent="0.25">
      <c r="R7" s="18">
        <v>200</v>
      </c>
      <c r="S7" s="59">
        <v>25</v>
      </c>
      <c r="T7" s="59">
        <v>24</v>
      </c>
      <c r="U7" s="60">
        <v>49</v>
      </c>
    </row>
    <row r="8" spans="18:21" x14ac:dyDescent="0.25">
      <c r="R8" s="17" t="s">
        <v>147</v>
      </c>
      <c r="S8" s="59"/>
      <c r="T8" s="59">
        <v>3</v>
      </c>
      <c r="U8" s="60">
        <v>3</v>
      </c>
    </row>
    <row r="9" spans="18:21" x14ac:dyDescent="0.25">
      <c r="R9" s="18">
        <v>600</v>
      </c>
      <c r="S9" s="59"/>
      <c r="T9" s="59">
        <v>3</v>
      </c>
      <c r="U9" s="60">
        <v>3</v>
      </c>
    </row>
    <row r="10" spans="18:21" x14ac:dyDescent="0.25">
      <c r="R10" s="17" t="s">
        <v>149</v>
      </c>
      <c r="S10" s="59">
        <v>10</v>
      </c>
      <c r="T10" s="59">
        <v>12.5</v>
      </c>
      <c r="U10" s="60">
        <v>22.5</v>
      </c>
    </row>
    <row r="11" spans="18:21" x14ac:dyDescent="0.25">
      <c r="R11" s="18">
        <v>100</v>
      </c>
      <c r="S11" s="59">
        <v>10</v>
      </c>
      <c r="T11" s="59">
        <v>7.5</v>
      </c>
      <c r="U11" s="60">
        <v>17.5</v>
      </c>
    </row>
    <row r="12" spans="18:21" x14ac:dyDescent="0.25">
      <c r="R12" s="18">
        <v>600</v>
      </c>
      <c r="S12" s="59"/>
      <c r="T12" s="59">
        <v>5</v>
      </c>
      <c r="U12" s="60">
        <v>5</v>
      </c>
    </row>
    <row r="13" spans="18:21" x14ac:dyDescent="0.25">
      <c r="R13" s="17" t="s">
        <v>151</v>
      </c>
      <c r="S13" s="59"/>
      <c r="T13" s="59">
        <v>3</v>
      </c>
      <c r="U13" s="60">
        <v>3</v>
      </c>
    </row>
    <row r="14" spans="18:21" x14ac:dyDescent="0.25">
      <c r="R14" s="18">
        <v>600</v>
      </c>
      <c r="S14" s="59"/>
      <c r="T14" s="59">
        <v>3</v>
      </c>
      <c r="U14" s="60">
        <v>3</v>
      </c>
    </row>
    <row r="15" spans="18:21" x14ac:dyDescent="0.25">
      <c r="R15" s="17" t="s">
        <v>152</v>
      </c>
      <c r="S15" s="59"/>
      <c r="T15" s="59">
        <v>4</v>
      </c>
      <c r="U15" s="60">
        <v>4</v>
      </c>
    </row>
    <row r="16" spans="18:21" x14ac:dyDescent="0.25">
      <c r="R16" s="18">
        <v>100</v>
      </c>
      <c r="S16" s="59"/>
      <c r="T16" s="59">
        <v>4</v>
      </c>
      <c r="U16" s="60">
        <v>4</v>
      </c>
    </row>
    <row r="17" spans="18:21" x14ac:dyDescent="0.25">
      <c r="R17" s="17" t="s">
        <v>137</v>
      </c>
      <c r="S17" s="59">
        <v>12</v>
      </c>
      <c r="T17" s="59">
        <v>24</v>
      </c>
      <c r="U17" s="60">
        <v>36</v>
      </c>
    </row>
    <row r="18" spans="18:21" x14ac:dyDescent="0.25">
      <c r="R18" s="18">
        <v>100</v>
      </c>
      <c r="S18" s="59">
        <v>2</v>
      </c>
      <c r="T18" s="59">
        <v>10</v>
      </c>
      <c r="U18" s="60">
        <v>12</v>
      </c>
    </row>
    <row r="19" spans="18:21" x14ac:dyDescent="0.25">
      <c r="R19" s="18">
        <v>200</v>
      </c>
      <c r="S19" s="59">
        <v>10</v>
      </c>
      <c r="T19" s="59">
        <v>14</v>
      </c>
      <c r="U19" s="60">
        <v>24</v>
      </c>
    </row>
    <row r="20" spans="18:21" x14ac:dyDescent="0.25">
      <c r="R20" s="17" t="s">
        <v>139</v>
      </c>
      <c r="S20" s="59"/>
      <c r="T20" s="59">
        <v>1</v>
      </c>
      <c r="U20" s="60">
        <v>1</v>
      </c>
    </row>
    <row r="21" spans="18:21" x14ac:dyDescent="0.25">
      <c r="R21" s="18">
        <v>400</v>
      </c>
      <c r="S21" s="59"/>
      <c r="T21" s="59">
        <v>1</v>
      </c>
      <c r="U21" s="60">
        <v>1</v>
      </c>
    </row>
    <row r="22" spans="18:21" x14ac:dyDescent="0.25">
      <c r="R22" s="17" t="s">
        <v>141</v>
      </c>
      <c r="S22" s="59"/>
      <c r="T22" s="59">
        <v>3</v>
      </c>
      <c r="U22" s="60">
        <v>3</v>
      </c>
    </row>
    <row r="23" spans="18:21" x14ac:dyDescent="0.25">
      <c r="R23" s="18">
        <v>100</v>
      </c>
      <c r="S23" s="59"/>
      <c r="T23" s="59">
        <v>2</v>
      </c>
      <c r="U23" s="60">
        <v>2</v>
      </c>
    </row>
    <row r="24" spans="18:21" x14ac:dyDescent="0.25">
      <c r="R24" s="18">
        <v>200</v>
      </c>
      <c r="S24" s="59"/>
      <c r="T24" s="59">
        <v>1</v>
      </c>
      <c r="U24" s="60">
        <v>1</v>
      </c>
    </row>
    <row r="25" spans="18:21" x14ac:dyDescent="0.25">
      <c r="R25" s="17" t="s">
        <v>142</v>
      </c>
      <c r="S25" s="59">
        <v>20</v>
      </c>
      <c r="T25" s="59">
        <v>24.5</v>
      </c>
      <c r="U25" s="60">
        <v>44.5</v>
      </c>
    </row>
    <row r="26" spans="18:21" x14ac:dyDescent="0.25">
      <c r="R26" s="18">
        <v>200</v>
      </c>
      <c r="S26" s="59">
        <v>15</v>
      </c>
      <c r="T26" s="59">
        <v>20.5</v>
      </c>
      <c r="U26" s="60">
        <v>35.5</v>
      </c>
    </row>
    <row r="27" spans="18:21" x14ac:dyDescent="0.25">
      <c r="R27" s="18">
        <v>300</v>
      </c>
      <c r="S27" s="59">
        <v>5</v>
      </c>
      <c r="T27" s="59">
        <v>4</v>
      </c>
      <c r="U27" s="60">
        <v>9</v>
      </c>
    </row>
    <row r="28" spans="18:21" x14ac:dyDescent="0.25">
      <c r="R28" s="17" t="s">
        <v>42</v>
      </c>
      <c r="S28" s="59">
        <v>67</v>
      </c>
      <c r="T28" s="59">
        <v>102</v>
      </c>
      <c r="U28" s="60">
        <v>169</v>
      </c>
    </row>
    <row r="29" spans="18:21" x14ac:dyDescent="0.25">
      <c r="S29"/>
      <c r="T29"/>
      <c r="U29"/>
    </row>
    <row r="30" spans="18:21" x14ac:dyDescent="0.25">
      <c r="S30"/>
      <c r="T30"/>
      <c r="U30"/>
    </row>
    <row r="31" spans="18:21" x14ac:dyDescent="0.25">
      <c r="S31"/>
      <c r="T31"/>
      <c r="U31"/>
    </row>
    <row r="32" spans="18:21" x14ac:dyDescent="0.25">
      <c r="S32"/>
      <c r="T32"/>
      <c r="U32"/>
    </row>
    <row r="33" spans="19:21" x14ac:dyDescent="0.25">
      <c r="S33"/>
      <c r="T33"/>
      <c r="U33"/>
    </row>
    <row r="34" spans="19:21" x14ac:dyDescent="0.25">
      <c r="S34"/>
      <c r="T34"/>
      <c r="U34"/>
    </row>
    <row r="35" spans="19:21" x14ac:dyDescent="0.25">
      <c r="S35"/>
      <c r="T35"/>
      <c r="U35"/>
    </row>
    <row r="36" spans="19:21" x14ac:dyDescent="0.25">
      <c r="S36"/>
      <c r="T36"/>
      <c r="U36"/>
    </row>
    <row r="37" spans="19:21" x14ac:dyDescent="0.25">
      <c r="S37"/>
      <c r="T37"/>
      <c r="U37"/>
    </row>
    <row r="38" spans="19:21" x14ac:dyDescent="0.25">
      <c r="S38"/>
      <c r="T38"/>
      <c r="U38"/>
    </row>
    <row r="39" spans="19:21" x14ac:dyDescent="0.25">
      <c r="S39"/>
      <c r="T39"/>
      <c r="U39"/>
    </row>
    <row r="40" spans="19:21" x14ac:dyDescent="0.25">
      <c r="S40"/>
      <c r="T40"/>
      <c r="U40"/>
    </row>
    <row r="41" spans="19:21" x14ac:dyDescent="0.25">
      <c r="S41"/>
      <c r="T41"/>
      <c r="U41"/>
    </row>
    <row r="42" spans="19:21" x14ac:dyDescent="0.25">
      <c r="S42"/>
      <c r="T42"/>
      <c r="U42"/>
    </row>
    <row r="43" spans="19:21" x14ac:dyDescent="0.25">
      <c r="S43"/>
      <c r="T43"/>
      <c r="U43"/>
    </row>
    <row r="44" spans="19:21" x14ac:dyDescent="0.25">
      <c r="S44"/>
      <c r="T44"/>
      <c r="U44"/>
    </row>
    <row r="45" spans="19:21" x14ac:dyDescent="0.25">
      <c r="S45"/>
      <c r="T45"/>
      <c r="U45"/>
    </row>
    <row r="46" spans="19:21" x14ac:dyDescent="0.25">
      <c r="S46"/>
      <c r="T46"/>
      <c r="U46"/>
    </row>
    <row r="47" spans="19:21" x14ac:dyDescent="0.25">
      <c r="S47"/>
      <c r="T47"/>
      <c r="U47"/>
    </row>
    <row r="48" spans="19:21" x14ac:dyDescent="0.25">
      <c r="S48"/>
      <c r="T48"/>
      <c r="U48"/>
    </row>
    <row r="49" spans="19:21" x14ac:dyDescent="0.25">
      <c r="S49"/>
      <c r="T49"/>
      <c r="U49"/>
    </row>
    <row r="50" spans="19:21" x14ac:dyDescent="0.25">
      <c r="S50"/>
      <c r="T50"/>
      <c r="U50"/>
    </row>
    <row r="51" spans="19:21" x14ac:dyDescent="0.25">
      <c r="S51"/>
      <c r="T51"/>
      <c r="U51"/>
    </row>
    <row r="52" spans="19:21" x14ac:dyDescent="0.25">
      <c r="S52"/>
      <c r="T52"/>
      <c r="U52"/>
    </row>
    <row r="53" spans="19:21" x14ac:dyDescent="0.25">
      <c r="S53"/>
      <c r="T53"/>
      <c r="U53"/>
    </row>
    <row r="54" spans="19:21" x14ac:dyDescent="0.25">
      <c r="S54"/>
      <c r="T54"/>
      <c r="U54"/>
    </row>
    <row r="55" spans="19:21" x14ac:dyDescent="0.25">
      <c r="S55"/>
      <c r="T55"/>
      <c r="U55"/>
    </row>
    <row r="56" spans="19:21" x14ac:dyDescent="0.25">
      <c r="S56"/>
      <c r="T56"/>
      <c r="U56"/>
    </row>
    <row r="57" spans="19:21" x14ac:dyDescent="0.25">
      <c r="S57"/>
      <c r="T57"/>
      <c r="U57"/>
    </row>
    <row r="58" spans="19:21" x14ac:dyDescent="0.25">
      <c r="S58"/>
      <c r="T58"/>
      <c r="U58"/>
    </row>
    <row r="59" spans="19:21" x14ac:dyDescent="0.25">
      <c r="S59"/>
      <c r="T59"/>
      <c r="U59"/>
    </row>
  </sheetData>
  <pageMargins left="0.7" right="0.7" top="0.75" bottom="0.75" header="0.3" footer="0.3"/>
  <pageSetup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L87"/>
  <sheetViews>
    <sheetView showGridLines="0" view="pageBreakPreview" topLeftCell="A7" zoomScale="70" zoomScaleNormal="80" zoomScaleSheetLayoutView="70" zoomScalePageLayoutView="50" workbookViewId="0">
      <selection activeCell="C15" sqref="C15"/>
    </sheetView>
  </sheetViews>
  <sheetFormatPr baseColWidth="10" defaultRowHeight="14.25" x14ac:dyDescent="0.2"/>
  <cols>
    <col min="1" max="1" width="2.28515625" style="68" customWidth="1"/>
    <col min="2" max="2" width="21" style="68" customWidth="1"/>
    <col min="3" max="3" width="70.42578125" style="68" customWidth="1"/>
    <col min="4" max="4" width="17.42578125" style="69" customWidth="1"/>
    <col min="5" max="5" width="7.7109375" style="68" customWidth="1"/>
    <col min="6" max="6" width="14.5703125" style="68" bestFit="1" customWidth="1"/>
    <col min="7" max="9" width="11.42578125" style="68"/>
    <col min="10" max="10" width="21" style="68" hidden="1" customWidth="1"/>
    <col min="11" max="13" width="0" style="68" hidden="1" customWidth="1"/>
    <col min="14" max="16384" width="11.42578125" style="68"/>
  </cols>
  <sheetData>
    <row r="4" spans="2:12" ht="15" x14ac:dyDescent="0.25">
      <c r="J4" s="84"/>
      <c r="K4" s="79"/>
      <c r="L4" s="79"/>
    </row>
    <row r="6" spans="2:12" ht="15" x14ac:dyDescent="0.25">
      <c r="F6"/>
      <c r="J6" s="85" t="s">
        <v>134</v>
      </c>
      <c r="K6" s="87">
        <f>L10</f>
        <v>14000</v>
      </c>
      <c r="L6" s="86"/>
    </row>
    <row r="7" spans="2:12" ht="15" x14ac:dyDescent="0.25">
      <c r="F7"/>
      <c r="J7" s="85" t="s">
        <v>133</v>
      </c>
      <c r="K7" s="87" t="b">
        <v>0</v>
      </c>
      <c r="L7" s="86"/>
    </row>
    <row r="8" spans="2:12" ht="15" x14ac:dyDescent="0.25">
      <c r="F8"/>
    </row>
    <row r="9" spans="2:12" ht="15" x14ac:dyDescent="0.25">
      <c r="F9"/>
      <c r="J9" s="16" t="s">
        <v>132</v>
      </c>
      <c r="K9"/>
      <c r="L9" s="70" t="s">
        <v>110</v>
      </c>
    </row>
    <row r="10" spans="2:12" ht="15" x14ac:dyDescent="0.25">
      <c r="F10"/>
      <c r="J10" s="17" t="s">
        <v>121</v>
      </c>
      <c r="K10"/>
      <c r="L10" s="71">
        <v>14000</v>
      </c>
    </row>
    <row r="11" spans="2:12" ht="15" x14ac:dyDescent="0.25">
      <c r="F11"/>
      <c r="J11" s="17" t="s">
        <v>122</v>
      </c>
      <c r="K11"/>
      <c r="L11" s="71">
        <v>14001</v>
      </c>
    </row>
    <row r="12" spans="2:12" ht="15" x14ac:dyDescent="0.25">
      <c r="B12" s="72" t="s">
        <v>109</v>
      </c>
      <c r="F12"/>
      <c r="J12" s="17" t="s">
        <v>97</v>
      </c>
      <c r="K12"/>
      <c r="L12" s="71">
        <v>14003</v>
      </c>
    </row>
    <row r="13" spans="2:12" ht="15" x14ac:dyDescent="0.25">
      <c r="B13" s="68" t="str">
        <f>IF($K$7=TRUE,VLOOKUP($K$6,Clients,2,FALSE),"")</f>
        <v/>
      </c>
      <c r="F13"/>
      <c r="J13"/>
      <c r="K13"/>
      <c r="L13" s="71">
        <v>14005</v>
      </c>
    </row>
    <row r="14" spans="2:12" ht="15" x14ac:dyDescent="0.25">
      <c r="B14" s="68" t="str">
        <f>VLOOKUP($K$6,Clients,4,FALSE)&amp;" "&amp;VLOOKUP($K$6,Clients,5,FALSE)&amp;IF(VLOOKUP($K$6,Clients,6,FALSE)="",""," &amp; "&amp;VLOOKUP($K$6,Clients,6,FALSE)&amp;" "&amp;VLOOKUP($K$6,Clients,7,FALSE))</f>
        <v>Alphonse Smith</v>
      </c>
      <c r="J14"/>
      <c r="K14"/>
      <c r="L14" s="71">
        <v>14006</v>
      </c>
    </row>
    <row r="15" spans="2:12" ht="15" x14ac:dyDescent="0.25">
      <c r="B15" s="68">
        <f>VLOOKUP($K$6,Clients,10,FALSE)</f>
        <v>0</v>
      </c>
      <c r="J15"/>
      <c r="K15"/>
      <c r="L15" s="71">
        <v>14010</v>
      </c>
    </row>
    <row r="16" spans="2:12" ht="15" x14ac:dyDescent="0.25">
      <c r="B16" s="68" t="str">
        <f>VLOOKUP($K$6,Clients,11,FALSE)&amp;", "&amp;VLOOKUP($K$6,Clients,12,FALSE)&amp;", "&amp;VLOOKUP($K$6,Clients,15,FALSE)</f>
        <v xml:space="preserve">, ,  </v>
      </c>
      <c r="J16"/>
      <c r="K16"/>
      <c r="L16" s="71">
        <v>14011</v>
      </c>
    </row>
    <row r="17" spans="2:12" ht="15" x14ac:dyDescent="0.25">
      <c r="J17"/>
      <c r="K17"/>
      <c r="L17" s="71">
        <v>14013</v>
      </c>
    </row>
    <row r="18" spans="2:12" ht="15" x14ac:dyDescent="0.25">
      <c r="J18"/>
      <c r="K18"/>
      <c r="L18" s="71">
        <v>14015</v>
      </c>
    </row>
    <row r="19" spans="2:12" ht="15" x14ac:dyDescent="0.25">
      <c r="B19" s="72" t="s">
        <v>123</v>
      </c>
      <c r="J19"/>
      <c r="K19"/>
      <c r="L19" s="71">
        <v>14016</v>
      </c>
    </row>
    <row r="20" spans="2:12" ht="15" x14ac:dyDescent="0.25">
      <c r="B20" s="80" t="s">
        <v>105</v>
      </c>
      <c r="C20" s="70" t="s">
        <v>31</v>
      </c>
      <c r="D20" s="69" t="s">
        <v>106</v>
      </c>
      <c r="E20"/>
      <c r="J20"/>
      <c r="K20"/>
      <c r="L20" s="71" t="s">
        <v>97</v>
      </c>
    </row>
    <row r="21" spans="2:12" ht="15" x14ac:dyDescent="0.25">
      <c r="B21" s="68">
        <v>103</v>
      </c>
      <c r="C21" s="68" t="s">
        <v>101</v>
      </c>
      <c r="D21" s="77">
        <v>17.5</v>
      </c>
      <c r="E21"/>
      <c r="J21"/>
      <c r="K21"/>
      <c r="L21" s="71" t="s">
        <v>42</v>
      </c>
    </row>
    <row r="22" spans="2:12" ht="15" x14ac:dyDescent="0.25">
      <c r="B22" s="68">
        <v>104</v>
      </c>
      <c r="C22" s="68" t="s">
        <v>100</v>
      </c>
      <c r="D22" s="77">
        <v>6</v>
      </c>
      <c r="E22"/>
      <c r="J22"/>
      <c r="K22"/>
      <c r="L22"/>
    </row>
    <row r="23" spans="2:12" ht="15" x14ac:dyDescent="0.25">
      <c r="B23" s="68">
        <v>201</v>
      </c>
      <c r="C23" s="68" t="s">
        <v>102</v>
      </c>
      <c r="D23" s="77">
        <v>6.5</v>
      </c>
      <c r="E23"/>
      <c r="J23"/>
      <c r="K23"/>
      <c r="L23"/>
    </row>
    <row r="24" spans="2:12" ht="15" x14ac:dyDescent="0.25">
      <c r="B24" s="68">
        <v>202</v>
      </c>
      <c r="C24" s="68" t="s">
        <v>58</v>
      </c>
      <c r="D24" s="77">
        <v>10</v>
      </c>
      <c r="E24"/>
      <c r="J24"/>
      <c r="K24"/>
      <c r="L24"/>
    </row>
    <row r="25" spans="2:12" ht="15" x14ac:dyDescent="0.25">
      <c r="B25" s="68">
        <v>204</v>
      </c>
      <c r="C25" s="68" t="s">
        <v>100</v>
      </c>
      <c r="D25" s="77">
        <v>43</v>
      </c>
      <c r="J25"/>
      <c r="K25"/>
      <c r="L25"/>
    </row>
    <row r="26" spans="2:12" ht="15" x14ac:dyDescent="0.25">
      <c r="B26" s="68">
        <v>301</v>
      </c>
      <c r="C26" s="68" t="s">
        <v>103</v>
      </c>
      <c r="D26" s="77">
        <v>4</v>
      </c>
      <c r="J26"/>
      <c r="K26"/>
      <c r="L26"/>
    </row>
    <row r="27" spans="2:12" ht="15" x14ac:dyDescent="0.25">
      <c r="B27" s="68">
        <v>401</v>
      </c>
      <c r="C27" s="68" t="s">
        <v>104</v>
      </c>
      <c r="D27" s="77">
        <v>1</v>
      </c>
      <c r="J27"/>
    </row>
    <row r="28" spans="2:12" ht="15" x14ac:dyDescent="0.25">
      <c r="B28" s="68">
        <v>601</v>
      </c>
      <c r="C28" s="68" t="s">
        <v>29</v>
      </c>
      <c r="D28" s="77">
        <v>11</v>
      </c>
      <c r="J28"/>
    </row>
    <row r="29" spans="2:12" ht="15" x14ac:dyDescent="0.25">
      <c r="B29" s="68">
        <v>607</v>
      </c>
      <c r="C29" s="68" t="s">
        <v>28</v>
      </c>
      <c r="D29" s="77">
        <v>3</v>
      </c>
      <c r="J29"/>
    </row>
    <row r="30" spans="2:12" ht="15" x14ac:dyDescent="0.25">
      <c r="B30" s="68" t="s">
        <v>42</v>
      </c>
      <c r="D30" s="77">
        <v>102</v>
      </c>
      <c r="J30"/>
    </row>
    <row r="31" spans="2:12" ht="15" x14ac:dyDescent="0.25">
      <c r="D31" s="68"/>
      <c r="J31"/>
    </row>
    <row r="32" spans="2:12" ht="15" x14ac:dyDescent="0.25">
      <c r="D32" s="68"/>
      <c r="J32"/>
    </row>
    <row r="33" spans="2:5" x14ac:dyDescent="0.2">
      <c r="D33" s="68"/>
    </row>
    <row r="34" spans="2:5" ht="15" x14ac:dyDescent="0.25">
      <c r="B34" s="72"/>
      <c r="D34" s="68"/>
    </row>
    <row r="35" spans="2:5" x14ac:dyDescent="0.2">
      <c r="D35" s="68"/>
    </row>
    <row r="36" spans="2:5" x14ac:dyDescent="0.2">
      <c r="B36" s="71"/>
      <c r="D36" s="68"/>
    </row>
    <row r="37" spans="2:5" ht="15" x14ac:dyDescent="0.25">
      <c r="B37" s="76" t="s">
        <v>120</v>
      </c>
      <c r="C37" s="71"/>
      <c r="D37" s="71"/>
      <c r="E37" s="71"/>
    </row>
    <row r="38" spans="2:5" ht="15" x14ac:dyDescent="0.25">
      <c r="B38" s="70" t="s">
        <v>105</v>
      </c>
      <c r="C38" s="70" t="s">
        <v>31</v>
      </c>
      <c r="D38" s="73" t="s">
        <v>118</v>
      </c>
      <c r="E38"/>
    </row>
    <row r="39" spans="2:5" ht="15" x14ac:dyDescent="0.25">
      <c r="B39" s="71">
        <v>800</v>
      </c>
      <c r="D39" s="74"/>
      <c r="E39"/>
    </row>
    <row r="40" spans="2:5" ht="15" x14ac:dyDescent="0.25">
      <c r="B40" s="75">
        <v>801</v>
      </c>
      <c r="C40" s="71" t="s">
        <v>36</v>
      </c>
      <c r="D40" s="74">
        <v>52.38</v>
      </c>
      <c r="E40"/>
    </row>
    <row r="41" spans="2:5" ht="15" x14ac:dyDescent="0.25">
      <c r="B41" s="75">
        <v>802</v>
      </c>
      <c r="C41" s="71" t="s">
        <v>111</v>
      </c>
      <c r="D41" s="74">
        <v>20</v>
      </c>
      <c r="E41"/>
    </row>
    <row r="42" spans="2:5" ht="15" x14ac:dyDescent="0.25">
      <c r="B42" s="71" t="s">
        <v>42</v>
      </c>
      <c r="D42" s="74">
        <v>72.38</v>
      </c>
      <c r="E42"/>
    </row>
    <row r="43" spans="2:5" ht="15" x14ac:dyDescent="0.25">
      <c r="B43"/>
      <c r="C43"/>
      <c r="D43"/>
      <c r="E43"/>
    </row>
    <row r="44" spans="2:5" ht="15" x14ac:dyDescent="0.25">
      <c r="B44"/>
      <c r="C44"/>
      <c r="D44"/>
      <c r="E44"/>
    </row>
    <row r="45" spans="2:5" ht="15" x14ac:dyDescent="0.25">
      <c r="B45"/>
      <c r="C45"/>
      <c r="D45"/>
      <c r="E45"/>
    </row>
    <row r="46" spans="2:5" ht="15" x14ac:dyDescent="0.25">
      <c r="B46"/>
      <c r="C46"/>
      <c r="D46"/>
      <c r="E46"/>
    </row>
    <row r="47" spans="2:5" ht="15" x14ac:dyDescent="0.25">
      <c r="B47"/>
      <c r="C47"/>
      <c r="D47"/>
      <c r="E47"/>
    </row>
    <row r="48" spans="2:5" ht="15" x14ac:dyDescent="0.25">
      <c r="B48"/>
      <c r="C48"/>
      <c r="D48"/>
      <c r="E48"/>
    </row>
    <row r="49" spans="2:5" ht="15" x14ac:dyDescent="0.25">
      <c r="B49"/>
      <c r="C49"/>
      <c r="D49"/>
      <c r="E49"/>
    </row>
    <row r="50" spans="2:5" ht="15" x14ac:dyDescent="0.25">
      <c r="B50"/>
      <c r="C50"/>
      <c r="D50"/>
      <c r="E50"/>
    </row>
    <row r="51" spans="2:5" ht="15" x14ac:dyDescent="0.25">
      <c r="B51"/>
      <c r="C51"/>
      <c r="D51"/>
      <c r="E51"/>
    </row>
    <row r="52" spans="2:5" ht="15" x14ac:dyDescent="0.25">
      <c r="B52"/>
      <c r="C52"/>
      <c r="D52"/>
      <c r="E52"/>
    </row>
    <row r="53" spans="2:5" ht="15" x14ac:dyDescent="0.25">
      <c r="B53"/>
      <c r="C53"/>
      <c r="D53"/>
      <c r="E53"/>
    </row>
    <row r="54" spans="2:5" ht="15" x14ac:dyDescent="0.25">
      <c r="B54"/>
      <c r="C54"/>
      <c r="D54"/>
      <c r="E54"/>
    </row>
    <row r="55" spans="2:5" ht="15.75" thickBot="1" x14ac:dyDescent="0.3">
      <c r="B55"/>
      <c r="C55"/>
      <c r="D55"/>
      <c r="E55"/>
    </row>
    <row r="56" spans="2:5" ht="15.75" thickTop="1" x14ac:dyDescent="0.25">
      <c r="B56"/>
      <c r="C56"/>
      <c r="D56"/>
      <c r="E56"/>
    </row>
    <row r="57" spans="2:5" ht="15" x14ac:dyDescent="0.25">
      <c r="B57"/>
      <c r="C57"/>
      <c r="D57"/>
      <c r="E57"/>
    </row>
    <row r="58" spans="2:5" ht="15" x14ac:dyDescent="0.25">
      <c r="B58"/>
      <c r="C58"/>
      <c r="D58"/>
      <c r="E58"/>
    </row>
    <row r="59" spans="2:5" ht="15" x14ac:dyDescent="0.25">
      <c r="B59"/>
      <c r="C59"/>
      <c r="D59"/>
      <c r="E59"/>
    </row>
    <row r="60" spans="2:5" ht="15" x14ac:dyDescent="0.25">
      <c r="B60"/>
      <c r="C60"/>
      <c r="D60"/>
      <c r="E60"/>
    </row>
    <row r="61" spans="2:5" ht="15" x14ac:dyDescent="0.25">
      <c r="B61"/>
      <c r="C61"/>
      <c r="D61"/>
      <c r="E61"/>
    </row>
    <row r="62" spans="2:5" ht="15" x14ac:dyDescent="0.25">
      <c r="B62"/>
      <c r="C62"/>
      <c r="D62"/>
      <c r="E62"/>
    </row>
    <row r="63" spans="2:5" ht="15" x14ac:dyDescent="0.25">
      <c r="B63"/>
      <c r="C63"/>
      <c r="D63"/>
      <c r="E63"/>
    </row>
    <row r="64" spans="2:5" x14ac:dyDescent="0.2">
      <c r="B64"/>
      <c r="C64"/>
      <c r="D64"/>
      <c r="E64"/>
    </row>
    <row r="65" spans="2:5" x14ac:dyDescent="0.2">
      <c r="B65"/>
      <c r="C65"/>
      <c r="D65"/>
      <c r="E65"/>
    </row>
    <row r="66" spans="2:5" x14ac:dyDescent="0.2">
      <c r="B66"/>
      <c r="C66"/>
      <c r="D66"/>
      <c r="E66"/>
    </row>
    <row r="67" spans="2:5" x14ac:dyDescent="0.2">
      <c r="B67"/>
      <c r="C67"/>
      <c r="D67"/>
      <c r="E67"/>
    </row>
    <row r="68" spans="2:5" x14ac:dyDescent="0.2">
      <c r="B68"/>
      <c r="C68"/>
      <c r="D68"/>
      <c r="E68"/>
    </row>
    <row r="69" spans="2:5" x14ac:dyDescent="0.2">
      <c r="B69"/>
      <c r="C69"/>
      <c r="D69"/>
      <c r="E69"/>
    </row>
    <row r="70" spans="2:5" x14ac:dyDescent="0.2">
      <c r="B70"/>
      <c r="C70"/>
      <c r="D70"/>
      <c r="E70"/>
    </row>
    <row r="71" spans="2:5" x14ac:dyDescent="0.2">
      <c r="B71"/>
      <c r="C71"/>
      <c r="D71"/>
      <c r="E71"/>
    </row>
    <row r="72" spans="2:5" x14ac:dyDescent="0.2">
      <c r="B72"/>
      <c r="C72"/>
      <c r="D72"/>
      <c r="E72"/>
    </row>
    <row r="73" spans="2:5" x14ac:dyDescent="0.2">
      <c r="B73"/>
      <c r="C73"/>
      <c r="D73"/>
      <c r="E73"/>
    </row>
    <row r="74" spans="2:5" x14ac:dyDescent="0.2">
      <c r="B74"/>
      <c r="C74"/>
      <c r="D74"/>
      <c r="E74"/>
    </row>
    <row r="75" spans="2:5" x14ac:dyDescent="0.2">
      <c r="B75"/>
      <c r="C75"/>
      <c r="D75"/>
      <c r="E75"/>
    </row>
    <row r="76" spans="2:5" x14ac:dyDescent="0.2">
      <c r="B76"/>
      <c r="C76"/>
      <c r="D76"/>
      <c r="E76"/>
    </row>
    <row r="77" spans="2:5" x14ac:dyDescent="0.2">
      <c r="B77"/>
      <c r="C77"/>
      <c r="D77"/>
      <c r="E77"/>
    </row>
    <row r="78" spans="2:5" x14ac:dyDescent="0.2">
      <c r="B78"/>
      <c r="C78"/>
      <c r="D78"/>
      <c r="E78"/>
    </row>
    <row r="79" spans="2:5" x14ac:dyDescent="0.2">
      <c r="B79"/>
      <c r="C79"/>
      <c r="D79"/>
      <c r="E79"/>
    </row>
    <row r="80" spans="2:5" x14ac:dyDescent="0.2">
      <c r="B80"/>
      <c r="C80"/>
      <c r="D80"/>
      <c r="E80"/>
    </row>
    <row r="81" spans="2:5" x14ac:dyDescent="0.2">
      <c r="B81"/>
      <c r="C81"/>
      <c r="D81"/>
      <c r="E81"/>
    </row>
    <row r="82" spans="2:5" x14ac:dyDescent="0.2">
      <c r="B82"/>
      <c r="C82"/>
      <c r="D82"/>
      <c r="E82"/>
    </row>
    <row r="83" spans="2:5" x14ac:dyDescent="0.2">
      <c r="B83"/>
      <c r="C83"/>
      <c r="D83"/>
      <c r="E83"/>
    </row>
    <row r="84" spans="2:5" x14ac:dyDescent="0.2">
      <c r="B84"/>
      <c r="C84"/>
      <c r="D84"/>
      <c r="E84"/>
    </row>
    <row r="85" spans="2:5" x14ac:dyDescent="0.2">
      <c r="B85"/>
      <c r="C85"/>
      <c r="D85"/>
      <c r="E85"/>
    </row>
    <row r="86" spans="2:5" x14ac:dyDescent="0.2">
      <c r="B86"/>
      <c r="C86"/>
      <c r="D86"/>
      <c r="E86"/>
    </row>
    <row r="87" spans="2:5" x14ac:dyDescent="0.2">
      <c r="B87"/>
      <c r="C87"/>
      <c r="D87"/>
      <c r="E87"/>
    </row>
  </sheetData>
  <pageMargins left="0.70866141732283472" right="0.70866141732283472" top="0.74803149606299213" bottom="0.74803149606299213" header="0.31496062992125984" footer="0.31496062992125984"/>
  <pageSetup scale="81" fitToHeight="10" orientation="portrait" horizontalDpi="0" verticalDpi="0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3" r:id="rId8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2</xdr:row>
                    <xdr:rowOff>161925</xdr:rowOff>
                  </from>
                  <to>
                    <xdr:col>6</xdr:col>
                    <xdr:colOff>304800</xdr:colOff>
                    <xdr:row>4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A8765BA9-456A-4dab-B4F3-ACF838C121DE}">
      <x14:slicerList>
        <x14:slicer r:id="rId9"/>
      </x14:slicerList>
    </ext>
    <ext xmlns:x15="http://schemas.microsoft.com/office/spreadsheetml/2010/11/main" uri="{7E03D99C-DC04-49d9-9315-930204A7B6E9}">
      <x15:timelineRefs>
        <x15:timelineRef r:id="rId10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 filterMode="1"/>
  <dimension ref="B2:N11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71" sqref="G71"/>
    </sheetView>
  </sheetViews>
  <sheetFormatPr baseColWidth="10" defaultRowHeight="15" outlineLevelRow="1" x14ac:dyDescent="0.25"/>
  <cols>
    <col min="1" max="1" width="1.7109375" style="22" customWidth="1"/>
    <col min="2" max="2" width="8.28515625" style="22" customWidth="1"/>
    <col min="3" max="3" width="12.85546875" style="25" customWidth="1"/>
    <col min="4" max="4" width="11.42578125" style="35"/>
    <col min="5" max="5" width="23" style="22" customWidth="1"/>
    <col min="6" max="6" width="8.42578125" style="22" customWidth="1"/>
    <col min="7" max="7" width="12.85546875" style="35" bestFit="1" customWidth="1"/>
    <col min="8" max="8" width="22.85546875" style="22" customWidth="1"/>
    <col min="9" max="10" width="11.42578125" style="35"/>
    <col min="11" max="11" width="11.42578125" style="36"/>
    <col min="12" max="12" width="11.42578125" style="64"/>
    <col min="13" max="13" width="11.42578125" style="66"/>
    <col min="14" max="16384" width="11.42578125" style="22"/>
  </cols>
  <sheetData>
    <row r="2" spans="2:14" x14ac:dyDescent="0.25">
      <c r="K2" s="36" t="s">
        <v>135</v>
      </c>
    </row>
    <row r="4" spans="2:14" x14ac:dyDescent="0.25">
      <c r="B4" s="19"/>
      <c r="C4" s="20"/>
      <c r="D4" s="20"/>
      <c r="E4" s="19"/>
      <c r="F4" s="19"/>
      <c r="G4" s="20"/>
      <c r="H4" s="19"/>
      <c r="I4" s="20"/>
      <c r="J4" s="20"/>
      <c r="K4" s="21"/>
      <c r="L4" s="21" t="s">
        <v>37</v>
      </c>
      <c r="M4" s="21"/>
      <c r="N4" s="21"/>
    </row>
    <row r="5" spans="2:14" x14ac:dyDescent="0.25">
      <c r="B5" s="23" t="s">
        <v>43</v>
      </c>
      <c r="C5" s="20" t="s">
        <v>34</v>
      </c>
      <c r="D5" s="20" t="s">
        <v>33</v>
      </c>
      <c r="E5" s="19" t="s">
        <v>35</v>
      </c>
      <c r="F5" s="19" t="s">
        <v>95</v>
      </c>
      <c r="G5" s="20" t="s">
        <v>32</v>
      </c>
      <c r="H5" s="19" t="s">
        <v>31</v>
      </c>
      <c r="I5" s="20" t="s">
        <v>127</v>
      </c>
      <c r="J5" s="20" t="s">
        <v>45</v>
      </c>
      <c r="K5" s="21" t="s">
        <v>44</v>
      </c>
      <c r="L5" s="21" t="s">
        <v>112</v>
      </c>
      <c r="M5" s="21" t="s">
        <v>119</v>
      </c>
      <c r="N5" s="21"/>
    </row>
    <row r="6" spans="2:14" s="24" customFormat="1" ht="10.5" customHeight="1" x14ac:dyDescent="0.25">
      <c r="C6" s="25"/>
      <c r="D6" s="26"/>
      <c r="E6" s="27"/>
      <c r="F6" s="27"/>
      <c r="G6" s="26"/>
      <c r="H6" s="27"/>
      <c r="I6" s="28"/>
      <c r="J6" s="26"/>
      <c r="K6" s="29"/>
      <c r="L6" s="65"/>
      <c r="M6" s="67"/>
    </row>
    <row r="7" spans="2:14" s="24" customFormat="1" ht="5.25" hidden="1" customHeight="1" x14ac:dyDescent="0.25">
      <c r="C7" s="25"/>
      <c r="D7" s="26"/>
      <c r="E7" s="27"/>
      <c r="F7" s="27"/>
      <c r="G7" s="26"/>
      <c r="H7" s="27"/>
      <c r="I7" s="28"/>
      <c r="J7" s="26"/>
      <c r="K7" s="29"/>
      <c r="L7" s="67"/>
      <c r="M7" s="78"/>
    </row>
    <row r="8" spans="2:14" s="24" customFormat="1" outlineLevel="1" x14ac:dyDescent="0.25">
      <c r="B8" s="30">
        <v>18</v>
      </c>
      <c r="C8" s="25">
        <v>41869</v>
      </c>
      <c r="D8" s="31">
        <v>14001</v>
      </c>
      <c r="E8" s="32" t="str">
        <f t="shared" ref="E8:E16" si="0">IF(D8="","",VLOOKUP(D8,Clients,2,FALSE))</f>
        <v>Client 2</v>
      </c>
      <c r="F8" s="56">
        <f>VLOOKUP(G8,CodeActivites,2,FALSE)</f>
        <v>100</v>
      </c>
      <c r="G8" s="33">
        <v>100</v>
      </c>
      <c r="H8" s="32" t="str">
        <f t="shared" ref="H8:H39" si="1">IF(G8="","",VLOOKUP(G8,CodeActivites,3,FALSE))</f>
        <v>ESQUISSE DU PROJET</v>
      </c>
      <c r="I8" s="34" t="s">
        <v>46</v>
      </c>
      <c r="J8" s="35" t="str">
        <f t="shared" ref="J8:J16" si="2">IF(K8="","",IF(I8="B","Budgetées","Réelles"))</f>
        <v>Budgetées</v>
      </c>
      <c r="K8" s="36">
        <v>2</v>
      </c>
      <c r="L8" s="88"/>
      <c r="M8" s="89"/>
    </row>
    <row r="9" spans="2:14" s="24" customFormat="1" hidden="1" outlineLevel="1" x14ac:dyDescent="0.25">
      <c r="B9" s="30">
        <v>18</v>
      </c>
      <c r="C9" s="25">
        <v>41869</v>
      </c>
      <c r="D9" s="31">
        <v>14006</v>
      </c>
      <c r="E9" s="32" t="str">
        <f t="shared" si="0"/>
        <v>Client 7</v>
      </c>
      <c r="F9" s="56">
        <f t="shared" ref="F9:F40" si="3">IF(G9="","",VLOOKUP(G9,CodeActivites,2,FALSE))</f>
        <v>200</v>
      </c>
      <c r="G9" s="33">
        <v>200</v>
      </c>
      <c r="H9" s="32" t="str">
        <f t="shared" si="1"/>
        <v>PROJET PRÉLIMINAIRE</v>
      </c>
      <c r="I9" s="34" t="s">
        <v>46</v>
      </c>
      <c r="J9" s="35" t="str">
        <f t="shared" si="2"/>
        <v>Budgetées</v>
      </c>
      <c r="K9" s="36">
        <v>15</v>
      </c>
      <c r="L9" s="90"/>
      <c r="M9" s="89"/>
    </row>
    <row r="10" spans="2:14" s="24" customFormat="1" hidden="1" outlineLevel="1" x14ac:dyDescent="0.25">
      <c r="B10" s="30">
        <v>18</v>
      </c>
      <c r="C10" s="25">
        <v>41869</v>
      </c>
      <c r="D10" s="31">
        <v>14003</v>
      </c>
      <c r="E10" s="32" t="str">
        <f t="shared" si="0"/>
        <v>Client 4</v>
      </c>
      <c r="F10" s="56" t="str">
        <f t="shared" si="3"/>
        <v/>
      </c>
      <c r="G10" s="33"/>
      <c r="H10" s="32" t="str">
        <f t="shared" si="1"/>
        <v/>
      </c>
      <c r="I10" s="34"/>
      <c r="J10" s="35" t="str">
        <f t="shared" si="2"/>
        <v/>
      </c>
      <c r="K10" s="36"/>
      <c r="L10" s="90"/>
      <c r="M10" s="89"/>
    </row>
    <row r="11" spans="2:14" s="24" customFormat="1" hidden="1" outlineLevel="1" x14ac:dyDescent="0.25">
      <c r="B11" s="30">
        <v>18</v>
      </c>
      <c r="C11" s="25">
        <v>41869</v>
      </c>
      <c r="D11" s="31">
        <v>14005</v>
      </c>
      <c r="E11" s="32" t="str">
        <f t="shared" si="0"/>
        <v>Client 6</v>
      </c>
      <c r="F11" s="56" t="str">
        <f t="shared" si="3"/>
        <v/>
      </c>
      <c r="G11" s="33"/>
      <c r="H11" s="32" t="str">
        <f t="shared" si="1"/>
        <v/>
      </c>
      <c r="I11" s="34"/>
      <c r="J11" s="35" t="str">
        <f t="shared" si="2"/>
        <v/>
      </c>
      <c r="K11" s="36"/>
      <c r="L11" s="90"/>
      <c r="M11" s="89"/>
    </row>
    <row r="12" spans="2:14" s="24" customFormat="1" hidden="1" outlineLevel="1" x14ac:dyDescent="0.25">
      <c r="B12" s="30">
        <v>18</v>
      </c>
      <c r="C12" s="25">
        <v>41869</v>
      </c>
      <c r="D12" s="31">
        <v>14010</v>
      </c>
      <c r="E12" s="32" t="str">
        <f t="shared" si="0"/>
        <v>Client 11</v>
      </c>
      <c r="F12" s="56">
        <f t="shared" si="3"/>
        <v>200</v>
      </c>
      <c r="G12" s="33">
        <v>204</v>
      </c>
      <c r="H12" s="32" t="str">
        <f t="shared" si="1"/>
        <v>Estimation</v>
      </c>
      <c r="I12" s="34" t="s">
        <v>46</v>
      </c>
      <c r="J12" s="35" t="str">
        <f t="shared" si="2"/>
        <v>Budgetées</v>
      </c>
      <c r="K12" s="36">
        <v>25</v>
      </c>
      <c r="L12" s="90"/>
      <c r="M12" s="89"/>
    </row>
    <row r="13" spans="2:14" s="24" customFormat="1" outlineLevel="1" x14ac:dyDescent="0.25">
      <c r="B13" s="30">
        <v>18</v>
      </c>
      <c r="C13" s="25">
        <v>41869</v>
      </c>
      <c r="D13" s="31">
        <v>14001</v>
      </c>
      <c r="E13" s="32" t="str">
        <f t="shared" si="0"/>
        <v>Client 2</v>
      </c>
      <c r="F13" s="56">
        <f t="shared" si="3"/>
        <v>800</v>
      </c>
      <c r="G13" s="33">
        <v>801</v>
      </c>
      <c r="H13" s="32" t="str">
        <f t="shared" si="1"/>
        <v>Km</v>
      </c>
      <c r="I13" s="34"/>
      <c r="J13" s="35" t="str">
        <f t="shared" si="2"/>
        <v/>
      </c>
      <c r="K13" s="36"/>
      <c r="L13" s="88">
        <f>M13*0.54</f>
        <v>27</v>
      </c>
      <c r="M13" s="89">
        <v>50</v>
      </c>
    </row>
    <row r="14" spans="2:14" s="24" customFormat="1" hidden="1" outlineLevel="1" x14ac:dyDescent="0.25">
      <c r="B14" s="30">
        <v>18</v>
      </c>
      <c r="C14" s="25">
        <v>41869</v>
      </c>
      <c r="D14" s="31">
        <v>14013</v>
      </c>
      <c r="E14" s="32" t="str">
        <f t="shared" si="0"/>
        <v>Client 14</v>
      </c>
      <c r="F14" s="56">
        <f t="shared" si="3"/>
        <v>800</v>
      </c>
      <c r="G14" s="33">
        <v>802</v>
      </c>
      <c r="H14" s="32" t="str">
        <f t="shared" si="1"/>
        <v>Stationnement</v>
      </c>
      <c r="I14" s="34"/>
      <c r="J14" s="35" t="str">
        <f t="shared" si="2"/>
        <v/>
      </c>
      <c r="K14" s="36"/>
      <c r="L14" s="90"/>
      <c r="M14" s="89"/>
    </row>
    <row r="15" spans="2:14" s="24" customFormat="1" hidden="1" outlineLevel="1" x14ac:dyDescent="0.25">
      <c r="B15" s="30">
        <v>18</v>
      </c>
      <c r="C15" s="25">
        <v>41869</v>
      </c>
      <c r="D15" s="31">
        <v>14015</v>
      </c>
      <c r="E15" s="32" t="str">
        <f t="shared" si="0"/>
        <v>Client 16</v>
      </c>
      <c r="F15" s="56" t="str">
        <f t="shared" si="3"/>
        <v/>
      </c>
      <c r="G15" s="33"/>
      <c r="H15" s="32" t="str">
        <f t="shared" si="1"/>
        <v/>
      </c>
      <c r="I15" s="34"/>
      <c r="J15" s="35" t="str">
        <f t="shared" si="2"/>
        <v/>
      </c>
      <c r="K15" s="36"/>
      <c r="L15" s="90"/>
      <c r="M15" s="89"/>
    </row>
    <row r="16" spans="2:14" s="24" customFormat="1" hidden="1" outlineLevel="1" x14ac:dyDescent="0.25">
      <c r="B16" s="30">
        <v>18</v>
      </c>
      <c r="C16" s="25">
        <v>41869</v>
      </c>
      <c r="D16" s="31">
        <v>14006</v>
      </c>
      <c r="E16" s="32" t="str">
        <f t="shared" si="0"/>
        <v>Client 7</v>
      </c>
      <c r="F16" s="56" t="str">
        <f t="shared" si="3"/>
        <v/>
      </c>
      <c r="G16" s="33"/>
      <c r="H16" s="32" t="str">
        <f t="shared" si="1"/>
        <v/>
      </c>
      <c r="I16" s="34"/>
      <c r="J16" s="35" t="str">
        <f t="shared" si="2"/>
        <v/>
      </c>
      <c r="K16" s="36"/>
      <c r="L16" s="90"/>
      <c r="M16" s="89"/>
    </row>
    <row r="17" spans="2:13" hidden="1" outlineLevel="1" x14ac:dyDescent="0.25">
      <c r="B17" s="30">
        <v>18</v>
      </c>
      <c r="C17" s="25">
        <v>41869</v>
      </c>
      <c r="D17" s="31">
        <v>14003</v>
      </c>
      <c r="E17" s="32" t="str">
        <f t="shared" ref="E17:E59" si="4">IF(D17="","",VLOOKUP(D17,Clients,2,FALSE))</f>
        <v>Client 4</v>
      </c>
      <c r="F17" s="56">
        <f t="shared" si="3"/>
        <v>400</v>
      </c>
      <c r="G17" s="33">
        <v>401</v>
      </c>
      <c r="H17" s="32" t="str">
        <f t="shared" si="1"/>
        <v>Appel d'offres</v>
      </c>
      <c r="I17" s="34"/>
      <c r="J17" s="35" t="str">
        <f t="shared" ref="J17:J59" si="5">IF(K17="","",IF(I17="B","Budgetées","Réelles"))</f>
        <v>Réelles</v>
      </c>
      <c r="K17" s="36">
        <v>0.5</v>
      </c>
      <c r="L17" s="91">
        <f>M17*0.54</f>
        <v>0</v>
      </c>
      <c r="M17" s="89"/>
    </row>
    <row r="18" spans="2:13" hidden="1" outlineLevel="1" x14ac:dyDescent="0.25">
      <c r="B18" s="30">
        <v>18</v>
      </c>
      <c r="C18" s="25">
        <v>41869</v>
      </c>
      <c r="D18" s="31">
        <v>14005</v>
      </c>
      <c r="E18" s="32" t="str">
        <f t="shared" si="4"/>
        <v>Client 6</v>
      </c>
      <c r="F18" s="56">
        <f t="shared" si="3"/>
        <v>200</v>
      </c>
      <c r="G18" s="33">
        <v>204</v>
      </c>
      <c r="H18" s="32" t="str">
        <f t="shared" si="1"/>
        <v>Estimation</v>
      </c>
      <c r="I18" s="34"/>
      <c r="J18" s="35" t="str">
        <f t="shared" si="5"/>
        <v>Réelles</v>
      </c>
      <c r="K18" s="36">
        <v>0.5</v>
      </c>
      <c r="L18" s="91"/>
      <c r="M18" s="89"/>
    </row>
    <row r="19" spans="2:13" hidden="1" outlineLevel="1" x14ac:dyDescent="0.25">
      <c r="B19" s="30">
        <v>18</v>
      </c>
      <c r="C19" s="25">
        <v>41869</v>
      </c>
      <c r="D19" s="31">
        <v>14006</v>
      </c>
      <c r="E19" s="32" t="str">
        <f t="shared" si="4"/>
        <v>Client 7</v>
      </c>
      <c r="F19" s="56">
        <f t="shared" si="3"/>
        <v>200</v>
      </c>
      <c r="G19" s="33">
        <v>202</v>
      </c>
      <c r="H19" s="32" t="str">
        <f t="shared" si="1"/>
        <v>Réunion</v>
      </c>
      <c r="I19" s="34"/>
      <c r="J19" s="35" t="str">
        <f t="shared" si="5"/>
        <v>Réelles</v>
      </c>
      <c r="K19" s="36">
        <v>4</v>
      </c>
      <c r="L19" s="91"/>
      <c r="M19" s="89"/>
    </row>
    <row r="20" spans="2:13" hidden="1" outlineLevel="1" x14ac:dyDescent="0.25">
      <c r="B20" s="30">
        <v>18</v>
      </c>
      <c r="C20" s="25">
        <v>41869</v>
      </c>
      <c r="D20" s="31">
        <v>14010</v>
      </c>
      <c r="E20" s="32" t="str">
        <f t="shared" si="4"/>
        <v>Client 11</v>
      </c>
      <c r="F20" s="56">
        <f t="shared" si="3"/>
        <v>200</v>
      </c>
      <c r="G20" s="33">
        <v>204</v>
      </c>
      <c r="H20" s="32" t="str">
        <f t="shared" si="1"/>
        <v>Estimation</v>
      </c>
      <c r="I20" s="34"/>
      <c r="J20" s="35" t="str">
        <f t="shared" si="5"/>
        <v>Réelles</v>
      </c>
      <c r="K20" s="36">
        <v>3.5</v>
      </c>
      <c r="L20" s="91"/>
      <c r="M20" s="89"/>
    </row>
    <row r="21" spans="2:13" hidden="1" outlineLevel="1" x14ac:dyDescent="0.25">
      <c r="B21" s="30">
        <v>18</v>
      </c>
      <c r="C21" s="25">
        <v>41870</v>
      </c>
      <c r="D21" s="31">
        <v>14003</v>
      </c>
      <c r="E21" s="32" t="str">
        <f t="shared" si="4"/>
        <v>Client 4</v>
      </c>
      <c r="F21" s="56">
        <f t="shared" si="3"/>
        <v>400</v>
      </c>
      <c r="G21" s="33">
        <v>401</v>
      </c>
      <c r="H21" s="32" t="str">
        <f t="shared" si="1"/>
        <v>Appel d'offres</v>
      </c>
      <c r="I21" s="34"/>
      <c r="J21" s="35" t="str">
        <f t="shared" si="5"/>
        <v>Réelles</v>
      </c>
      <c r="K21" s="36">
        <v>0.5</v>
      </c>
      <c r="L21" s="91"/>
      <c r="M21" s="89"/>
    </row>
    <row r="22" spans="2:13" hidden="1" outlineLevel="1" x14ac:dyDescent="0.25">
      <c r="B22" s="30">
        <v>18</v>
      </c>
      <c r="C22" s="25">
        <v>41870</v>
      </c>
      <c r="D22" s="31">
        <v>14006</v>
      </c>
      <c r="E22" s="32" t="str">
        <f t="shared" si="4"/>
        <v>Client 7</v>
      </c>
      <c r="F22" s="56">
        <f t="shared" si="3"/>
        <v>200</v>
      </c>
      <c r="G22" s="33">
        <v>202</v>
      </c>
      <c r="H22" s="32" t="str">
        <f t="shared" si="1"/>
        <v>Réunion</v>
      </c>
      <c r="I22" s="34"/>
      <c r="J22" s="35" t="str">
        <f t="shared" si="5"/>
        <v>Réelles</v>
      </c>
      <c r="K22" s="36">
        <v>1.5</v>
      </c>
      <c r="L22" s="91"/>
      <c r="M22" s="89"/>
    </row>
    <row r="23" spans="2:13" hidden="1" outlineLevel="1" x14ac:dyDescent="0.25">
      <c r="B23" s="30">
        <v>18</v>
      </c>
      <c r="C23" s="25">
        <v>41870</v>
      </c>
      <c r="D23" s="31">
        <v>14010</v>
      </c>
      <c r="E23" s="32" t="str">
        <f t="shared" si="4"/>
        <v>Client 11</v>
      </c>
      <c r="F23" s="56">
        <f t="shared" si="3"/>
        <v>200</v>
      </c>
      <c r="G23" s="33">
        <v>204</v>
      </c>
      <c r="H23" s="32" t="str">
        <f t="shared" si="1"/>
        <v>Estimation</v>
      </c>
      <c r="I23" s="34"/>
      <c r="J23" s="35" t="str">
        <f t="shared" si="5"/>
        <v>Réelles</v>
      </c>
      <c r="K23" s="36">
        <v>5</v>
      </c>
      <c r="L23" s="91"/>
      <c r="M23" s="89"/>
    </row>
    <row r="24" spans="2:13" hidden="1" outlineLevel="1" x14ac:dyDescent="0.25">
      <c r="B24" s="30">
        <v>18</v>
      </c>
      <c r="C24" s="25">
        <v>41870</v>
      </c>
      <c r="D24" s="31">
        <v>14011</v>
      </c>
      <c r="E24" s="32" t="str">
        <f t="shared" si="4"/>
        <v>Client 12</v>
      </c>
      <c r="F24" s="56">
        <f t="shared" si="3"/>
        <v>600</v>
      </c>
      <c r="G24" s="33">
        <v>601</v>
      </c>
      <c r="H24" s="32" t="str">
        <f t="shared" si="1"/>
        <v>Administration</v>
      </c>
      <c r="I24" s="34"/>
      <c r="J24" s="35" t="str">
        <f t="shared" si="5"/>
        <v>Réelles</v>
      </c>
      <c r="K24" s="36">
        <v>1.5</v>
      </c>
      <c r="L24" s="91"/>
      <c r="M24" s="89"/>
    </row>
    <row r="25" spans="2:13" hidden="1" outlineLevel="1" x14ac:dyDescent="0.25">
      <c r="B25" s="30">
        <v>18</v>
      </c>
      <c r="C25" s="25">
        <v>41870</v>
      </c>
      <c r="D25" s="31">
        <v>14013</v>
      </c>
      <c r="E25" s="32" t="str">
        <f t="shared" si="4"/>
        <v>Client 14</v>
      </c>
      <c r="F25" s="56">
        <f t="shared" si="3"/>
        <v>600</v>
      </c>
      <c r="G25" s="33">
        <v>601</v>
      </c>
      <c r="H25" s="32" t="str">
        <f t="shared" si="1"/>
        <v>Administration</v>
      </c>
      <c r="I25" s="34"/>
      <c r="J25" s="35" t="str">
        <f t="shared" si="5"/>
        <v>Réelles</v>
      </c>
      <c r="K25" s="36">
        <v>0.5</v>
      </c>
      <c r="L25" s="91"/>
      <c r="M25" s="89"/>
    </row>
    <row r="26" spans="2:13" hidden="1" outlineLevel="1" x14ac:dyDescent="0.25">
      <c r="B26" s="30">
        <v>18</v>
      </c>
      <c r="C26" s="25">
        <v>41871</v>
      </c>
      <c r="D26" s="31">
        <v>14006</v>
      </c>
      <c r="E26" s="32" t="str">
        <f t="shared" si="4"/>
        <v>Client 7</v>
      </c>
      <c r="F26" s="56">
        <f t="shared" si="3"/>
        <v>200</v>
      </c>
      <c r="G26" s="33">
        <v>202</v>
      </c>
      <c r="H26" s="32" t="str">
        <f t="shared" si="1"/>
        <v>Réunion</v>
      </c>
      <c r="I26" s="34"/>
      <c r="J26" s="35" t="str">
        <f t="shared" si="5"/>
        <v>Réelles</v>
      </c>
      <c r="K26" s="36">
        <v>2</v>
      </c>
      <c r="L26" s="91"/>
      <c r="M26" s="89"/>
    </row>
    <row r="27" spans="2:13" hidden="1" outlineLevel="1" x14ac:dyDescent="0.25">
      <c r="B27" s="30">
        <v>18</v>
      </c>
      <c r="C27" s="25">
        <v>41871</v>
      </c>
      <c r="D27" s="31">
        <v>14006</v>
      </c>
      <c r="E27" s="32" t="str">
        <f t="shared" si="4"/>
        <v>Client 7</v>
      </c>
      <c r="F27" s="56">
        <f t="shared" si="3"/>
        <v>200</v>
      </c>
      <c r="G27" s="33">
        <v>202</v>
      </c>
      <c r="H27" s="32" t="str">
        <f t="shared" si="1"/>
        <v>Réunion</v>
      </c>
      <c r="I27" s="34"/>
      <c r="J27" s="35" t="str">
        <f t="shared" si="5"/>
        <v>Réelles</v>
      </c>
      <c r="K27" s="36">
        <v>2.5</v>
      </c>
      <c r="L27" s="91"/>
      <c r="M27" s="89"/>
    </row>
    <row r="28" spans="2:13" hidden="1" outlineLevel="1" x14ac:dyDescent="0.25">
      <c r="B28" s="30">
        <v>18</v>
      </c>
      <c r="C28" s="25">
        <v>41871</v>
      </c>
      <c r="D28" s="31">
        <v>14010</v>
      </c>
      <c r="E28" s="32" t="str">
        <f t="shared" si="4"/>
        <v>Client 11</v>
      </c>
      <c r="F28" s="56">
        <f t="shared" si="3"/>
        <v>200</v>
      </c>
      <c r="G28" s="33">
        <v>204</v>
      </c>
      <c r="H28" s="32" t="str">
        <f t="shared" si="1"/>
        <v>Estimation</v>
      </c>
      <c r="I28" s="34"/>
      <c r="J28" s="35" t="str">
        <f t="shared" si="5"/>
        <v>Réelles</v>
      </c>
      <c r="K28" s="36">
        <v>0.5</v>
      </c>
      <c r="L28" s="91"/>
      <c r="M28" s="89"/>
    </row>
    <row r="29" spans="2:13" hidden="1" outlineLevel="1" x14ac:dyDescent="0.25">
      <c r="B29" s="30">
        <v>18</v>
      </c>
      <c r="C29" s="25">
        <v>41871</v>
      </c>
      <c r="D29" s="31">
        <v>14011</v>
      </c>
      <c r="E29" s="32" t="str">
        <f t="shared" si="4"/>
        <v>Client 12</v>
      </c>
      <c r="F29" s="56">
        <f t="shared" si="3"/>
        <v>600</v>
      </c>
      <c r="G29" s="33">
        <v>601</v>
      </c>
      <c r="H29" s="32" t="str">
        <f t="shared" si="1"/>
        <v>Administration</v>
      </c>
      <c r="I29" s="34"/>
      <c r="J29" s="35" t="str">
        <f t="shared" si="5"/>
        <v>Réelles</v>
      </c>
      <c r="K29" s="36">
        <v>1</v>
      </c>
      <c r="L29" s="91"/>
      <c r="M29" s="89"/>
    </row>
    <row r="30" spans="2:13" hidden="1" outlineLevel="1" x14ac:dyDescent="0.25">
      <c r="B30" s="30">
        <v>18</v>
      </c>
      <c r="C30" s="25">
        <v>41871</v>
      </c>
      <c r="D30" s="31">
        <v>14013</v>
      </c>
      <c r="E30" s="32" t="str">
        <f t="shared" si="4"/>
        <v>Client 14</v>
      </c>
      <c r="F30" s="56">
        <f t="shared" si="3"/>
        <v>600</v>
      </c>
      <c r="G30" s="33">
        <v>601</v>
      </c>
      <c r="H30" s="32" t="str">
        <f t="shared" si="1"/>
        <v>Administration</v>
      </c>
      <c r="I30" s="34"/>
      <c r="J30" s="35" t="str">
        <f t="shared" si="5"/>
        <v>Réelles</v>
      </c>
      <c r="K30" s="36">
        <v>1.5</v>
      </c>
      <c r="L30" s="91"/>
      <c r="M30" s="89"/>
    </row>
    <row r="31" spans="2:13" hidden="1" outlineLevel="1" x14ac:dyDescent="0.25">
      <c r="B31" s="30">
        <v>18</v>
      </c>
      <c r="C31" s="25">
        <v>41872</v>
      </c>
      <c r="D31" s="31">
        <v>14006</v>
      </c>
      <c r="E31" s="32" t="str">
        <f t="shared" si="4"/>
        <v>Client 7</v>
      </c>
      <c r="F31" s="56">
        <f t="shared" si="3"/>
        <v>200</v>
      </c>
      <c r="G31" s="33">
        <v>201</v>
      </c>
      <c r="H31" s="32" t="str">
        <f t="shared" si="1"/>
        <v>Préliminaire</v>
      </c>
      <c r="I31" s="34"/>
      <c r="J31" s="35" t="str">
        <f t="shared" si="5"/>
        <v>Réelles</v>
      </c>
      <c r="K31" s="36">
        <v>6</v>
      </c>
      <c r="L31" s="91"/>
      <c r="M31" s="89"/>
    </row>
    <row r="32" spans="2:13" hidden="1" outlineLevel="1" x14ac:dyDescent="0.25">
      <c r="B32" s="30">
        <v>18</v>
      </c>
      <c r="C32" s="25">
        <v>41872</v>
      </c>
      <c r="D32" s="31">
        <v>14010</v>
      </c>
      <c r="E32" s="32" t="str">
        <f t="shared" si="4"/>
        <v>Client 11</v>
      </c>
      <c r="F32" s="56">
        <f t="shared" si="3"/>
        <v>200</v>
      </c>
      <c r="G32" s="33">
        <v>204</v>
      </c>
      <c r="H32" s="32" t="str">
        <f t="shared" si="1"/>
        <v>Estimation</v>
      </c>
      <c r="I32" s="34"/>
      <c r="J32" s="35" t="str">
        <f t="shared" si="5"/>
        <v>Réelles</v>
      </c>
      <c r="K32" s="36">
        <v>1.5</v>
      </c>
      <c r="L32" s="91"/>
      <c r="M32" s="89"/>
    </row>
    <row r="33" spans="2:13" hidden="1" outlineLevel="1" x14ac:dyDescent="0.25">
      <c r="B33" s="30">
        <v>18</v>
      </c>
      <c r="C33" s="25">
        <v>41873</v>
      </c>
      <c r="D33" s="31">
        <v>14006</v>
      </c>
      <c r="E33" s="32" t="str">
        <f t="shared" si="4"/>
        <v>Client 7</v>
      </c>
      <c r="F33" s="56">
        <f t="shared" si="3"/>
        <v>200</v>
      </c>
      <c r="G33" s="33">
        <v>201</v>
      </c>
      <c r="H33" s="32" t="str">
        <f t="shared" si="1"/>
        <v>Préliminaire</v>
      </c>
      <c r="I33" s="34"/>
      <c r="J33" s="35" t="str">
        <f t="shared" si="5"/>
        <v>Réelles</v>
      </c>
      <c r="K33" s="36">
        <v>0.5</v>
      </c>
      <c r="L33" s="91"/>
      <c r="M33" s="89"/>
    </row>
    <row r="34" spans="2:13" hidden="1" outlineLevel="1" x14ac:dyDescent="0.25">
      <c r="B34" s="30">
        <v>18</v>
      </c>
      <c r="C34" s="25">
        <v>41873</v>
      </c>
      <c r="D34" s="31">
        <v>14010</v>
      </c>
      <c r="E34" s="32" t="str">
        <f t="shared" si="4"/>
        <v>Client 11</v>
      </c>
      <c r="F34" s="56">
        <f t="shared" si="3"/>
        <v>200</v>
      </c>
      <c r="G34" s="33">
        <v>204</v>
      </c>
      <c r="H34" s="32" t="str">
        <f t="shared" si="1"/>
        <v>Estimation</v>
      </c>
      <c r="I34" s="34"/>
      <c r="J34" s="35" t="str">
        <f t="shared" si="5"/>
        <v>Réelles</v>
      </c>
      <c r="K34" s="36">
        <v>1</v>
      </c>
      <c r="L34" s="91"/>
      <c r="M34" s="89"/>
    </row>
    <row r="35" spans="2:13" hidden="1" outlineLevel="1" x14ac:dyDescent="0.25">
      <c r="B35" s="30">
        <v>18</v>
      </c>
      <c r="C35" s="25">
        <v>41873</v>
      </c>
      <c r="D35" s="31">
        <v>14011</v>
      </c>
      <c r="E35" s="32" t="str">
        <f t="shared" si="4"/>
        <v>Client 12</v>
      </c>
      <c r="F35" s="56">
        <f t="shared" si="3"/>
        <v>600</v>
      </c>
      <c r="G35" s="33">
        <v>601</v>
      </c>
      <c r="H35" s="32" t="str">
        <f t="shared" si="1"/>
        <v>Administration</v>
      </c>
      <c r="I35" s="34"/>
      <c r="J35" s="35" t="str">
        <f t="shared" si="5"/>
        <v>Réelles</v>
      </c>
      <c r="K35" s="36">
        <v>0.5</v>
      </c>
      <c r="L35" s="91"/>
      <c r="M35" s="89"/>
    </row>
    <row r="36" spans="2:13" hidden="1" outlineLevel="1" x14ac:dyDescent="0.25">
      <c r="B36" s="30">
        <v>18</v>
      </c>
      <c r="C36" s="25">
        <v>41873</v>
      </c>
      <c r="D36" s="31">
        <v>14013</v>
      </c>
      <c r="E36" s="32" t="str">
        <f t="shared" si="4"/>
        <v>Client 14</v>
      </c>
      <c r="F36" s="56">
        <f t="shared" si="3"/>
        <v>600</v>
      </c>
      <c r="G36" s="33">
        <v>601</v>
      </c>
      <c r="H36" s="32" t="str">
        <f t="shared" si="1"/>
        <v>Administration</v>
      </c>
      <c r="I36" s="34"/>
      <c r="J36" s="35" t="str">
        <f t="shared" si="5"/>
        <v>Réelles</v>
      </c>
      <c r="K36" s="36">
        <v>1</v>
      </c>
      <c r="L36" s="91"/>
      <c r="M36" s="89"/>
    </row>
    <row r="37" spans="2:13" hidden="1" outlineLevel="1" x14ac:dyDescent="0.25">
      <c r="B37" s="30">
        <v>18</v>
      </c>
      <c r="C37" s="25">
        <v>41873</v>
      </c>
      <c r="D37" s="31">
        <v>14013</v>
      </c>
      <c r="E37" s="32" t="str">
        <f t="shared" si="4"/>
        <v>Client 14</v>
      </c>
      <c r="F37" s="56">
        <f t="shared" si="3"/>
        <v>100</v>
      </c>
      <c r="G37" s="33">
        <v>103</v>
      </c>
      <c r="H37" s="32" t="str">
        <f t="shared" si="1"/>
        <v>Coordination</v>
      </c>
      <c r="I37" s="34"/>
      <c r="J37" s="35" t="str">
        <f t="shared" si="5"/>
        <v>Réelles</v>
      </c>
      <c r="K37" s="36">
        <v>4.5</v>
      </c>
      <c r="L37" s="91"/>
      <c r="M37" s="89"/>
    </row>
    <row r="38" spans="2:13" hidden="1" outlineLevel="1" x14ac:dyDescent="0.25">
      <c r="B38" s="30">
        <v>18</v>
      </c>
      <c r="C38" s="25">
        <v>41874</v>
      </c>
      <c r="D38" s="31">
        <v>14010</v>
      </c>
      <c r="E38" s="32" t="str">
        <f t="shared" si="4"/>
        <v>Client 11</v>
      </c>
      <c r="F38" s="56">
        <f t="shared" si="3"/>
        <v>200</v>
      </c>
      <c r="G38" s="33">
        <v>204</v>
      </c>
      <c r="H38" s="32" t="str">
        <f t="shared" si="1"/>
        <v>Estimation</v>
      </c>
      <c r="I38" s="34"/>
      <c r="J38" s="35" t="str">
        <f t="shared" si="5"/>
        <v>Réelles</v>
      </c>
      <c r="K38" s="36">
        <v>1</v>
      </c>
      <c r="L38" s="91"/>
      <c r="M38" s="89"/>
    </row>
    <row r="39" spans="2:13" hidden="1" outlineLevel="1" x14ac:dyDescent="0.25">
      <c r="B39" s="30">
        <v>18</v>
      </c>
      <c r="C39" s="25">
        <v>41875</v>
      </c>
      <c r="D39" s="31">
        <v>14010</v>
      </c>
      <c r="E39" s="32" t="str">
        <f t="shared" si="4"/>
        <v>Client 11</v>
      </c>
      <c r="F39" s="56">
        <f t="shared" si="3"/>
        <v>200</v>
      </c>
      <c r="G39" s="33">
        <v>204</v>
      </c>
      <c r="H39" s="32" t="str">
        <f t="shared" si="1"/>
        <v>Estimation</v>
      </c>
      <c r="I39" s="34"/>
      <c r="J39" s="35" t="str">
        <f t="shared" si="5"/>
        <v>Réelles</v>
      </c>
      <c r="K39" s="36">
        <v>1.5</v>
      </c>
      <c r="L39" s="91"/>
      <c r="M39" s="89"/>
    </row>
    <row r="40" spans="2:13" hidden="1" outlineLevel="1" x14ac:dyDescent="0.25">
      <c r="B40" s="30">
        <v>18</v>
      </c>
      <c r="C40" s="25">
        <v>41876</v>
      </c>
      <c r="D40" s="31">
        <v>14006</v>
      </c>
      <c r="E40" s="32" t="str">
        <f t="shared" si="4"/>
        <v>Client 7</v>
      </c>
      <c r="F40" s="56">
        <f t="shared" si="3"/>
        <v>200</v>
      </c>
      <c r="G40" s="33">
        <v>204</v>
      </c>
      <c r="H40" s="32" t="str">
        <f t="shared" ref="H40:H71" si="6">IF(G40="","",VLOOKUP(G40,CodeActivites,3,FALSE))</f>
        <v>Estimation</v>
      </c>
      <c r="I40" s="34"/>
      <c r="J40" s="35" t="str">
        <f t="shared" si="5"/>
        <v>Réelles</v>
      </c>
      <c r="K40" s="36">
        <v>1</v>
      </c>
      <c r="L40" s="91"/>
      <c r="M40" s="89"/>
    </row>
    <row r="41" spans="2:13" hidden="1" outlineLevel="1" x14ac:dyDescent="0.25">
      <c r="B41" s="30">
        <v>18</v>
      </c>
      <c r="C41" s="25">
        <v>41876</v>
      </c>
      <c r="D41" s="31">
        <v>14010</v>
      </c>
      <c r="E41" s="32" t="str">
        <f t="shared" si="4"/>
        <v>Client 11</v>
      </c>
      <c r="F41" s="56">
        <f t="shared" ref="F41:F72" si="7">IF(G41="","",VLOOKUP(G41,CodeActivites,2,FALSE))</f>
        <v>200</v>
      </c>
      <c r="G41" s="33">
        <v>204</v>
      </c>
      <c r="H41" s="32" t="str">
        <f t="shared" si="6"/>
        <v>Estimation</v>
      </c>
      <c r="I41" s="34"/>
      <c r="J41" s="35" t="str">
        <f t="shared" si="5"/>
        <v>Réelles</v>
      </c>
      <c r="K41" s="36">
        <v>3.5</v>
      </c>
      <c r="L41" s="91"/>
      <c r="M41" s="89"/>
    </row>
    <row r="42" spans="2:13" hidden="1" outlineLevel="1" x14ac:dyDescent="0.25">
      <c r="B42" s="30">
        <v>18</v>
      </c>
      <c r="C42" s="25">
        <v>41876</v>
      </c>
      <c r="D42" s="31">
        <v>14013</v>
      </c>
      <c r="E42" s="32" t="str">
        <f t="shared" si="4"/>
        <v>Client 14</v>
      </c>
      <c r="F42" s="56">
        <f t="shared" si="7"/>
        <v>100</v>
      </c>
      <c r="G42" s="33">
        <v>103</v>
      </c>
      <c r="H42" s="32" t="str">
        <f t="shared" si="6"/>
        <v>Coordination</v>
      </c>
      <c r="I42" s="34"/>
      <c r="J42" s="35" t="str">
        <f t="shared" si="5"/>
        <v>Réelles</v>
      </c>
      <c r="K42" s="36">
        <v>2.5</v>
      </c>
      <c r="L42" s="91"/>
      <c r="M42" s="89"/>
    </row>
    <row r="43" spans="2:13" hidden="1" outlineLevel="1" x14ac:dyDescent="0.25">
      <c r="B43" s="30">
        <v>18</v>
      </c>
      <c r="C43" s="25">
        <v>41877</v>
      </c>
      <c r="D43" s="31">
        <v>14006</v>
      </c>
      <c r="E43" s="32" t="str">
        <f t="shared" si="4"/>
        <v>Client 7</v>
      </c>
      <c r="F43" s="56">
        <f t="shared" si="7"/>
        <v>200</v>
      </c>
      <c r="G43" s="33">
        <v>204</v>
      </c>
      <c r="H43" s="32" t="str">
        <f t="shared" si="6"/>
        <v>Estimation</v>
      </c>
      <c r="I43" s="34"/>
      <c r="J43" s="35" t="str">
        <f t="shared" si="5"/>
        <v>Réelles</v>
      </c>
      <c r="K43" s="36">
        <v>1</v>
      </c>
      <c r="L43" s="91"/>
      <c r="M43" s="89"/>
    </row>
    <row r="44" spans="2:13" hidden="1" outlineLevel="1" x14ac:dyDescent="0.25">
      <c r="B44" s="30">
        <v>18</v>
      </c>
      <c r="C44" s="25">
        <v>41877</v>
      </c>
      <c r="D44" s="31">
        <v>14010</v>
      </c>
      <c r="E44" s="32" t="str">
        <f t="shared" si="4"/>
        <v>Client 11</v>
      </c>
      <c r="F44" s="56">
        <f t="shared" si="7"/>
        <v>200</v>
      </c>
      <c r="G44" s="33">
        <v>204</v>
      </c>
      <c r="H44" s="32" t="str">
        <f t="shared" si="6"/>
        <v>Estimation</v>
      </c>
      <c r="I44" s="34"/>
      <c r="J44" s="35" t="str">
        <f t="shared" si="5"/>
        <v>Réelles</v>
      </c>
      <c r="K44" s="36">
        <v>2</v>
      </c>
      <c r="L44" s="91"/>
      <c r="M44" s="89"/>
    </row>
    <row r="45" spans="2:13" hidden="1" outlineLevel="1" x14ac:dyDescent="0.25">
      <c r="B45" s="30">
        <v>18</v>
      </c>
      <c r="C45" s="25">
        <v>41877</v>
      </c>
      <c r="D45" s="31">
        <v>14013</v>
      </c>
      <c r="E45" s="32" t="str">
        <f t="shared" si="4"/>
        <v>Client 14</v>
      </c>
      <c r="F45" s="56">
        <f t="shared" si="7"/>
        <v>600</v>
      </c>
      <c r="G45" s="33">
        <v>601</v>
      </c>
      <c r="H45" s="32" t="str">
        <f t="shared" si="6"/>
        <v>Administration</v>
      </c>
      <c r="I45" s="34"/>
      <c r="J45" s="35" t="str">
        <f t="shared" si="5"/>
        <v>Réelles</v>
      </c>
      <c r="K45" s="36">
        <v>2</v>
      </c>
      <c r="L45" s="91"/>
      <c r="M45" s="89"/>
    </row>
    <row r="46" spans="2:13" hidden="1" outlineLevel="1" x14ac:dyDescent="0.25">
      <c r="B46" s="30">
        <v>18</v>
      </c>
      <c r="C46" s="25">
        <v>41877</v>
      </c>
      <c r="D46" s="31">
        <v>14013</v>
      </c>
      <c r="E46" s="32" t="str">
        <f t="shared" si="4"/>
        <v>Client 14</v>
      </c>
      <c r="F46" s="56">
        <f t="shared" si="7"/>
        <v>100</v>
      </c>
      <c r="G46" s="33">
        <v>103</v>
      </c>
      <c r="H46" s="32" t="str">
        <f t="shared" si="6"/>
        <v>Coordination</v>
      </c>
      <c r="I46" s="34"/>
      <c r="J46" s="35" t="str">
        <f t="shared" si="5"/>
        <v>Réelles</v>
      </c>
      <c r="K46" s="36">
        <v>0.5</v>
      </c>
      <c r="L46" s="91"/>
      <c r="M46" s="89"/>
    </row>
    <row r="47" spans="2:13" hidden="1" outlineLevel="1" x14ac:dyDescent="0.25">
      <c r="B47" s="30">
        <v>18</v>
      </c>
      <c r="C47" s="25">
        <v>41878</v>
      </c>
      <c r="D47" s="31">
        <v>14006</v>
      </c>
      <c r="E47" s="32" t="str">
        <f t="shared" si="4"/>
        <v>Client 7</v>
      </c>
      <c r="F47" s="56">
        <f t="shared" si="7"/>
        <v>200</v>
      </c>
      <c r="G47" s="33">
        <v>204</v>
      </c>
      <c r="H47" s="32" t="str">
        <f t="shared" si="6"/>
        <v>Estimation</v>
      </c>
      <c r="I47" s="34"/>
      <c r="J47" s="35" t="str">
        <f t="shared" si="5"/>
        <v>Réelles</v>
      </c>
      <c r="K47" s="36">
        <v>2</v>
      </c>
      <c r="L47" s="91"/>
      <c r="M47" s="89"/>
    </row>
    <row r="48" spans="2:13" hidden="1" outlineLevel="1" x14ac:dyDescent="0.25">
      <c r="B48" s="30">
        <v>18</v>
      </c>
      <c r="C48" s="25">
        <v>41878</v>
      </c>
      <c r="D48" s="31">
        <v>14010</v>
      </c>
      <c r="E48" s="32" t="str">
        <f t="shared" si="4"/>
        <v>Client 11</v>
      </c>
      <c r="F48" s="56">
        <f t="shared" si="7"/>
        <v>200</v>
      </c>
      <c r="G48" s="33">
        <v>204</v>
      </c>
      <c r="H48" s="32" t="str">
        <f t="shared" si="6"/>
        <v>Estimation</v>
      </c>
      <c r="I48" s="34"/>
      <c r="J48" s="35" t="str">
        <f t="shared" si="5"/>
        <v>Réelles</v>
      </c>
      <c r="K48" s="36">
        <v>0.5</v>
      </c>
      <c r="L48" s="91"/>
      <c r="M48" s="89"/>
    </row>
    <row r="49" spans="2:13" hidden="1" outlineLevel="1" x14ac:dyDescent="0.25">
      <c r="B49" s="30">
        <v>18</v>
      </c>
      <c r="C49" s="25">
        <v>41878</v>
      </c>
      <c r="D49" s="31">
        <v>14015</v>
      </c>
      <c r="E49" s="32" t="str">
        <f t="shared" si="4"/>
        <v>Client 16</v>
      </c>
      <c r="F49" s="56">
        <f t="shared" si="7"/>
        <v>600</v>
      </c>
      <c r="G49" s="33">
        <v>601</v>
      </c>
      <c r="H49" s="32" t="str">
        <f t="shared" si="6"/>
        <v>Administration</v>
      </c>
      <c r="I49" s="34"/>
      <c r="J49" s="35" t="str">
        <f t="shared" si="5"/>
        <v>Réelles</v>
      </c>
      <c r="K49" s="36">
        <v>2</v>
      </c>
      <c r="L49" s="91"/>
      <c r="M49" s="89"/>
    </row>
    <row r="50" spans="2:13" hidden="1" outlineLevel="1" x14ac:dyDescent="0.25">
      <c r="B50" s="30">
        <v>18</v>
      </c>
      <c r="C50" s="25">
        <v>41879</v>
      </c>
      <c r="D50" s="31">
        <v>14000</v>
      </c>
      <c r="E50" s="32" t="str">
        <f t="shared" si="4"/>
        <v>Client 1</v>
      </c>
      <c r="F50" s="56">
        <f t="shared" si="7"/>
        <v>600</v>
      </c>
      <c r="G50" s="33">
        <v>607</v>
      </c>
      <c r="H50" s="32" t="str">
        <f t="shared" si="6"/>
        <v>Maladie</v>
      </c>
      <c r="I50" s="34"/>
      <c r="J50" s="35" t="str">
        <f t="shared" si="5"/>
        <v>Réelles</v>
      </c>
      <c r="K50" s="36">
        <v>2.5</v>
      </c>
      <c r="L50" s="91"/>
      <c r="M50" s="89"/>
    </row>
    <row r="51" spans="2:13" outlineLevel="1" x14ac:dyDescent="0.25">
      <c r="B51" s="30">
        <v>18</v>
      </c>
      <c r="C51" s="25">
        <v>41879</v>
      </c>
      <c r="D51" s="31">
        <v>14001</v>
      </c>
      <c r="E51" s="32" t="str">
        <f t="shared" si="4"/>
        <v>Client 2</v>
      </c>
      <c r="F51" s="56">
        <f t="shared" si="7"/>
        <v>100</v>
      </c>
      <c r="G51" s="33">
        <v>104</v>
      </c>
      <c r="H51" s="32" t="str">
        <f t="shared" si="6"/>
        <v>Estimation</v>
      </c>
      <c r="I51" s="34"/>
      <c r="J51" s="35" t="str">
        <f t="shared" si="5"/>
        <v>Réelles</v>
      </c>
      <c r="K51" s="36">
        <v>4</v>
      </c>
      <c r="L51" s="92"/>
      <c r="M51" s="89"/>
    </row>
    <row r="52" spans="2:13" hidden="1" outlineLevel="1" x14ac:dyDescent="0.25">
      <c r="B52" s="30">
        <v>18</v>
      </c>
      <c r="C52" s="25">
        <v>41879</v>
      </c>
      <c r="D52" s="31">
        <v>14005</v>
      </c>
      <c r="E52" s="32" t="str">
        <f t="shared" si="4"/>
        <v>Client 6</v>
      </c>
      <c r="F52" s="56">
        <f t="shared" si="7"/>
        <v>200</v>
      </c>
      <c r="G52" s="33">
        <v>204</v>
      </c>
      <c r="H52" s="32" t="str">
        <f t="shared" si="6"/>
        <v>Estimation</v>
      </c>
      <c r="I52" s="34"/>
      <c r="J52" s="35" t="str">
        <f t="shared" si="5"/>
        <v>Réelles</v>
      </c>
      <c r="K52" s="36">
        <v>0.5</v>
      </c>
      <c r="L52" s="91"/>
      <c r="M52" s="89"/>
    </row>
    <row r="53" spans="2:13" hidden="1" outlineLevel="1" x14ac:dyDescent="0.25">
      <c r="B53" s="30">
        <v>18</v>
      </c>
      <c r="C53" s="25">
        <v>41879</v>
      </c>
      <c r="D53" s="31">
        <v>14006</v>
      </c>
      <c r="E53" s="32" t="str">
        <f t="shared" si="4"/>
        <v>Client 7</v>
      </c>
      <c r="F53" s="56">
        <f t="shared" si="7"/>
        <v>300</v>
      </c>
      <c r="G53" s="33">
        <v>300</v>
      </c>
      <c r="H53" s="32" t="str">
        <f t="shared" si="6"/>
        <v>PROJET DÉFINITIF</v>
      </c>
      <c r="I53" s="34" t="s">
        <v>46</v>
      </c>
      <c r="J53" s="35" t="str">
        <f t="shared" si="5"/>
        <v>Budgetées</v>
      </c>
      <c r="K53" s="36">
        <v>5</v>
      </c>
      <c r="L53" s="91"/>
      <c r="M53" s="89"/>
    </row>
    <row r="54" spans="2:13" hidden="1" outlineLevel="1" x14ac:dyDescent="0.25">
      <c r="B54" s="30">
        <v>18</v>
      </c>
      <c r="C54" s="25">
        <v>41879</v>
      </c>
      <c r="D54" s="31">
        <v>14010</v>
      </c>
      <c r="E54" s="32" t="str">
        <f t="shared" si="4"/>
        <v>Client 11</v>
      </c>
      <c r="F54" s="56">
        <f t="shared" si="7"/>
        <v>200</v>
      </c>
      <c r="G54" s="33">
        <v>204</v>
      </c>
      <c r="H54" s="32" t="str">
        <f t="shared" si="6"/>
        <v>Estimation</v>
      </c>
      <c r="I54" s="34"/>
      <c r="J54" s="35" t="str">
        <f t="shared" si="5"/>
        <v>Réelles</v>
      </c>
      <c r="K54" s="36">
        <v>1.5</v>
      </c>
      <c r="L54" s="91"/>
      <c r="M54" s="89"/>
    </row>
    <row r="55" spans="2:13" hidden="1" outlineLevel="1" x14ac:dyDescent="0.25">
      <c r="B55" s="30">
        <v>18</v>
      </c>
      <c r="C55" s="25">
        <v>41879</v>
      </c>
      <c r="D55" s="31">
        <v>14015</v>
      </c>
      <c r="E55" s="32" t="str">
        <f t="shared" si="4"/>
        <v>Client 16</v>
      </c>
      <c r="F55" s="56">
        <f t="shared" si="7"/>
        <v>600</v>
      </c>
      <c r="G55" s="33">
        <v>601</v>
      </c>
      <c r="H55" s="32" t="str">
        <f t="shared" si="6"/>
        <v>Administration</v>
      </c>
      <c r="I55" s="34"/>
      <c r="J55" s="35" t="str">
        <f t="shared" si="5"/>
        <v>Réelles</v>
      </c>
      <c r="K55" s="36">
        <v>1</v>
      </c>
      <c r="L55" s="91"/>
      <c r="M55" s="89"/>
    </row>
    <row r="56" spans="2:13" hidden="1" outlineLevel="1" x14ac:dyDescent="0.25">
      <c r="B56" s="30">
        <v>18</v>
      </c>
      <c r="C56" s="25">
        <v>41880</v>
      </c>
      <c r="D56" s="31">
        <v>14000</v>
      </c>
      <c r="E56" s="32" t="str">
        <f t="shared" si="4"/>
        <v>Client 1</v>
      </c>
      <c r="F56" s="56">
        <f t="shared" si="7"/>
        <v>600</v>
      </c>
      <c r="G56" s="33">
        <v>607</v>
      </c>
      <c r="H56" s="32" t="str">
        <f t="shared" si="6"/>
        <v>Maladie</v>
      </c>
      <c r="I56" s="34"/>
      <c r="J56" s="35" t="str">
        <f t="shared" si="5"/>
        <v>Réelles</v>
      </c>
      <c r="K56" s="36">
        <v>0.5</v>
      </c>
      <c r="L56" s="91"/>
      <c r="M56" s="89"/>
    </row>
    <row r="57" spans="2:13" outlineLevel="1" x14ac:dyDescent="0.25">
      <c r="B57" s="30">
        <v>18</v>
      </c>
      <c r="C57" s="25">
        <v>41880</v>
      </c>
      <c r="D57" s="31">
        <v>14001</v>
      </c>
      <c r="E57" s="32" t="str">
        <f t="shared" si="4"/>
        <v>Client 2</v>
      </c>
      <c r="F57" s="56">
        <f t="shared" si="7"/>
        <v>100</v>
      </c>
      <c r="G57" s="33">
        <v>104</v>
      </c>
      <c r="H57" s="32" t="str">
        <f t="shared" si="6"/>
        <v>Estimation</v>
      </c>
      <c r="I57" s="34"/>
      <c r="J57" s="35" t="str">
        <f t="shared" si="5"/>
        <v>Réelles</v>
      </c>
      <c r="K57" s="36">
        <v>2</v>
      </c>
      <c r="L57" s="92"/>
      <c r="M57" s="89"/>
    </row>
    <row r="58" spans="2:13" hidden="1" outlineLevel="1" x14ac:dyDescent="0.25">
      <c r="B58" s="30">
        <v>18</v>
      </c>
      <c r="C58" s="25">
        <v>41880</v>
      </c>
      <c r="D58" s="31">
        <v>14006</v>
      </c>
      <c r="E58" s="32" t="str">
        <f t="shared" si="4"/>
        <v>Client 7</v>
      </c>
      <c r="F58" s="56">
        <f t="shared" si="7"/>
        <v>300</v>
      </c>
      <c r="G58" s="33">
        <v>301</v>
      </c>
      <c r="H58" s="32" t="str">
        <f t="shared" si="6"/>
        <v>Exécution</v>
      </c>
      <c r="I58" s="34"/>
      <c r="J58" s="35" t="str">
        <f t="shared" si="5"/>
        <v>Réelles</v>
      </c>
      <c r="K58" s="36">
        <v>4</v>
      </c>
      <c r="L58" s="91"/>
      <c r="M58" s="89"/>
    </row>
    <row r="59" spans="2:13" hidden="1" outlineLevel="1" x14ac:dyDescent="0.25">
      <c r="B59" s="30">
        <v>18</v>
      </c>
      <c r="C59" s="25">
        <v>41880</v>
      </c>
      <c r="D59" s="31">
        <v>14010</v>
      </c>
      <c r="E59" s="32" t="str">
        <f t="shared" si="4"/>
        <v>Client 11</v>
      </c>
      <c r="F59" s="56">
        <f t="shared" si="7"/>
        <v>200</v>
      </c>
      <c r="G59" s="33">
        <v>204</v>
      </c>
      <c r="H59" s="32" t="str">
        <f t="shared" si="6"/>
        <v>Estimation</v>
      </c>
      <c r="I59" s="34"/>
      <c r="J59" s="35" t="str">
        <f t="shared" si="5"/>
        <v>Réelles</v>
      </c>
      <c r="K59" s="36">
        <v>2.5</v>
      </c>
      <c r="L59" s="91"/>
      <c r="M59" s="89"/>
    </row>
    <row r="60" spans="2:13" collapsed="1" x14ac:dyDescent="0.25">
      <c r="B60" s="30">
        <v>19</v>
      </c>
      <c r="C60" s="25">
        <v>41887</v>
      </c>
      <c r="D60" s="31">
        <v>14001</v>
      </c>
      <c r="E60" s="32" t="str">
        <f t="shared" ref="E60:E82" si="8">IF(D60="","",VLOOKUP(D60,Clients,2,FALSE))</f>
        <v>Client 2</v>
      </c>
      <c r="F60" s="56">
        <f t="shared" si="7"/>
        <v>200</v>
      </c>
      <c r="G60" s="33">
        <v>200</v>
      </c>
      <c r="H60" s="32" t="str">
        <f t="shared" si="6"/>
        <v>PROJET PRÉLIMINAIRE</v>
      </c>
      <c r="I60" s="34" t="s">
        <v>46</v>
      </c>
      <c r="J60" s="35" t="str">
        <f>IF(K60="","",IF(I60="B","Budgetées","Réelles"))</f>
        <v>Budgetées</v>
      </c>
      <c r="K60" s="36">
        <v>10</v>
      </c>
      <c r="L60" s="92"/>
      <c r="M60" s="89"/>
    </row>
    <row r="61" spans="2:13" x14ac:dyDescent="0.25">
      <c r="B61" s="30">
        <v>19</v>
      </c>
      <c r="C61" s="25">
        <v>41888</v>
      </c>
      <c r="D61" s="31">
        <v>14001</v>
      </c>
      <c r="E61" s="32" t="str">
        <f t="shared" si="8"/>
        <v>Client 2</v>
      </c>
      <c r="F61" s="56">
        <f t="shared" si="7"/>
        <v>200</v>
      </c>
      <c r="G61" s="33">
        <v>204</v>
      </c>
      <c r="H61" s="32" t="str">
        <f t="shared" si="6"/>
        <v>Estimation</v>
      </c>
      <c r="I61" s="34"/>
      <c r="J61" s="35" t="str">
        <f t="shared" ref="J61:J82" si="9">IF(K61="","",IF(I61="B","Budgetées","Réelles"))</f>
        <v>Réelles</v>
      </c>
      <c r="K61" s="36">
        <v>2</v>
      </c>
      <c r="L61" s="92"/>
      <c r="M61" s="89"/>
    </row>
    <row r="62" spans="2:13" x14ac:dyDescent="0.25">
      <c r="B62" s="30">
        <v>19</v>
      </c>
      <c r="C62" s="25">
        <v>41889</v>
      </c>
      <c r="D62" s="31">
        <v>14001</v>
      </c>
      <c r="E62" s="32" t="str">
        <f t="shared" si="8"/>
        <v>Client 2</v>
      </c>
      <c r="F62" s="56">
        <f t="shared" si="7"/>
        <v>200</v>
      </c>
      <c r="G62" s="33">
        <v>204</v>
      </c>
      <c r="H62" s="32" t="str">
        <f t="shared" si="6"/>
        <v>Estimation</v>
      </c>
      <c r="I62" s="34"/>
      <c r="J62" s="35" t="str">
        <f t="shared" si="9"/>
        <v>Réelles</v>
      </c>
      <c r="K62" s="36">
        <v>3</v>
      </c>
      <c r="L62" s="92"/>
      <c r="M62" s="89"/>
    </row>
    <row r="63" spans="2:13" hidden="1" x14ac:dyDescent="0.25">
      <c r="B63" s="30">
        <v>19</v>
      </c>
      <c r="C63" s="25">
        <v>41890</v>
      </c>
      <c r="D63" s="31">
        <v>14016</v>
      </c>
      <c r="E63" s="32" t="str">
        <f t="shared" si="8"/>
        <v>Client 17</v>
      </c>
      <c r="F63" s="56">
        <f t="shared" si="7"/>
        <v>100</v>
      </c>
      <c r="G63" s="33">
        <v>103</v>
      </c>
      <c r="H63" s="32" t="str">
        <f t="shared" si="6"/>
        <v>Coordination</v>
      </c>
      <c r="I63" s="34"/>
      <c r="J63" s="35" t="str">
        <f t="shared" si="9"/>
        <v>Réelles</v>
      </c>
      <c r="K63" s="36">
        <v>4</v>
      </c>
      <c r="L63" s="91"/>
      <c r="M63" s="89"/>
    </row>
    <row r="64" spans="2:13" x14ac:dyDescent="0.25">
      <c r="B64" s="30">
        <v>19</v>
      </c>
      <c r="C64" s="25">
        <v>41891</v>
      </c>
      <c r="D64" s="31">
        <v>14001</v>
      </c>
      <c r="E64" s="32" t="str">
        <f t="shared" si="8"/>
        <v>Client 2</v>
      </c>
      <c r="F64" s="56">
        <f t="shared" si="7"/>
        <v>200</v>
      </c>
      <c r="G64" s="33">
        <v>204</v>
      </c>
      <c r="H64" s="32" t="str">
        <f t="shared" si="6"/>
        <v>Estimation</v>
      </c>
      <c r="I64" s="34"/>
      <c r="J64" s="35" t="str">
        <f t="shared" si="9"/>
        <v>Réelles</v>
      </c>
      <c r="K64" s="36">
        <v>2</v>
      </c>
      <c r="L64" s="92"/>
      <c r="M64" s="89"/>
    </row>
    <row r="65" spans="2:13" x14ac:dyDescent="0.25">
      <c r="B65" s="30">
        <v>19</v>
      </c>
      <c r="C65" s="25">
        <v>41892</v>
      </c>
      <c r="D65" s="31">
        <v>14001</v>
      </c>
      <c r="E65" s="32" t="str">
        <f t="shared" si="8"/>
        <v>Client 2</v>
      </c>
      <c r="F65" s="56">
        <f t="shared" si="7"/>
        <v>100</v>
      </c>
      <c r="G65" s="33">
        <v>103</v>
      </c>
      <c r="H65" s="32" t="str">
        <f t="shared" si="6"/>
        <v>Coordination</v>
      </c>
      <c r="I65" s="34"/>
      <c r="J65" s="35" t="str">
        <f t="shared" si="9"/>
        <v>Réelles</v>
      </c>
      <c r="K65" s="36">
        <v>4</v>
      </c>
      <c r="L65" s="92"/>
      <c r="M65" s="89"/>
    </row>
    <row r="66" spans="2:13" x14ac:dyDescent="0.25">
      <c r="B66" s="30">
        <v>19</v>
      </c>
      <c r="C66" s="25">
        <v>41893</v>
      </c>
      <c r="D66" s="31">
        <v>14001</v>
      </c>
      <c r="E66" s="32" t="str">
        <f t="shared" si="8"/>
        <v>Client 2</v>
      </c>
      <c r="F66" s="56">
        <f t="shared" si="7"/>
        <v>200</v>
      </c>
      <c r="G66" s="33">
        <v>204</v>
      </c>
      <c r="H66" s="32" t="str">
        <f t="shared" si="6"/>
        <v>Estimation</v>
      </c>
      <c r="I66" s="34"/>
      <c r="J66" s="35" t="str">
        <f t="shared" si="9"/>
        <v>Réelles</v>
      </c>
      <c r="K66" s="36">
        <v>3</v>
      </c>
      <c r="L66" s="92"/>
      <c r="M66" s="89"/>
    </row>
    <row r="67" spans="2:13" hidden="1" x14ac:dyDescent="0.25">
      <c r="B67" s="30">
        <v>19</v>
      </c>
      <c r="C67" s="25">
        <v>41894</v>
      </c>
      <c r="D67" s="31">
        <v>14005</v>
      </c>
      <c r="E67" s="32" t="str">
        <f t="shared" si="8"/>
        <v>Client 6</v>
      </c>
      <c r="F67" s="56">
        <f t="shared" si="7"/>
        <v>100</v>
      </c>
      <c r="G67" s="33">
        <v>103</v>
      </c>
      <c r="H67" s="32" t="str">
        <f t="shared" si="6"/>
        <v>Coordination</v>
      </c>
      <c r="I67" s="34"/>
      <c r="J67" s="35" t="str">
        <f t="shared" si="9"/>
        <v>Réelles</v>
      </c>
      <c r="K67" s="36">
        <v>2</v>
      </c>
      <c r="L67" s="91"/>
      <c r="M67" s="89"/>
    </row>
    <row r="68" spans="2:13" x14ac:dyDescent="0.25">
      <c r="B68" s="30">
        <v>20</v>
      </c>
      <c r="C68" s="25">
        <v>41904</v>
      </c>
      <c r="D68" s="31">
        <v>14001</v>
      </c>
      <c r="E68" s="32" t="str">
        <f t="shared" si="8"/>
        <v>Client 2</v>
      </c>
      <c r="F68" s="56">
        <f t="shared" si="7"/>
        <v>200</v>
      </c>
      <c r="G68" s="33">
        <v>204</v>
      </c>
      <c r="H68" s="32" t="str">
        <f t="shared" si="6"/>
        <v>Estimation</v>
      </c>
      <c r="I68" s="34"/>
      <c r="J68" s="35" t="str">
        <f t="shared" si="9"/>
        <v>Réelles</v>
      </c>
      <c r="K68" s="36">
        <v>4</v>
      </c>
      <c r="L68" s="92"/>
      <c r="M68" s="89"/>
    </row>
    <row r="69" spans="2:13" x14ac:dyDescent="0.25">
      <c r="C69" s="25">
        <v>41904</v>
      </c>
      <c r="D69" s="31">
        <v>14001</v>
      </c>
      <c r="E69" s="32" t="str">
        <f t="shared" ref="E69:E71" si="10">IF(D69="","",VLOOKUP(D69,Clients,2,FALSE))</f>
        <v>Client 2</v>
      </c>
      <c r="F69" s="56">
        <f t="shared" si="7"/>
        <v>800</v>
      </c>
      <c r="G69" s="33">
        <v>802</v>
      </c>
      <c r="H69" s="32" t="str">
        <f t="shared" si="6"/>
        <v>Stationnement</v>
      </c>
      <c r="I69" s="34"/>
      <c r="J69" s="35" t="str">
        <f t="shared" si="9"/>
        <v/>
      </c>
      <c r="L69" s="92">
        <v>20</v>
      </c>
      <c r="M69" s="89">
        <v>0</v>
      </c>
    </row>
    <row r="70" spans="2:13" x14ac:dyDescent="0.25">
      <c r="C70" s="25">
        <v>41904</v>
      </c>
      <c r="D70" s="31">
        <v>14001</v>
      </c>
      <c r="E70" s="32" t="str">
        <f t="shared" si="10"/>
        <v>Client 2</v>
      </c>
      <c r="F70" s="56">
        <f t="shared" si="7"/>
        <v>800</v>
      </c>
      <c r="G70" s="33">
        <v>801</v>
      </c>
      <c r="H70" s="32" t="str">
        <f t="shared" si="6"/>
        <v>Km</v>
      </c>
      <c r="I70" s="34"/>
      <c r="J70" s="35" t="str">
        <f t="shared" si="9"/>
        <v/>
      </c>
      <c r="L70" s="92">
        <f>M70*0.54</f>
        <v>13.5</v>
      </c>
      <c r="M70" s="89">
        <v>25</v>
      </c>
    </row>
    <row r="71" spans="2:13" x14ac:dyDescent="0.25">
      <c r="C71" s="25">
        <v>41904</v>
      </c>
      <c r="D71" s="31">
        <v>14001</v>
      </c>
      <c r="E71" s="32" t="str">
        <f t="shared" si="10"/>
        <v>Client 2</v>
      </c>
      <c r="F71" s="56">
        <f t="shared" si="7"/>
        <v>800</v>
      </c>
      <c r="G71" s="33">
        <v>801</v>
      </c>
      <c r="H71" s="32" t="str">
        <f t="shared" si="6"/>
        <v>Km</v>
      </c>
      <c r="I71" s="34"/>
      <c r="J71" s="35" t="str">
        <f t="shared" si="9"/>
        <v/>
      </c>
      <c r="L71" s="92">
        <f>M71*0.54</f>
        <v>11.88</v>
      </c>
      <c r="M71" s="89">
        <v>22</v>
      </c>
    </row>
    <row r="72" spans="2:13" hidden="1" x14ac:dyDescent="0.25">
      <c r="C72" s="25">
        <v>41905</v>
      </c>
      <c r="D72" s="31">
        <v>14013</v>
      </c>
      <c r="E72" s="32" t="str">
        <f t="shared" si="8"/>
        <v>Client 14</v>
      </c>
      <c r="F72" s="56">
        <f t="shared" si="7"/>
        <v>100</v>
      </c>
      <c r="G72" s="33">
        <v>100</v>
      </c>
      <c r="H72" s="32" t="str">
        <f t="shared" ref="H72:H103" si="11">IF(G72="","",VLOOKUP(G72,CodeActivites,3,FALSE))</f>
        <v>ESQUISSE DU PROJET</v>
      </c>
      <c r="I72" s="34" t="s">
        <v>126</v>
      </c>
      <c r="J72" s="35" t="str">
        <f t="shared" si="9"/>
        <v>Budgetées</v>
      </c>
      <c r="K72" s="36">
        <v>10</v>
      </c>
      <c r="L72" s="91"/>
      <c r="M72" s="89"/>
    </row>
    <row r="73" spans="2:13" hidden="1" x14ac:dyDescent="0.25">
      <c r="D73" s="31"/>
      <c r="E73" s="32" t="str">
        <f t="shared" si="8"/>
        <v/>
      </c>
      <c r="F73" s="56" t="str">
        <f t="shared" ref="F73:F104" si="12">IF(G73="","",VLOOKUP(G73,CodeActivites,2,FALSE))</f>
        <v/>
      </c>
      <c r="G73" s="33"/>
      <c r="H73" s="32" t="str">
        <f t="shared" si="11"/>
        <v/>
      </c>
      <c r="I73" s="34"/>
      <c r="J73" s="35" t="str">
        <f t="shared" si="9"/>
        <v/>
      </c>
      <c r="L73" s="91"/>
      <c r="M73" s="89"/>
    </row>
    <row r="74" spans="2:13" hidden="1" x14ac:dyDescent="0.25">
      <c r="D74" s="31"/>
      <c r="E74" s="32" t="str">
        <f t="shared" si="8"/>
        <v/>
      </c>
      <c r="F74" s="56" t="str">
        <f t="shared" si="12"/>
        <v/>
      </c>
      <c r="G74" s="33"/>
      <c r="H74" s="32" t="str">
        <f t="shared" si="11"/>
        <v/>
      </c>
      <c r="I74" s="34"/>
      <c r="J74" s="35" t="str">
        <f t="shared" si="9"/>
        <v/>
      </c>
      <c r="L74" s="91"/>
      <c r="M74" s="89"/>
    </row>
    <row r="75" spans="2:13" hidden="1" x14ac:dyDescent="0.25">
      <c r="D75" s="31"/>
      <c r="E75" s="32" t="str">
        <f t="shared" si="8"/>
        <v/>
      </c>
      <c r="F75" s="56" t="str">
        <f t="shared" si="12"/>
        <v/>
      </c>
      <c r="G75" s="33"/>
      <c r="H75" s="32" t="str">
        <f t="shared" si="11"/>
        <v/>
      </c>
      <c r="I75" s="34"/>
      <c r="J75" s="35" t="str">
        <f t="shared" si="9"/>
        <v/>
      </c>
      <c r="L75" s="91"/>
      <c r="M75" s="89"/>
    </row>
    <row r="76" spans="2:13" hidden="1" x14ac:dyDescent="0.25">
      <c r="D76" s="31"/>
      <c r="E76" s="32" t="str">
        <f t="shared" si="8"/>
        <v/>
      </c>
      <c r="F76" s="56" t="str">
        <f t="shared" si="12"/>
        <v/>
      </c>
      <c r="G76" s="33"/>
      <c r="H76" s="32" t="str">
        <f t="shared" si="11"/>
        <v/>
      </c>
      <c r="I76" s="34"/>
      <c r="J76" s="35" t="str">
        <f t="shared" si="9"/>
        <v/>
      </c>
      <c r="L76" s="91"/>
      <c r="M76" s="89"/>
    </row>
    <row r="77" spans="2:13" hidden="1" x14ac:dyDescent="0.25">
      <c r="D77" s="31"/>
      <c r="E77" s="32" t="str">
        <f t="shared" si="8"/>
        <v/>
      </c>
      <c r="F77" s="56" t="str">
        <f t="shared" si="12"/>
        <v/>
      </c>
      <c r="G77" s="33"/>
      <c r="H77" s="32" t="str">
        <f t="shared" si="11"/>
        <v/>
      </c>
      <c r="I77" s="34"/>
      <c r="J77" s="35" t="str">
        <f t="shared" si="9"/>
        <v/>
      </c>
      <c r="L77" s="91"/>
      <c r="M77" s="89"/>
    </row>
    <row r="78" spans="2:13" hidden="1" x14ac:dyDescent="0.25">
      <c r="D78" s="31"/>
      <c r="E78" s="32" t="str">
        <f t="shared" si="8"/>
        <v/>
      </c>
      <c r="F78" s="56" t="str">
        <f t="shared" si="12"/>
        <v/>
      </c>
      <c r="G78" s="33"/>
      <c r="H78" s="32" t="str">
        <f t="shared" si="11"/>
        <v/>
      </c>
      <c r="I78" s="34"/>
      <c r="J78" s="35" t="str">
        <f t="shared" si="9"/>
        <v/>
      </c>
      <c r="L78" s="91"/>
      <c r="M78" s="89"/>
    </row>
    <row r="79" spans="2:13" hidden="1" x14ac:dyDescent="0.25">
      <c r="D79" s="31"/>
      <c r="E79" s="32" t="str">
        <f t="shared" si="8"/>
        <v/>
      </c>
      <c r="F79" s="56" t="str">
        <f t="shared" si="12"/>
        <v/>
      </c>
      <c r="G79" s="33"/>
      <c r="H79" s="32" t="str">
        <f t="shared" si="11"/>
        <v/>
      </c>
      <c r="I79" s="34"/>
      <c r="J79" s="35" t="str">
        <f t="shared" si="9"/>
        <v/>
      </c>
      <c r="L79" s="91"/>
      <c r="M79" s="89"/>
    </row>
    <row r="80" spans="2:13" hidden="1" x14ac:dyDescent="0.25">
      <c r="D80" s="31"/>
      <c r="E80" s="32" t="str">
        <f t="shared" si="8"/>
        <v/>
      </c>
      <c r="F80" s="56" t="str">
        <f t="shared" si="12"/>
        <v/>
      </c>
      <c r="G80" s="33"/>
      <c r="H80" s="32" t="str">
        <f t="shared" si="11"/>
        <v/>
      </c>
      <c r="I80" s="34"/>
      <c r="J80" s="35" t="str">
        <f t="shared" si="9"/>
        <v/>
      </c>
      <c r="L80" s="91"/>
      <c r="M80" s="89"/>
    </row>
    <row r="81" spans="4:13" hidden="1" x14ac:dyDescent="0.25">
      <c r="D81" s="31"/>
      <c r="E81" s="32" t="str">
        <f t="shared" si="8"/>
        <v/>
      </c>
      <c r="F81" s="56" t="str">
        <f t="shared" si="12"/>
        <v/>
      </c>
      <c r="G81" s="33"/>
      <c r="H81" s="32" t="str">
        <f t="shared" si="11"/>
        <v/>
      </c>
      <c r="I81" s="34"/>
      <c r="J81" s="35" t="str">
        <f t="shared" si="9"/>
        <v/>
      </c>
      <c r="L81" s="91"/>
      <c r="M81" s="89"/>
    </row>
    <row r="82" spans="4:13" hidden="1" x14ac:dyDescent="0.25">
      <c r="D82" s="31"/>
      <c r="E82" s="32" t="str">
        <f t="shared" si="8"/>
        <v/>
      </c>
      <c r="F82" s="56" t="str">
        <f t="shared" si="12"/>
        <v/>
      </c>
      <c r="G82" s="33"/>
      <c r="H82" s="32" t="str">
        <f t="shared" si="11"/>
        <v/>
      </c>
      <c r="I82" s="34"/>
      <c r="J82" s="35" t="str">
        <f t="shared" si="9"/>
        <v/>
      </c>
      <c r="L82" s="91"/>
      <c r="M82" s="89"/>
    </row>
    <row r="83" spans="4:13" hidden="1" x14ac:dyDescent="0.25">
      <c r="D83" s="31"/>
      <c r="E83" s="32" t="str">
        <f t="shared" ref="E83:E111" si="13">IF(D83="","",VLOOKUP(D83,Clients,2,FALSE))</f>
        <v/>
      </c>
      <c r="F83" s="56" t="str">
        <f t="shared" si="12"/>
        <v/>
      </c>
      <c r="G83" s="33"/>
      <c r="H83" s="32" t="str">
        <f t="shared" si="11"/>
        <v/>
      </c>
      <c r="I83" s="34"/>
      <c r="J83" s="35" t="str">
        <f t="shared" ref="J83:J111" si="14">IF(K83="","",IF(I83="B","Budgetées","Réelles"))</f>
        <v/>
      </c>
      <c r="L83" s="91"/>
      <c r="M83" s="89"/>
    </row>
    <row r="84" spans="4:13" hidden="1" x14ac:dyDescent="0.25">
      <c r="D84" s="31"/>
      <c r="E84" s="32" t="str">
        <f t="shared" si="13"/>
        <v/>
      </c>
      <c r="F84" s="56" t="str">
        <f t="shared" si="12"/>
        <v/>
      </c>
      <c r="G84" s="33"/>
      <c r="H84" s="32" t="str">
        <f t="shared" si="11"/>
        <v/>
      </c>
      <c r="I84" s="34"/>
      <c r="J84" s="35" t="str">
        <f t="shared" si="14"/>
        <v/>
      </c>
      <c r="L84" s="91"/>
      <c r="M84" s="89"/>
    </row>
    <row r="85" spans="4:13" hidden="1" x14ac:dyDescent="0.25">
      <c r="D85" s="31"/>
      <c r="E85" s="32" t="str">
        <f t="shared" si="13"/>
        <v/>
      </c>
      <c r="F85" s="56" t="str">
        <f t="shared" si="12"/>
        <v/>
      </c>
      <c r="G85" s="33"/>
      <c r="H85" s="32" t="str">
        <f t="shared" si="11"/>
        <v/>
      </c>
      <c r="I85" s="34"/>
      <c r="J85" s="35" t="str">
        <f t="shared" si="14"/>
        <v/>
      </c>
      <c r="L85" s="91"/>
      <c r="M85" s="89"/>
    </row>
    <row r="86" spans="4:13" hidden="1" x14ac:dyDescent="0.25">
      <c r="D86" s="31"/>
      <c r="E86" s="32" t="str">
        <f t="shared" si="13"/>
        <v/>
      </c>
      <c r="F86" s="56" t="str">
        <f t="shared" si="12"/>
        <v/>
      </c>
      <c r="G86" s="33"/>
      <c r="H86" s="32" t="str">
        <f t="shared" si="11"/>
        <v/>
      </c>
      <c r="I86" s="34"/>
      <c r="J86" s="35" t="str">
        <f t="shared" si="14"/>
        <v/>
      </c>
      <c r="L86" s="91"/>
      <c r="M86" s="89"/>
    </row>
    <row r="87" spans="4:13" hidden="1" x14ac:dyDescent="0.25">
      <c r="D87" s="31"/>
      <c r="E87" s="32" t="str">
        <f t="shared" si="13"/>
        <v/>
      </c>
      <c r="F87" s="56" t="str">
        <f t="shared" si="12"/>
        <v/>
      </c>
      <c r="G87" s="33"/>
      <c r="H87" s="32" t="str">
        <f t="shared" si="11"/>
        <v/>
      </c>
      <c r="I87" s="34"/>
      <c r="J87" s="35" t="str">
        <f t="shared" si="14"/>
        <v/>
      </c>
      <c r="L87" s="91"/>
      <c r="M87" s="89"/>
    </row>
    <row r="88" spans="4:13" hidden="1" x14ac:dyDescent="0.25">
      <c r="D88" s="31"/>
      <c r="E88" s="32" t="str">
        <f t="shared" si="13"/>
        <v/>
      </c>
      <c r="F88" s="56" t="str">
        <f t="shared" si="12"/>
        <v/>
      </c>
      <c r="G88" s="33"/>
      <c r="H88" s="32" t="str">
        <f t="shared" si="11"/>
        <v/>
      </c>
      <c r="I88" s="34"/>
      <c r="J88" s="35" t="str">
        <f t="shared" si="14"/>
        <v/>
      </c>
      <c r="L88" s="91"/>
      <c r="M88" s="89"/>
    </row>
    <row r="89" spans="4:13" hidden="1" x14ac:dyDescent="0.25">
      <c r="D89" s="31"/>
      <c r="E89" s="32" t="str">
        <f t="shared" si="13"/>
        <v/>
      </c>
      <c r="F89" s="56" t="str">
        <f t="shared" si="12"/>
        <v/>
      </c>
      <c r="G89" s="33"/>
      <c r="H89" s="32" t="str">
        <f t="shared" si="11"/>
        <v/>
      </c>
      <c r="I89" s="34"/>
      <c r="J89" s="35" t="str">
        <f t="shared" si="14"/>
        <v/>
      </c>
      <c r="L89" s="91"/>
      <c r="M89" s="89"/>
    </row>
    <row r="90" spans="4:13" hidden="1" x14ac:dyDescent="0.25">
      <c r="D90" s="31"/>
      <c r="E90" s="32" t="str">
        <f t="shared" ref="E90:E96" si="15">IF(D90="","",VLOOKUP(D90,Clients,2,FALSE))</f>
        <v/>
      </c>
      <c r="F90" s="56" t="str">
        <f t="shared" si="12"/>
        <v/>
      </c>
      <c r="G90" s="33"/>
      <c r="H90" s="32" t="str">
        <f t="shared" si="11"/>
        <v/>
      </c>
      <c r="I90" s="34"/>
      <c r="J90" s="35" t="str">
        <f t="shared" ref="J90:J96" si="16">IF(K90="","",IF(I90="B","Budgetées","Réelles"))</f>
        <v/>
      </c>
      <c r="L90" s="91"/>
      <c r="M90" s="89"/>
    </row>
    <row r="91" spans="4:13" hidden="1" x14ac:dyDescent="0.25">
      <c r="D91" s="31"/>
      <c r="E91" s="32" t="str">
        <f t="shared" si="15"/>
        <v/>
      </c>
      <c r="F91" s="56" t="str">
        <f t="shared" si="12"/>
        <v/>
      </c>
      <c r="G91" s="33"/>
      <c r="H91" s="32" t="str">
        <f t="shared" si="11"/>
        <v/>
      </c>
      <c r="I91" s="34"/>
      <c r="J91" s="35" t="str">
        <f t="shared" si="16"/>
        <v/>
      </c>
      <c r="L91" s="91"/>
      <c r="M91" s="89"/>
    </row>
    <row r="92" spans="4:13" hidden="1" x14ac:dyDescent="0.25">
      <c r="D92" s="31"/>
      <c r="E92" s="32" t="str">
        <f t="shared" si="15"/>
        <v/>
      </c>
      <c r="F92" s="56" t="str">
        <f t="shared" si="12"/>
        <v/>
      </c>
      <c r="G92" s="33"/>
      <c r="H92" s="32" t="str">
        <f t="shared" si="11"/>
        <v/>
      </c>
      <c r="I92" s="34"/>
      <c r="J92" s="35" t="str">
        <f t="shared" si="16"/>
        <v/>
      </c>
      <c r="L92" s="91"/>
      <c r="M92" s="89"/>
    </row>
    <row r="93" spans="4:13" hidden="1" x14ac:dyDescent="0.25">
      <c r="D93" s="31"/>
      <c r="E93" s="32" t="str">
        <f t="shared" si="15"/>
        <v/>
      </c>
      <c r="F93" s="56" t="str">
        <f t="shared" si="12"/>
        <v/>
      </c>
      <c r="G93" s="33"/>
      <c r="H93" s="32" t="str">
        <f t="shared" si="11"/>
        <v/>
      </c>
      <c r="I93" s="34"/>
      <c r="J93" s="35" t="str">
        <f t="shared" si="16"/>
        <v/>
      </c>
      <c r="L93" s="91"/>
      <c r="M93" s="89"/>
    </row>
    <row r="94" spans="4:13" hidden="1" x14ac:dyDescent="0.25">
      <c r="D94" s="31"/>
      <c r="E94" s="32" t="str">
        <f t="shared" si="15"/>
        <v/>
      </c>
      <c r="F94" s="56" t="str">
        <f t="shared" si="12"/>
        <v/>
      </c>
      <c r="G94" s="33"/>
      <c r="H94" s="32" t="str">
        <f t="shared" si="11"/>
        <v/>
      </c>
      <c r="I94" s="34"/>
      <c r="J94" s="35" t="str">
        <f t="shared" si="16"/>
        <v/>
      </c>
      <c r="L94" s="91"/>
      <c r="M94" s="89"/>
    </row>
    <row r="95" spans="4:13" hidden="1" x14ac:dyDescent="0.25">
      <c r="D95" s="31"/>
      <c r="E95" s="32" t="str">
        <f t="shared" si="15"/>
        <v/>
      </c>
      <c r="F95" s="56" t="str">
        <f t="shared" si="12"/>
        <v/>
      </c>
      <c r="G95" s="33"/>
      <c r="H95" s="32" t="str">
        <f t="shared" si="11"/>
        <v/>
      </c>
      <c r="I95" s="34"/>
      <c r="J95" s="35" t="str">
        <f t="shared" si="16"/>
        <v/>
      </c>
      <c r="L95" s="91"/>
      <c r="M95" s="89"/>
    </row>
    <row r="96" spans="4:13" hidden="1" x14ac:dyDescent="0.25">
      <c r="D96" s="31"/>
      <c r="E96" s="32" t="str">
        <f t="shared" si="15"/>
        <v/>
      </c>
      <c r="F96" s="56" t="str">
        <f t="shared" si="12"/>
        <v/>
      </c>
      <c r="G96" s="33"/>
      <c r="H96" s="32" t="str">
        <f t="shared" si="11"/>
        <v/>
      </c>
      <c r="I96" s="34"/>
      <c r="J96" s="35" t="str">
        <f t="shared" si="16"/>
        <v/>
      </c>
      <c r="L96" s="91"/>
      <c r="M96" s="89"/>
    </row>
    <row r="97" spans="4:13" hidden="1" x14ac:dyDescent="0.25">
      <c r="D97" s="31"/>
      <c r="E97" s="32" t="str">
        <f t="shared" ref="E97:E103" si="17">IF(D97="","",VLOOKUP(D97,Clients,2,FALSE))</f>
        <v/>
      </c>
      <c r="F97" s="56" t="str">
        <f t="shared" si="12"/>
        <v/>
      </c>
      <c r="G97" s="33"/>
      <c r="H97" s="32" t="str">
        <f t="shared" si="11"/>
        <v/>
      </c>
      <c r="I97" s="34"/>
      <c r="J97" s="35" t="str">
        <f t="shared" ref="J97:J103" si="18">IF(K97="","",IF(I97="B","Budgetées","Réelles"))</f>
        <v/>
      </c>
      <c r="L97" s="91"/>
      <c r="M97" s="89"/>
    </row>
    <row r="98" spans="4:13" hidden="1" x14ac:dyDescent="0.25">
      <c r="D98" s="31"/>
      <c r="E98" s="32" t="str">
        <f t="shared" si="17"/>
        <v/>
      </c>
      <c r="F98" s="56" t="str">
        <f t="shared" si="12"/>
        <v/>
      </c>
      <c r="G98" s="33"/>
      <c r="H98" s="32" t="str">
        <f t="shared" si="11"/>
        <v/>
      </c>
      <c r="I98" s="34"/>
      <c r="J98" s="35" t="str">
        <f t="shared" si="18"/>
        <v/>
      </c>
      <c r="L98" s="91"/>
      <c r="M98" s="89"/>
    </row>
    <row r="99" spans="4:13" hidden="1" x14ac:dyDescent="0.25">
      <c r="D99" s="31"/>
      <c r="E99" s="32" t="str">
        <f t="shared" si="17"/>
        <v/>
      </c>
      <c r="F99" s="56" t="str">
        <f t="shared" si="12"/>
        <v/>
      </c>
      <c r="G99" s="33"/>
      <c r="H99" s="32" t="str">
        <f t="shared" si="11"/>
        <v/>
      </c>
      <c r="I99" s="34"/>
      <c r="J99" s="35" t="str">
        <f t="shared" si="18"/>
        <v/>
      </c>
      <c r="L99" s="91"/>
      <c r="M99" s="89"/>
    </row>
    <row r="100" spans="4:13" hidden="1" x14ac:dyDescent="0.25">
      <c r="D100" s="31"/>
      <c r="E100" s="32" t="str">
        <f t="shared" si="17"/>
        <v/>
      </c>
      <c r="F100" s="56" t="str">
        <f t="shared" si="12"/>
        <v/>
      </c>
      <c r="G100" s="33"/>
      <c r="H100" s="32" t="str">
        <f t="shared" si="11"/>
        <v/>
      </c>
      <c r="I100" s="34"/>
      <c r="J100" s="35" t="str">
        <f t="shared" si="18"/>
        <v/>
      </c>
      <c r="L100" s="91"/>
      <c r="M100" s="89"/>
    </row>
    <row r="101" spans="4:13" hidden="1" x14ac:dyDescent="0.25">
      <c r="D101" s="31"/>
      <c r="E101" s="32" t="str">
        <f t="shared" si="17"/>
        <v/>
      </c>
      <c r="F101" s="56" t="str">
        <f t="shared" si="12"/>
        <v/>
      </c>
      <c r="G101" s="33"/>
      <c r="H101" s="32" t="str">
        <f t="shared" si="11"/>
        <v/>
      </c>
      <c r="I101" s="34"/>
      <c r="J101" s="35" t="str">
        <f t="shared" si="18"/>
        <v/>
      </c>
      <c r="L101" s="91"/>
      <c r="M101" s="89"/>
    </row>
    <row r="102" spans="4:13" hidden="1" x14ac:dyDescent="0.25">
      <c r="D102" s="31"/>
      <c r="E102" s="32" t="str">
        <f t="shared" si="17"/>
        <v/>
      </c>
      <c r="F102" s="56" t="str">
        <f t="shared" si="12"/>
        <v/>
      </c>
      <c r="G102" s="33"/>
      <c r="H102" s="32" t="str">
        <f t="shared" si="11"/>
        <v/>
      </c>
      <c r="I102" s="34"/>
      <c r="J102" s="35" t="str">
        <f t="shared" si="18"/>
        <v/>
      </c>
      <c r="L102" s="91"/>
      <c r="M102" s="89"/>
    </row>
    <row r="103" spans="4:13" hidden="1" x14ac:dyDescent="0.25">
      <c r="D103" s="31"/>
      <c r="E103" s="32" t="str">
        <f t="shared" si="17"/>
        <v/>
      </c>
      <c r="F103" s="56" t="str">
        <f t="shared" si="12"/>
        <v/>
      </c>
      <c r="G103" s="33"/>
      <c r="H103" s="32" t="str">
        <f t="shared" si="11"/>
        <v/>
      </c>
      <c r="I103" s="34"/>
      <c r="J103" s="35" t="str">
        <f t="shared" si="18"/>
        <v/>
      </c>
      <c r="L103" s="91"/>
      <c r="M103" s="89"/>
    </row>
    <row r="104" spans="4:13" hidden="1" x14ac:dyDescent="0.25">
      <c r="D104" s="31"/>
      <c r="E104" s="32" t="str">
        <f t="shared" si="13"/>
        <v/>
      </c>
      <c r="F104" s="56" t="str">
        <f t="shared" si="12"/>
        <v/>
      </c>
      <c r="G104" s="33"/>
      <c r="H104" s="32" t="str">
        <f t="shared" ref="H104:H135" si="19">IF(G104="","",VLOOKUP(G104,CodeActivites,3,FALSE))</f>
        <v/>
      </c>
      <c r="I104" s="34"/>
      <c r="J104" s="35" t="str">
        <f t="shared" si="14"/>
        <v/>
      </c>
      <c r="L104" s="91"/>
      <c r="M104" s="89"/>
    </row>
    <row r="105" spans="4:13" hidden="1" x14ac:dyDescent="0.25">
      <c r="D105" s="31"/>
      <c r="E105" s="32" t="str">
        <f t="shared" si="13"/>
        <v/>
      </c>
      <c r="F105" s="56" t="str">
        <f t="shared" ref="F105:F111" si="20">IF(G105="","",VLOOKUP(G105,CodeActivites,2,FALSE))</f>
        <v/>
      </c>
      <c r="G105" s="33"/>
      <c r="H105" s="32" t="str">
        <f t="shared" si="19"/>
        <v/>
      </c>
      <c r="I105" s="34"/>
      <c r="J105" s="35" t="str">
        <f t="shared" si="14"/>
        <v/>
      </c>
      <c r="L105" s="91"/>
      <c r="M105" s="89"/>
    </row>
    <row r="106" spans="4:13" hidden="1" x14ac:dyDescent="0.25">
      <c r="D106" s="31"/>
      <c r="E106" s="32" t="str">
        <f t="shared" si="13"/>
        <v/>
      </c>
      <c r="F106" s="56" t="str">
        <f t="shared" si="20"/>
        <v/>
      </c>
      <c r="G106" s="33"/>
      <c r="H106" s="32" t="str">
        <f t="shared" si="19"/>
        <v/>
      </c>
      <c r="I106" s="34"/>
      <c r="J106" s="35" t="str">
        <f t="shared" si="14"/>
        <v/>
      </c>
      <c r="L106" s="91"/>
      <c r="M106" s="89"/>
    </row>
    <row r="107" spans="4:13" hidden="1" x14ac:dyDescent="0.25">
      <c r="D107" s="31"/>
      <c r="E107" s="32" t="str">
        <f t="shared" si="13"/>
        <v/>
      </c>
      <c r="F107" s="56" t="str">
        <f t="shared" si="20"/>
        <v/>
      </c>
      <c r="G107" s="33"/>
      <c r="H107" s="32" t="str">
        <f t="shared" si="19"/>
        <v/>
      </c>
      <c r="I107" s="34"/>
      <c r="J107" s="35" t="str">
        <f t="shared" si="14"/>
        <v/>
      </c>
      <c r="L107" s="91"/>
      <c r="M107" s="89"/>
    </row>
    <row r="108" spans="4:13" hidden="1" x14ac:dyDescent="0.25">
      <c r="D108" s="31"/>
      <c r="E108" s="32" t="str">
        <f t="shared" si="13"/>
        <v/>
      </c>
      <c r="F108" s="56" t="str">
        <f t="shared" si="20"/>
        <v/>
      </c>
      <c r="G108" s="33"/>
      <c r="H108" s="32" t="str">
        <f t="shared" si="19"/>
        <v/>
      </c>
      <c r="I108" s="34"/>
      <c r="J108" s="35" t="str">
        <f t="shared" si="14"/>
        <v/>
      </c>
      <c r="L108" s="91"/>
      <c r="M108" s="89"/>
    </row>
    <row r="109" spans="4:13" hidden="1" x14ac:dyDescent="0.25">
      <c r="D109" s="31"/>
      <c r="E109" s="32" t="str">
        <f t="shared" si="13"/>
        <v/>
      </c>
      <c r="F109" s="56" t="str">
        <f t="shared" si="20"/>
        <v/>
      </c>
      <c r="G109" s="33"/>
      <c r="H109" s="32" t="str">
        <f t="shared" si="19"/>
        <v/>
      </c>
      <c r="I109" s="34"/>
      <c r="J109" s="35" t="str">
        <f t="shared" si="14"/>
        <v/>
      </c>
      <c r="L109" s="91"/>
      <c r="M109" s="89"/>
    </row>
    <row r="110" spans="4:13" hidden="1" x14ac:dyDescent="0.25">
      <c r="D110" s="31"/>
      <c r="E110" s="32" t="str">
        <f t="shared" si="13"/>
        <v/>
      </c>
      <c r="F110" s="56" t="str">
        <f t="shared" si="20"/>
        <v/>
      </c>
      <c r="G110" s="33"/>
      <c r="H110" s="32" t="str">
        <f t="shared" si="19"/>
        <v/>
      </c>
      <c r="I110" s="34"/>
      <c r="J110" s="35" t="str">
        <f t="shared" si="14"/>
        <v/>
      </c>
      <c r="L110" s="91"/>
      <c r="M110" s="89"/>
    </row>
    <row r="111" spans="4:13" ht="7.5" hidden="1" customHeight="1" x14ac:dyDescent="0.25">
      <c r="D111" s="31"/>
      <c r="E111" s="37" t="str">
        <f t="shared" si="13"/>
        <v/>
      </c>
      <c r="F111" s="57" t="str">
        <f t="shared" si="20"/>
        <v/>
      </c>
      <c r="G111" s="38"/>
      <c r="H111" s="39" t="str">
        <f t="shared" si="19"/>
        <v/>
      </c>
      <c r="I111" s="40"/>
      <c r="J111" s="35" t="str">
        <f t="shared" si="14"/>
        <v/>
      </c>
      <c r="K111" s="41"/>
      <c r="L111" s="93"/>
      <c r="M111" s="89"/>
    </row>
    <row r="113" spans="3:10" x14ac:dyDescent="0.25">
      <c r="C113" s="25" t="s">
        <v>40</v>
      </c>
    </row>
    <row r="114" spans="3:10" x14ac:dyDescent="0.25">
      <c r="D114" s="31"/>
      <c r="E114" s="32" t="str">
        <f t="shared" ref="E114" si="21">IF(D114="","",VLOOKUP(D114,Clients,2,FALSE))</f>
        <v/>
      </c>
      <c r="F114" s="32"/>
      <c r="G114" s="33"/>
      <c r="H114" s="32" t="str">
        <f>IF(G114="","",VLOOKUP(G114,CodeActivites,3,FALSE))</f>
        <v/>
      </c>
      <c r="I114" s="34"/>
      <c r="J114" s="35" t="str">
        <f t="shared" ref="J114" si="22">IF(K114="","",IF(I114="B","Budgetées","Réelles"))</f>
        <v/>
      </c>
    </row>
  </sheetData>
  <autoFilter ref="C6:M111">
    <filterColumn colId="2">
      <filters>
        <filter val="Client 2"/>
      </filters>
    </filterColumn>
  </autoFilter>
  <sortState ref="B7:J49">
    <sortCondition ref="C7:C49"/>
    <sortCondition ref="D7:D49"/>
  </sortState>
  <dataValidations count="2">
    <dataValidation type="list" allowBlank="1" showInputMessage="1" showErrorMessage="1" sqref="D114 D8:D111">
      <formula1>NoClient</formula1>
    </dataValidation>
    <dataValidation type="list" allowBlank="1" showInputMessage="1" showErrorMessage="1" sqref="G114 G8:G111">
      <formula1>NoCode</formula1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B2:P51"/>
  <sheetViews>
    <sheetView workbookViewId="0"/>
  </sheetViews>
  <sheetFormatPr baseColWidth="10" defaultRowHeight="15" x14ac:dyDescent="0.25"/>
  <cols>
    <col min="1" max="1" width="3" customWidth="1"/>
    <col min="2" max="2" width="9.85546875" customWidth="1"/>
    <col min="3" max="3" width="22.28515625" customWidth="1"/>
    <col min="4" max="4" width="28.140625" customWidth="1"/>
    <col min="5" max="5" width="12" customWidth="1"/>
    <col min="7" max="7" width="12" customWidth="1"/>
    <col min="9" max="9" width="13.28515625" customWidth="1"/>
    <col min="10" max="10" width="26" customWidth="1"/>
    <col min="14" max="14" width="15.140625" customWidth="1"/>
    <col min="15" max="15" width="23.140625" customWidth="1"/>
  </cols>
  <sheetData>
    <row r="2" spans="2:16" x14ac:dyDescent="0.25">
      <c r="N2" s="15" t="s">
        <v>39</v>
      </c>
    </row>
    <row r="3" spans="2:16" x14ac:dyDescent="0.25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</row>
    <row r="4" spans="2:16" x14ac:dyDescent="0.25">
      <c r="B4" s="10" t="s">
        <v>4</v>
      </c>
      <c r="C4" s="10" t="s">
        <v>5</v>
      </c>
      <c r="D4" s="10" t="s">
        <v>16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7</v>
      </c>
      <c r="J4" s="10" t="s">
        <v>8</v>
      </c>
      <c r="K4" s="10" t="s">
        <v>6</v>
      </c>
      <c r="L4" s="10" t="s">
        <v>9</v>
      </c>
      <c r="M4" s="10" t="s">
        <v>108</v>
      </c>
      <c r="N4" s="10" t="s">
        <v>10</v>
      </c>
      <c r="O4" s="10" t="s">
        <v>11</v>
      </c>
      <c r="P4" s="10" t="s">
        <v>107</v>
      </c>
    </row>
    <row r="5" spans="2:16" ht="3.75" customHeight="1" x14ac:dyDescent="0.25">
      <c r="B5" s="10"/>
      <c r="C5" s="10"/>
      <c r="D5" s="10"/>
      <c r="E5" s="10"/>
      <c r="F5" s="10"/>
      <c r="G5" s="10"/>
      <c r="H5" s="10"/>
      <c r="I5" s="11"/>
      <c r="J5" s="10"/>
      <c r="K5" s="10"/>
      <c r="L5" s="10"/>
      <c r="M5" s="10"/>
      <c r="N5" s="13"/>
      <c r="O5" s="10"/>
      <c r="P5" t="str">
        <f>(LEFT(Tableau2[[#This Row],[CODE POSTAL]],3))&amp;" "&amp;(RIGHT(Tableau2[[#This Row],[CODE POSTAL]],3))</f>
        <v xml:space="preserve"> </v>
      </c>
    </row>
    <row r="6" spans="2:16" x14ac:dyDescent="0.25">
      <c r="B6" s="5">
        <v>14000</v>
      </c>
      <c r="C6" s="6" t="s">
        <v>136</v>
      </c>
      <c r="D6" s="6"/>
      <c r="E6" s="7" t="s">
        <v>155</v>
      </c>
      <c r="F6" s="1" t="s">
        <v>131</v>
      </c>
      <c r="G6" s="1"/>
      <c r="H6" s="1"/>
      <c r="I6" s="12"/>
      <c r="N6" s="14"/>
      <c r="P6" t="str">
        <f>(LEFT(Tableau2[[#This Row],[CODE POSTAL]],3))&amp;" "&amp;(RIGHT(Tableau2[[#This Row],[CODE POSTAL]],3))</f>
        <v xml:space="preserve"> </v>
      </c>
    </row>
    <row r="7" spans="2:16" ht="15" customHeight="1" x14ac:dyDescent="0.25">
      <c r="B7" s="5">
        <v>14001</v>
      </c>
      <c r="C7" s="6" t="s">
        <v>137</v>
      </c>
      <c r="D7" s="8" t="s">
        <v>84</v>
      </c>
      <c r="E7" s="7" t="s">
        <v>156</v>
      </c>
      <c r="F7" s="1" t="s">
        <v>157</v>
      </c>
      <c r="G7" s="1"/>
      <c r="H7" s="1"/>
      <c r="I7" s="12"/>
      <c r="N7" s="62"/>
      <c r="P7" s="63" t="str">
        <f>(LEFT(Tableau2[[#This Row],[CODE POSTAL]],3))&amp;" "&amp;(RIGHT(Tableau2[[#This Row],[CODE POSTAL]],3))</f>
        <v xml:space="preserve"> </v>
      </c>
    </row>
    <row r="8" spans="2:16" ht="15" customHeight="1" x14ac:dyDescent="0.25">
      <c r="B8" s="5">
        <v>14002</v>
      </c>
      <c r="C8" s="6" t="s">
        <v>138</v>
      </c>
      <c r="D8" s="8" t="s">
        <v>38</v>
      </c>
      <c r="E8" s="7"/>
      <c r="F8" s="1"/>
      <c r="G8" s="1"/>
      <c r="H8" s="1"/>
      <c r="I8" s="12"/>
      <c r="N8" s="14"/>
      <c r="P8" s="63" t="str">
        <f>(LEFT(Tableau2[[#This Row],[CODE POSTAL]],3))&amp;" "&amp;(RIGHT(Tableau2[[#This Row],[CODE POSTAL]],3))</f>
        <v xml:space="preserve"> </v>
      </c>
    </row>
    <row r="9" spans="2:16" ht="15" customHeight="1" x14ac:dyDescent="0.25">
      <c r="B9" s="5">
        <v>14003</v>
      </c>
      <c r="C9" s="6" t="s">
        <v>139</v>
      </c>
      <c r="D9" s="8" t="s">
        <v>38</v>
      </c>
      <c r="E9" s="7"/>
      <c r="F9" s="1"/>
      <c r="G9" s="1"/>
      <c r="H9" s="1"/>
      <c r="I9" s="12"/>
      <c r="N9" s="14"/>
      <c r="P9" t="str">
        <f>(LEFT(Tableau2[[#This Row],[CODE POSTAL]],3))&amp;" "&amp;(RIGHT(Tableau2[[#This Row],[CODE POSTAL]],3))</f>
        <v xml:space="preserve"> </v>
      </c>
    </row>
    <row r="10" spans="2:16" ht="15" customHeight="1" x14ac:dyDescent="0.25">
      <c r="B10" s="5">
        <v>14004</v>
      </c>
      <c r="C10" s="6" t="s">
        <v>140</v>
      </c>
      <c r="D10" s="5" t="s">
        <v>84</v>
      </c>
      <c r="E10" s="9"/>
      <c r="F10" s="2"/>
      <c r="G10" s="2"/>
      <c r="H10" s="2"/>
      <c r="I10" s="12"/>
      <c r="N10" s="14"/>
      <c r="P10" t="str">
        <f>(LEFT(Tableau2[[#This Row],[CODE POSTAL]],3))&amp;" "&amp;(RIGHT(Tableau2[[#This Row],[CODE POSTAL]],3))</f>
        <v xml:space="preserve"> </v>
      </c>
    </row>
    <row r="11" spans="2:16" x14ac:dyDescent="0.25">
      <c r="B11" s="5">
        <v>14005</v>
      </c>
      <c r="C11" s="6" t="s">
        <v>141</v>
      </c>
      <c r="D11" s="5" t="s">
        <v>87</v>
      </c>
      <c r="E11" s="9"/>
      <c r="F11" s="2"/>
      <c r="G11" s="2"/>
      <c r="H11" s="2"/>
      <c r="I11" s="12"/>
      <c r="N11" s="14"/>
      <c r="P11" t="str">
        <f>(LEFT(Tableau2[[#This Row],[CODE POSTAL]],3))&amp;" "&amp;(RIGHT(Tableau2[[#This Row],[CODE POSTAL]],3))</f>
        <v xml:space="preserve"> </v>
      </c>
    </row>
    <row r="12" spans="2:16" x14ac:dyDescent="0.25">
      <c r="B12" s="5">
        <v>14006</v>
      </c>
      <c r="C12" s="6" t="s">
        <v>142</v>
      </c>
      <c r="D12" s="5" t="s">
        <v>88</v>
      </c>
      <c r="E12" s="5"/>
      <c r="F12" s="3"/>
      <c r="G12" s="3"/>
      <c r="H12" s="3"/>
      <c r="I12" s="12"/>
      <c r="N12" s="14"/>
      <c r="P12" t="str">
        <f>(LEFT(Tableau2[[#This Row],[CODE POSTAL]],3))&amp;" "&amp;(RIGHT(Tableau2[[#This Row],[CODE POSTAL]],3))</f>
        <v xml:space="preserve"> </v>
      </c>
    </row>
    <row r="13" spans="2:16" x14ac:dyDescent="0.25">
      <c r="B13" s="5">
        <v>14007</v>
      </c>
      <c r="C13" s="6" t="s">
        <v>143</v>
      </c>
      <c r="D13" s="5" t="s">
        <v>89</v>
      </c>
      <c r="E13" s="9"/>
      <c r="F13" s="2"/>
      <c r="G13" s="2"/>
      <c r="H13" s="2"/>
      <c r="I13" s="12"/>
      <c r="N13" s="14"/>
      <c r="P13" t="str">
        <f>(LEFT(Tableau2[[#This Row],[CODE POSTAL]],3))&amp;" "&amp;(RIGHT(Tableau2[[#This Row],[CODE POSTAL]],3))</f>
        <v xml:space="preserve"> </v>
      </c>
    </row>
    <row r="14" spans="2:16" x14ac:dyDescent="0.25">
      <c r="B14" s="5">
        <v>14008</v>
      </c>
      <c r="C14" s="6" t="s">
        <v>144</v>
      </c>
      <c r="D14" s="6" t="s">
        <v>84</v>
      </c>
      <c r="E14" s="7"/>
      <c r="F14" s="1"/>
      <c r="G14" s="1"/>
      <c r="H14" s="1"/>
      <c r="I14" s="12"/>
      <c r="N14" s="14"/>
      <c r="P14" t="str">
        <f>(LEFT(Tableau2[[#This Row],[CODE POSTAL]],3))&amp;" "&amp;(RIGHT(Tableau2[[#This Row],[CODE POSTAL]],3))</f>
        <v xml:space="preserve"> </v>
      </c>
    </row>
    <row r="15" spans="2:16" x14ac:dyDescent="0.25">
      <c r="B15" s="5">
        <v>14009</v>
      </c>
      <c r="C15" s="6" t="s">
        <v>145</v>
      </c>
      <c r="D15" s="6" t="s">
        <v>90</v>
      </c>
      <c r="E15" s="7"/>
      <c r="F15" s="1"/>
      <c r="G15" s="1"/>
      <c r="H15" s="1"/>
      <c r="I15" s="12"/>
      <c r="N15" s="14"/>
      <c r="P15" t="str">
        <f>(LEFT(Tableau2[[#This Row],[CODE POSTAL]],3))&amp;" "&amp;(RIGHT(Tableau2[[#This Row],[CODE POSTAL]],3))</f>
        <v xml:space="preserve"> </v>
      </c>
    </row>
    <row r="16" spans="2:16" x14ac:dyDescent="0.25">
      <c r="B16" s="5">
        <v>14010</v>
      </c>
      <c r="C16" s="6" t="s">
        <v>146</v>
      </c>
      <c r="D16" s="5" t="s">
        <v>88</v>
      </c>
      <c r="E16" s="7"/>
      <c r="F16" s="1"/>
      <c r="G16" s="1"/>
      <c r="H16" s="1"/>
      <c r="I16" s="12"/>
      <c r="N16" s="14"/>
      <c r="P16" t="str">
        <f>(LEFT(Tableau2[[#This Row],[CODE POSTAL]],3))&amp;" "&amp;(RIGHT(Tableau2[[#This Row],[CODE POSTAL]],3))</f>
        <v xml:space="preserve"> </v>
      </c>
    </row>
    <row r="17" spans="2:16" x14ac:dyDescent="0.25">
      <c r="B17" s="5">
        <v>14011</v>
      </c>
      <c r="C17" s="6" t="s">
        <v>147</v>
      </c>
      <c r="D17" s="6" t="s">
        <v>91</v>
      </c>
      <c r="E17" s="7"/>
      <c r="F17" s="1"/>
      <c r="G17" s="1"/>
      <c r="H17" s="1"/>
      <c r="I17" s="12"/>
      <c r="N17" s="14"/>
      <c r="P17" t="str">
        <f>(LEFT(Tableau2[[#This Row],[CODE POSTAL]],3))&amp;" "&amp;(RIGHT(Tableau2[[#This Row],[CODE POSTAL]],3))</f>
        <v xml:space="preserve"> </v>
      </c>
    </row>
    <row r="18" spans="2:16" x14ac:dyDescent="0.25">
      <c r="B18" s="5">
        <v>14012</v>
      </c>
      <c r="C18" s="6" t="s">
        <v>148</v>
      </c>
      <c r="D18" s="8" t="s">
        <v>38</v>
      </c>
      <c r="E18" s="7"/>
      <c r="F18" s="1"/>
      <c r="G18" s="1"/>
      <c r="H18" s="1"/>
      <c r="I18" s="12"/>
      <c r="N18" s="14"/>
      <c r="P18" t="str">
        <f>(LEFT(Tableau2[[#This Row],[CODE POSTAL]],3))&amp;" "&amp;(RIGHT(Tableau2[[#This Row],[CODE POSTAL]],3))</f>
        <v xml:space="preserve"> </v>
      </c>
    </row>
    <row r="19" spans="2:16" x14ac:dyDescent="0.25">
      <c r="B19" s="5">
        <v>14013</v>
      </c>
      <c r="C19" s="6" t="s">
        <v>149</v>
      </c>
      <c r="D19" s="6" t="s">
        <v>59</v>
      </c>
      <c r="E19" s="7"/>
      <c r="F19" s="1"/>
      <c r="G19" s="1"/>
      <c r="H19" s="1"/>
      <c r="I19" s="12"/>
      <c r="N19" s="14"/>
      <c r="P19" t="str">
        <f>(LEFT(Tableau2[[#This Row],[CODE POSTAL]],3))&amp;" "&amp;(RIGHT(Tableau2[[#This Row],[CODE POSTAL]],3))</f>
        <v xml:space="preserve"> </v>
      </c>
    </row>
    <row r="20" spans="2:16" x14ac:dyDescent="0.25">
      <c r="B20" s="5">
        <v>14014</v>
      </c>
      <c r="C20" s="6" t="s">
        <v>150</v>
      </c>
      <c r="D20" s="6" t="s">
        <v>59</v>
      </c>
      <c r="E20" s="7"/>
      <c r="F20" s="1"/>
      <c r="G20" s="1"/>
      <c r="H20" s="1"/>
      <c r="I20" s="12"/>
      <c r="N20" s="14"/>
      <c r="P20" t="str">
        <f>(LEFT(Tableau2[[#This Row],[CODE POSTAL]],3))&amp;" "&amp;(RIGHT(Tableau2[[#This Row],[CODE POSTAL]],3))</f>
        <v xml:space="preserve"> </v>
      </c>
    </row>
    <row r="21" spans="2:16" x14ac:dyDescent="0.25">
      <c r="B21" s="5">
        <v>14015</v>
      </c>
      <c r="C21" s="6" t="s">
        <v>151</v>
      </c>
      <c r="D21" s="6" t="s">
        <v>92</v>
      </c>
      <c r="E21" s="7" t="s">
        <v>130</v>
      </c>
      <c r="F21" s="1" t="s">
        <v>131</v>
      </c>
      <c r="G21" s="1"/>
      <c r="H21" s="1"/>
      <c r="I21" s="12"/>
      <c r="N21" s="14"/>
    </row>
    <row r="22" spans="2:16" x14ac:dyDescent="0.25">
      <c r="B22" s="5">
        <v>14016</v>
      </c>
      <c r="C22" s="6" t="s">
        <v>152</v>
      </c>
      <c r="D22" s="6" t="s">
        <v>93</v>
      </c>
      <c r="E22" s="7"/>
      <c r="F22" s="1"/>
      <c r="G22" s="1"/>
      <c r="H22" s="1"/>
      <c r="I22" s="12"/>
      <c r="N22" s="14"/>
      <c r="P22" t="str">
        <f>(LEFT(Tableau2[[#This Row],[CODE POSTAL]],3))&amp;" "&amp;(RIGHT(Tableau2[[#This Row],[CODE POSTAL]],3))</f>
        <v xml:space="preserve"> </v>
      </c>
    </row>
    <row r="23" spans="2:16" x14ac:dyDescent="0.25">
      <c r="B23" s="5">
        <v>14017</v>
      </c>
      <c r="C23" s="6" t="s">
        <v>153</v>
      </c>
      <c r="D23" s="6" t="s">
        <v>94</v>
      </c>
      <c r="E23" s="7" t="s">
        <v>128</v>
      </c>
      <c r="F23" s="1" t="s">
        <v>129</v>
      </c>
      <c r="G23" s="1"/>
      <c r="H23" s="1"/>
      <c r="I23" s="12"/>
      <c r="N23" s="14"/>
      <c r="P23" t="str">
        <f>(LEFT(Tableau2[[#This Row],[CODE POSTAL]],3))&amp;" "&amp;(RIGHT(Tableau2[[#This Row],[CODE POSTAL]],3))</f>
        <v xml:space="preserve"> </v>
      </c>
    </row>
    <row r="24" spans="2:16" x14ac:dyDescent="0.25">
      <c r="B24" s="5">
        <v>14018</v>
      </c>
      <c r="C24" s="6" t="s">
        <v>154</v>
      </c>
      <c r="D24" s="5" t="s">
        <v>88</v>
      </c>
      <c r="E24" s="7"/>
      <c r="F24" s="1"/>
      <c r="G24" s="1"/>
      <c r="H24" s="1"/>
      <c r="I24" s="12"/>
      <c r="N24" s="14"/>
      <c r="P24" t="str">
        <f>(LEFT(Tableau2[[#This Row],[CODE POSTAL]],3))&amp;" "&amp;(RIGHT(Tableau2[[#This Row],[CODE POSTAL]],3))</f>
        <v xml:space="preserve"> </v>
      </c>
    </row>
    <row r="25" spans="2:16" x14ac:dyDescent="0.25">
      <c r="B25" s="5"/>
      <c r="C25" s="6"/>
      <c r="D25" s="6"/>
      <c r="E25" s="7"/>
      <c r="F25" s="1"/>
      <c r="G25" s="1"/>
      <c r="H25" s="1"/>
      <c r="I25" s="12"/>
      <c r="N25" s="14"/>
      <c r="P25" t="str">
        <f>(LEFT(Tableau2[[#This Row],[CODE POSTAL]],3))&amp;" "&amp;(RIGHT(Tableau2[[#This Row],[CODE POSTAL]],3))</f>
        <v xml:space="preserve"> </v>
      </c>
    </row>
    <row r="26" spans="2:16" x14ac:dyDescent="0.25">
      <c r="B26" s="5"/>
      <c r="C26" s="6"/>
      <c r="D26" s="6"/>
      <c r="E26" s="7"/>
      <c r="F26" s="1"/>
      <c r="G26" s="1"/>
      <c r="H26" s="1"/>
      <c r="I26" s="12"/>
      <c r="N26" s="14"/>
      <c r="P26" t="str">
        <f>(LEFT(Tableau2[[#This Row],[CODE POSTAL]],3))&amp;" "&amp;(RIGHT(Tableau2[[#This Row],[CODE POSTAL]],3))</f>
        <v xml:space="preserve"> </v>
      </c>
    </row>
    <row r="27" spans="2:16" x14ac:dyDescent="0.25">
      <c r="B27" s="5"/>
      <c r="C27" s="6"/>
      <c r="D27" s="6"/>
      <c r="E27" s="7"/>
      <c r="F27" s="1"/>
      <c r="G27" s="1"/>
      <c r="H27" s="1"/>
      <c r="I27" s="12"/>
      <c r="N27" s="14"/>
      <c r="P27" t="str">
        <f>(LEFT(Tableau2[[#This Row],[CODE POSTAL]],3))&amp;" "&amp;(RIGHT(Tableau2[[#This Row],[CODE POSTAL]],3))</f>
        <v xml:space="preserve"> </v>
      </c>
    </row>
    <row r="28" spans="2:16" x14ac:dyDescent="0.25">
      <c r="B28" s="5"/>
      <c r="C28" s="6"/>
      <c r="D28" s="6"/>
      <c r="E28" s="7"/>
      <c r="F28" s="1"/>
      <c r="G28" s="1"/>
      <c r="H28" s="1"/>
      <c r="I28" s="12"/>
      <c r="N28" s="14"/>
      <c r="P28" t="str">
        <f>(LEFT(Tableau2[[#This Row],[CODE POSTAL]],3))&amp;" "&amp;(RIGHT(Tableau2[[#This Row],[CODE POSTAL]],3))</f>
        <v xml:space="preserve"> </v>
      </c>
    </row>
    <row r="29" spans="2:16" x14ac:dyDescent="0.25">
      <c r="B29" s="5"/>
      <c r="C29" s="6"/>
      <c r="D29" s="6"/>
      <c r="E29" s="7"/>
      <c r="F29" s="1"/>
      <c r="G29" s="1"/>
      <c r="H29" s="1"/>
      <c r="I29" s="12"/>
      <c r="N29" s="14"/>
      <c r="P29" t="str">
        <f>(LEFT(Tableau2[[#This Row],[CODE POSTAL]],3))&amp;" "&amp;(RIGHT(Tableau2[[#This Row],[CODE POSTAL]],3))</f>
        <v xml:space="preserve"> </v>
      </c>
    </row>
    <row r="30" spans="2:16" x14ac:dyDescent="0.25">
      <c r="B30" s="5"/>
      <c r="C30" s="6"/>
      <c r="D30" s="6"/>
      <c r="E30" s="7"/>
      <c r="F30" s="1"/>
      <c r="G30" s="1"/>
      <c r="H30" s="1"/>
      <c r="I30" s="12"/>
      <c r="N30" s="14"/>
      <c r="P30" t="str">
        <f>(LEFT(Tableau2[[#This Row],[CODE POSTAL]],3))&amp;" "&amp;(RIGHT(Tableau2[[#This Row],[CODE POSTAL]],3))</f>
        <v xml:space="preserve"> </v>
      </c>
    </row>
    <row r="31" spans="2:16" x14ac:dyDescent="0.25">
      <c r="B31" s="5"/>
      <c r="C31" s="6"/>
      <c r="D31" s="6"/>
      <c r="E31" s="7"/>
      <c r="F31" s="1"/>
      <c r="G31" s="1"/>
      <c r="H31" s="1"/>
      <c r="I31" s="12"/>
      <c r="N31" s="14"/>
      <c r="P31" t="str">
        <f>(LEFT(Tableau2[[#This Row],[CODE POSTAL]],3))&amp;" "&amp;(RIGHT(Tableau2[[#This Row],[CODE POSTAL]],3))</f>
        <v xml:space="preserve"> </v>
      </c>
    </row>
    <row r="32" spans="2:16" x14ac:dyDescent="0.25">
      <c r="B32" s="5"/>
      <c r="C32" s="6"/>
      <c r="D32" s="6"/>
      <c r="E32" s="7"/>
      <c r="F32" s="1"/>
      <c r="G32" s="1"/>
      <c r="H32" s="1"/>
      <c r="I32" s="12"/>
      <c r="N32" s="14"/>
      <c r="P32" t="str">
        <f>(LEFT(Tableau2[[#This Row],[CODE POSTAL]],3))&amp;" "&amp;(RIGHT(Tableau2[[#This Row],[CODE POSTAL]],3))</f>
        <v xml:space="preserve"> </v>
      </c>
    </row>
    <row r="33" spans="2:16" x14ac:dyDescent="0.25">
      <c r="B33" s="5"/>
      <c r="C33" s="6"/>
      <c r="D33" s="6"/>
      <c r="E33" s="7"/>
      <c r="F33" s="1"/>
      <c r="G33" s="1"/>
      <c r="H33" s="1"/>
      <c r="I33" s="12"/>
      <c r="N33" s="14"/>
      <c r="P33" t="str">
        <f>(LEFT(Tableau2[[#This Row],[CODE POSTAL]],3))&amp;" "&amp;(RIGHT(Tableau2[[#This Row],[CODE POSTAL]],3))</f>
        <v xml:space="preserve"> </v>
      </c>
    </row>
    <row r="34" spans="2:16" x14ac:dyDescent="0.25">
      <c r="B34" s="5"/>
      <c r="C34" s="6"/>
      <c r="D34" s="6"/>
      <c r="E34" s="7"/>
      <c r="F34" s="1"/>
      <c r="G34" s="1"/>
      <c r="H34" s="1"/>
      <c r="I34" s="12"/>
      <c r="N34" s="14"/>
      <c r="P34" t="str">
        <f>(LEFT(Tableau2[[#This Row],[CODE POSTAL]],3))&amp;" "&amp;(RIGHT(Tableau2[[#This Row],[CODE POSTAL]],3))</f>
        <v xml:space="preserve"> </v>
      </c>
    </row>
    <row r="35" spans="2:16" x14ac:dyDescent="0.25">
      <c r="B35" s="5"/>
      <c r="C35" s="6"/>
      <c r="D35" s="6"/>
      <c r="E35" s="7"/>
      <c r="F35" s="1"/>
      <c r="G35" s="1"/>
      <c r="H35" s="1"/>
      <c r="I35" s="12"/>
      <c r="N35" s="14"/>
      <c r="P35" t="str">
        <f>(LEFT(Tableau2[[#This Row],[CODE POSTAL]],3))&amp;" "&amp;(RIGHT(Tableau2[[#This Row],[CODE POSTAL]],3))</f>
        <v xml:space="preserve"> </v>
      </c>
    </row>
    <row r="36" spans="2:16" x14ac:dyDescent="0.25">
      <c r="B36" s="5"/>
      <c r="C36" s="6"/>
      <c r="D36" s="6"/>
      <c r="E36" s="7"/>
      <c r="F36" s="1"/>
      <c r="G36" s="1"/>
      <c r="H36" s="1"/>
      <c r="I36" s="12"/>
      <c r="N36" s="14"/>
      <c r="P36" t="str">
        <f>(LEFT(Tableau2[[#This Row],[CODE POSTAL]],3))&amp;" "&amp;(RIGHT(Tableau2[[#This Row],[CODE POSTAL]],3))</f>
        <v xml:space="preserve"> </v>
      </c>
    </row>
    <row r="37" spans="2:16" x14ac:dyDescent="0.25">
      <c r="B37" s="5"/>
      <c r="C37" s="6"/>
      <c r="D37" s="6"/>
      <c r="E37" s="7"/>
      <c r="F37" s="1"/>
      <c r="G37" s="1"/>
      <c r="H37" s="1"/>
      <c r="I37" s="12"/>
      <c r="N37" s="14"/>
      <c r="P37" t="str">
        <f>(LEFT(Tableau2[[#This Row],[CODE POSTAL]],3))&amp;" "&amp;(RIGHT(Tableau2[[#This Row],[CODE POSTAL]],3))</f>
        <v xml:space="preserve"> </v>
      </c>
    </row>
    <row r="38" spans="2:16" x14ac:dyDescent="0.25">
      <c r="B38" s="5"/>
      <c r="C38" s="6"/>
      <c r="D38" s="6"/>
      <c r="E38" s="7"/>
      <c r="F38" s="1"/>
      <c r="G38" s="1"/>
      <c r="H38" s="1"/>
      <c r="I38" s="12"/>
      <c r="N38" s="14"/>
      <c r="P38" t="str">
        <f>(LEFT(Tableau2[[#This Row],[CODE POSTAL]],3))&amp;" "&amp;(RIGHT(Tableau2[[#This Row],[CODE POSTAL]],3))</f>
        <v xml:space="preserve"> </v>
      </c>
    </row>
    <row r="39" spans="2:16" x14ac:dyDescent="0.25">
      <c r="B39" s="5"/>
      <c r="C39" s="6"/>
      <c r="D39" s="6"/>
      <c r="E39" s="7"/>
      <c r="F39" s="1"/>
      <c r="G39" s="1"/>
      <c r="H39" s="1"/>
      <c r="I39" s="12"/>
      <c r="N39" s="14"/>
      <c r="P39" t="str">
        <f>(LEFT(Tableau2[[#This Row],[CODE POSTAL]],3))&amp;" "&amp;(RIGHT(Tableau2[[#This Row],[CODE POSTAL]],3))</f>
        <v xml:space="preserve"> </v>
      </c>
    </row>
    <row r="40" spans="2:16" x14ac:dyDescent="0.25">
      <c r="B40" s="5"/>
      <c r="C40" s="6"/>
      <c r="D40" s="6"/>
      <c r="E40" s="7"/>
      <c r="F40" s="1"/>
      <c r="G40" s="1"/>
      <c r="H40" s="1"/>
      <c r="I40" s="12"/>
      <c r="N40" s="14"/>
      <c r="P40" t="str">
        <f>(LEFT(Tableau2[[#This Row],[CODE POSTAL]],3))&amp;" "&amp;(RIGHT(Tableau2[[#This Row],[CODE POSTAL]],3))</f>
        <v xml:space="preserve"> </v>
      </c>
    </row>
    <row r="41" spans="2:16" x14ac:dyDescent="0.25">
      <c r="B41" s="5"/>
      <c r="C41" s="6"/>
      <c r="D41" s="6"/>
      <c r="E41" s="7"/>
      <c r="F41" s="1"/>
      <c r="G41" s="1"/>
      <c r="H41" s="1"/>
      <c r="I41" s="12"/>
      <c r="N41" s="14"/>
      <c r="P41" t="str">
        <f>(LEFT(Tableau2[[#This Row],[CODE POSTAL]],3))&amp;" "&amp;(RIGHT(Tableau2[[#This Row],[CODE POSTAL]],3))</f>
        <v xml:space="preserve"> </v>
      </c>
    </row>
    <row r="42" spans="2:16" x14ac:dyDescent="0.25">
      <c r="B42" s="5"/>
      <c r="C42" s="6"/>
      <c r="D42" s="6"/>
      <c r="E42" s="7"/>
      <c r="F42" s="1"/>
      <c r="G42" s="1"/>
      <c r="H42" s="1"/>
      <c r="I42" s="12"/>
      <c r="N42" s="14"/>
      <c r="P42" t="str">
        <f>(LEFT(Tableau2[[#This Row],[CODE POSTAL]],3))&amp;" "&amp;(RIGHT(Tableau2[[#This Row],[CODE POSTAL]],3))</f>
        <v xml:space="preserve"> </v>
      </c>
    </row>
    <row r="43" spans="2:16" x14ac:dyDescent="0.25">
      <c r="B43" s="5"/>
      <c r="C43" s="6"/>
      <c r="D43" s="6"/>
      <c r="E43" s="7"/>
      <c r="F43" s="1"/>
      <c r="G43" s="1"/>
      <c r="H43" s="1"/>
      <c r="I43" s="12"/>
      <c r="N43" s="14"/>
      <c r="P43" t="str">
        <f>(LEFT(Tableau2[[#This Row],[CODE POSTAL]],3))&amp;" "&amp;(RIGHT(Tableau2[[#This Row],[CODE POSTAL]],3))</f>
        <v xml:space="preserve"> </v>
      </c>
    </row>
    <row r="44" spans="2:16" x14ac:dyDescent="0.25">
      <c r="B44" s="5"/>
      <c r="C44" s="6"/>
      <c r="D44" s="6"/>
      <c r="E44" s="7"/>
      <c r="F44" s="1"/>
      <c r="G44" s="1"/>
      <c r="H44" s="1"/>
      <c r="I44" s="12"/>
      <c r="N44" s="14"/>
      <c r="P44" t="str">
        <f>(LEFT(Tableau2[[#This Row],[CODE POSTAL]],3))&amp;" "&amp;(RIGHT(Tableau2[[#This Row],[CODE POSTAL]],3))</f>
        <v xml:space="preserve"> </v>
      </c>
    </row>
    <row r="45" spans="2:16" x14ac:dyDescent="0.25">
      <c r="B45" s="5"/>
      <c r="C45" s="6"/>
      <c r="D45" s="6"/>
      <c r="E45" s="7"/>
      <c r="F45" s="1"/>
      <c r="G45" s="1"/>
      <c r="H45" s="1"/>
      <c r="I45" s="12"/>
      <c r="N45" s="14"/>
      <c r="P45" t="str">
        <f>(LEFT(Tableau2[[#This Row],[CODE POSTAL]],3))&amp;" "&amp;(RIGHT(Tableau2[[#This Row],[CODE POSTAL]],3))</f>
        <v xml:space="preserve"> </v>
      </c>
    </row>
    <row r="46" spans="2:16" x14ac:dyDescent="0.25">
      <c r="B46" s="5"/>
      <c r="C46" s="6"/>
      <c r="D46" s="6"/>
      <c r="E46" s="7"/>
      <c r="F46" s="1"/>
      <c r="G46" s="1"/>
      <c r="H46" s="1"/>
      <c r="I46" s="12"/>
      <c r="N46" s="14"/>
      <c r="P46" t="str">
        <f>(LEFT(Tableau2[[#This Row],[CODE POSTAL]],3))&amp;" "&amp;(RIGHT(Tableau2[[#This Row],[CODE POSTAL]],3))</f>
        <v xml:space="preserve"> </v>
      </c>
    </row>
    <row r="47" spans="2:16" x14ac:dyDescent="0.25">
      <c r="B47" s="5"/>
      <c r="C47" s="6"/>
      <c r="D47" s="6"/>
      <c r="E47" s="7"/>
      <c r="F47" s="1"/>
      <c r="G47" s="1"/>
      <c r="H47" s="1"/>
      <c r="I47" s="12"/>
      <c r="N47" s="14"/>
      <c r="P47" t="str">
        <f>(LEFT(Tableau2[[#This Row],[CODE POSTAL]],3))&amp;" "&amp;(RIGHT(Tableau2[[#This Row],[CODE POSTAL]],3))</f>
        <v xml:space="preserve"> </v>
      </c>
    </row>
    <row r="48" spans="2:16" x14ac:dyDescent="0.25">
      <c r="B48" s="5"/>
      <c r="C48" s="6"/>
      <c r="D48" s="6"/>
      <c r="E48" s="7"/>
      <c r="F48" s="1"/>
      <c r="G48" s="1"/>
      <c r="H48" s="1"/>
      <c r="I48" s="12"/>
      <c r="N48" s="14"/>
      <c r="P48" t="str">
        <f>(LEFT(Tableau2[[#This Row],[CODE POSTAL]],3))&amp;" "&amp;(RIGHT(Tableau2[[#This Row],[CODE POSTAL]],3))</f>
        <v xml:space="preserve"> </v>
      </c>
    </row>
    <row r="49" spans="2:16" x14ac:dyDescent="0.25">
      <c r="B49" s="5"/>
      <c r="C49" s="6"/>
      <c r="D49" s="6"/>
      <c r="E49" s="7"/>
      <c r="F49" s="1"/>
      <c r="G49" s="1"/>
      <c r="H49" s="1"/>
      <c r="I49" s="12"/>
      <c r="N49" s="14"/>
      <c r="P49" t="str">
        <f>(LEFT(Tableau2[[#This Row],[CODE POSTAL]],3))&amp;" "&amp;(RIGHT(Tableau2[[#This Row],[CODE POSTAL]],3))</f>
        <v xml:space="preserve"> </v>
      </c>
    </row>
    <row r="50" spans="2:16" x14ac:dyDescent="0.25">
      <c r="B50" s="5"/>
      <c r="C50" s="6"/>
      <c r="D50" s="6"/>
      <c r="E50" s="7"/>
      <c r="F50" s="1"/>
      <c r="G50" s="1"/>
      <c r="H50" s="1"/>
      <c r="I50" s="12"/>
      <c r="N50" s="14"/>
      <c r="P50" t="str">
        <f>(LEFT(Tableau2[[#This Row],[CODE POSTAL]],3))&amp;" "&amp;(RIGHT(Tableau2[[#This Row],[CODE POSTAL]],3))</f>
        <v xml:space="preserve"> </v>
      </c>
    </row>
    <row r="51" spans="2:16" ht="3.75" customHeight="1" x14ac:dyDescent="0.25">
      <c r="I51" s="12"/>
      <c r="N51" s="14"/>
      <c r="P51" t="str">
        <f>(LEFT(Tableau2[[#This Row],[CODE POSTAL]],3))&amp;" "&amp;(RIGHT(Tableau2[[#This Row],[CODE POSTAL]],3))</f>
        <v xml:space="preserve"> </v>
      </c>
    </row>
  </sheetData>
  <pageMargins left="0.7" right="0.7" top="0.75" bottom="0.75" header="0.3" footer="0.3"/>
  <pageSetup orientation="portrait" horizontalDpi="0" verticalDpi="0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3:G74"/>
  <sheetViews>
    <sheetView showGridLines="0" topLeftCell="A55" workbookViewId="0">
      <selection activeCell="B75" sqref="B75"/>
    </sheetView>
  </sheetViews>
  <sheetFormatPr baseColWidth="10" defaultRowHeight="15" x14ac:dyDescent="0.25"/>
  <cols>
    <col min="1" max="1" width="4.42578125" customWidth="1"/>
    <col min="2" max="2" width="10.140625" style="4" bestFit="1" customWidth="1"/>
    <col min="3" max="3" width="16.42578125" style="35" bestFit="1" customWidth="1"/>
    <col min="4" max="4" width="79.140625" style="4" customWidth="1"/>
  </cols>
  <sheetData>
    <row r="3" spans="2:7" x14ac:dyDescent="0.25">
      <c r="B3" s="35" t="s">
        <v>30</v>
      </c>
      <c r="C3" s="35" t="s">
        <v>95</v>
      </c>
      <c r="D3" s="35" t="s">
        <v>31</v>
      </c>
    </row>
    <row r="4" spans="2:7" ht="3" customHeight="1" x14ac:dyDescent="0.25">
      <c r="B4" s="35"/>
      <c r="D4" s="35"/>
    </row>
    <row r="5" spans="2:7" x14ac:dyDescent="0.25">
      <c r="B5" s="50" t="s">
        <v>74</v>
      </c>
      <c r="C5" s="55" t="s">
        <v>74</v>
      </c>
      <c r="D5" s="51" t="s">
        <v>55</v>
      </c>
      <c r="F5" s="43" t="s">
        <v>74</v>
      </c>
      <c r="G5" s="44" t="s">
        <v>55</v>
      </c>
    </row>
    <row r="6" spans="2:7" x14ac:dyDescent="0.25">
      <c r="B6" s="47" t="s">
        <v>75</v>
      </c>
      <c r="C6" s="55" t="s">
        <v>74</v>
      </c>
      <c r="D6" s="45" t="s">
        <v>56</v>
      </c>
      <c r="F6" s="42" t="s">
        <v>75</v>
      </c>
      <c r="G6" t="s">
        <v>56</v>
      </c>
    </row>
    <row r="7" spans="2:7" x14ac:dyDescent="0.25">
      <c r="B7" s="47" t="s">
        <v>76</v>
      </c>
      <c r="C7" s="55" t="s">
        <v>74</v>
      </c>
      <c r="D7" s="45" t="s">
        <v>58</v>
      </c>
      <c r="F7" s="42" t="s">
        <v>76</v>
      </c>
      <c r="G7" t="s">
        <v>58</v>
      </c>
    </row>
    <row r="8" spans="2:7" x14ac:dyDescent="0.25">
      <c r="B8" s="47" t="s">
        <v>77</v>
      </c>
      <c r="C8" s="55" t="s">
        <v>74</v>
      </c>
      <c r="D8" s="45" t="s">
        <v>82</v>
      </c>
      <c r="F8" s="42" t="s">
        <v>77</v>
      </c>
      <c r="G8" t="s">
        <v>82</v>
      </c>
    </row>
    <row r="9" spans="2:7" x14ac:dyDescent="0.25">
      <c r="B9" s="47" t="s">
        <v>78</v>
      </c>
      <c r="C9" s="55" t="s">
        <v>74</v>
      </c>
      <c r="D9" s="45" t="s">
        <v>57</v>
      </c>
      <c r="F9" s="42" t="s">
        <v>78</v>
      </c>
      <c r="G9" t="s">
        <v>57</v>
      </c>
    </row>
    <row r="10" spans="2:7" x14ac:dyDescent="0.25">
      <c r="B10" s="47" t="s">
        <v>79</v>
      </c>
      <c r="C10" s="55" t="s">
        <v>74</v>
      </c>
      <c r="D10" s="45" t="s">
        <v>59</v>
      </c>
      <c r="F10" s="42" t="s">
        <v>79</v>
      </c>
      <c r="G10" t="s">
        <v>59</v>
      </c>
    </row>
    <row r="11" spans="2:7" x14ac:dyDescent="0.25">
      <c r="B11" s="47" t="s">
        <v>80</v>
      </c>
      <c r="C11" s="55" t="s">
        <v>74</v>
      </c>
      <c r="D11" s="45" t="s">
        <v>98</v>
      </c>
      <c r="F11" s="42" t="s">
        <v>80</v>
      </c>
      <c r="G11" t="s">
        <v>72</v>
      </c>
    </row>
    <row r="12" spans="2:7" x14ac:dyDescent="0.25">
      <c r="B12" s="47" t="s">
        <v>81</v>
      </c>
      <c r="C12" s="55" t="s">
        <v>74</v>
      </c>
      <c r="D12" s="45" t="s">
        <v>17</v>
      </c>
      <c r="F12" s="42" t="s">
        <v>81</v>
      </c>
      <c r="G12" t="s">
        <v>17</v>
      </c>
    </row>
    <row r="13" spans="2:7" x14ac:dyDescent="0.25">
      <c r="B13" s="47"/>
      <c r="D13" s="45"/>
    </row>
    <row r="14" spans="2:7" x14ac:dyDescent="0.25">
      <c r="B14" s="50">
        <v>100</v>
      </c>
      <c r="C14" s="35">
        <v>100</v>
      </c>
      <c r="D14" s="51" t="s">
        <v>66</v>
      </c>
      <c r="F14" s="44">
        <v>100</v>
      </c>
      <c r="G14" s="44" t="s">
        <v>66</v>
      </c>
    </row>
    <row r="15" spans="2:7" x14ac:dyDescent="0.25">
      <c r="B15" s="48">
        <v>101</v>
      </c>
      <c r="C15" s="35">
        <v>100</v>
      </c>
      <c r="D15" s="45" t="s">
        <v>99</v>
      </c>
      <c r="F15">
        <v>101</v>
      </c>
      <c r="G15" t="s">
        <v>60</v>
      </c>
    </row>
    <row r="16" spans="2:7" x14ac:dyDescent="0.25">
      <c r="B16" s="48">
        <v>102</v>
      </c>
      <c r="C16" s="35">
        <v>100</v>
      </c>
      <c r="D16" s="45" t="s">
        <v>58</v>
      </c>
      <c r="F16">
        <v>102</v>
      </c>
      <c r="G16" t="s">
        <v>58</v>
      </c>
    </row>
    <row r="17" spans="2:7" x14ac:dyDescent="0.25">
      <c r="B17" s="48">
        <v>103</v>
      </c>
      <c r="C17" s="35">
        <v>100</v>
      </c>
      <c r="D17" s="45" t="s">
        <v>101</v>
      </c>
      <c r="F17">
        <v>103</v>
      </c>
      <c r="G17" t="s">
        <v>64</v>
      </c>
    </row>
    <row r="18" spans="2:7" x14ac:dyDescent="0.25">
      <c r="B18" s="48">
        <v>104</v>
      </c>
      <c r="C18" s="35">
        <v>100</v>
      </c>
      <c r="D18" s="45" t="s">
        <v>100</v>
      </c>
      <c r="F18">
        <v>104</v>
      </c>
      <c r="G18" t="s">
        <v>62</v>
      </c>
    </row>
    <row r="19" spans="2:7" x14ac:dyDescent="0.25">
      <c r="B19" s="48">
        <v>105</v>
      </c>
      <c r="C19" s="35">
        <v>100</v>
      </c>
      <c r="D19" s="45" t="s">
        <v>59</v>
      </c>
      <c r="F19">
        <v>105</v>
      </c>
      <c r="G19" t="s">
        <v>59</v>
      </c>
    </row>
    <row r="20" spans="2:7" x14ac:dyDescent="0.25">
      <c r="B20" s="48">
        <v>106</v>
      </c>
      <c r="C20" s="35">
        <v>100</v>
      </c>
      <c r="D20" s="45" t="s">
        <v>98</v>
      </c>
      <c r="F20">
        <v>106</v>
      </c>
      <c r="G20" t="s">
        <v>72</v>
      </c>
    </row>
    <row r="21" spans="2:7" x14ac:dyDescent="0.25">
      <c r="B21" s="48">
        <v>107</v>
      </c>
      <c r="C21" s="35">
        <v>100</v>
      </c>
      <c r="D21" s="45" t="s">
        <v>61</v>
      </c>
      <c r="F21">
        <v>107</v>
      </c>
      <c r="G21" t="s">
        <v>61</v>
      </c>
    </row>
    <row r="22" spans="2:7" x14ac:dyDescent="0.25">
      <c r="B22" s="48"/>
      <c r="D22" s="45"/>
    </row>
    <row r="23" spans="2:7" x14ac:dyDescent="0.25">
      <c r="B23" s="52">
        <v>200</v>
      </c>
      <c r="C23" s="35">
        <v>200</v>
      </c>
      <c r="D23" s="51" t="s">
        <v>67</v>
      </c>
      <c r="F23" s="44">
        <v>200</v>
      </c>
      <c r="G23" s="44" t="s">
        <v>67</v>
      </c>
    </row>
    <row r="24" spans="2:7" x14ac:dyDescent="0.25">
      <c r="B24" s="48">
        <v>201</v>
      </c>
      <c r="C24" s="35">
        <v>200</v>
      </c>
      <c r="D24" s="45" t="s">
        <v>102</v>
      </c>
      <c r="F24">
        <v>201</v>
      </c>
      <c r="G24" t="s">
        <v>68</v>
      </c>
    </row>
    <row r="25" spans="2:7" x14ac:dyDescent="0.25">
      <c r="B25" s="48">
        <v>202</v>
      </c>
      <c r="C25" s="35">
        <v>200</v>
      </c>
      <c r="D25" s="45" t="s">
        <v>58</v>
      </c>
      <c r="F25">
        <v>202</v>
      </c>
      <c r="G25" t="s">
        <v>58</v>
      </c>
    </row>
    <row r="26" spans="2:7" x14ac:dyDescent="0.25">
      <c r="B26" s="48">
        <v>203</v>
      </c>
      <c r="C26" s="35">
        <v>200</v>
      </c>
      <c r="D26" s="45" t="s">
        <v>101</v>
      </c>
      <c r="F26">
        <v>203</v>
      </c>
      <c r="G26" t="s">
        <v>64</v>
      </c>
    </row>
    <row r="27" spans="2:7" x14ac:dyDescent="0.25">
      <c r="B27" s="48">
        <v>204</v>
      </c>
      <c r="C27" s="35">
        <v>200</v>
      </c>
      <c r="D27" s="45" t="s">
        <v>100</v>
      </c>
      <c r="F27">
        <v>204</v>
      </c>
      <c r="G27" t="s">
        <v>62</v>
      </c>
    </row>
    <row r="28" spans="2:7" x14ac:dyDescent="0.25">
      <c r="B28" s="48">
        <v>205</v>
      </c>
      <c r="C28" s="35">
        <v>200</v>
      </c>
      <c r="D28" s="45" t="s">
        <v>59</v>
      </c>
      <c r="F28">
        <v>205</v>
      </c>
      <c r="G28" t="s">
        <v>59</v>
      </c>
    </row>
    <row r="29" spans="2:7" x14ac:dyDescent="0.25">
      <c r="B29" s="48">
        <v>206</v>
      </c>
      <c r="C29" s="35">
        <v>200</v>
      </c>
      <c r="D29" s="45" t="s">
        <v>98</v>
      </c>
      <c r="F29">
        <v>206</v>
      </c>
      <c r="G29" t="s">
        <v>72</v>
      </c>
    </row>
    <row r="30" spans="2:7" x14ac:dyDescent="0.25">
      <c r="B30" s="48">
        <v>207</v>
      </c>
      <c r="C30" s="35">
        <v>200</v>
      </c>
      <c r="D30" s="45" t="s">
        <v>61</v>
      </c>
      <c r="F30">
        <v>207</v>
      </c>
      <c r="G30" t="s">
        <v>63</v>
      </c>
    </row>
    <row r="31" spans="2:7" x14ac:dyDescent="0.25">
      <c r="B31" s="48">
        <v>208</v>
      </c>
      <c r="C31" s="35">
        <v>200</v>
      </c>
      <c r="D31" s="45" t="s">
        <v>83</v>
      </c>
      <c r="F31">
        <v>208</v>
      </c>
      <c r="G31" t="s">
        <v>83</v>
      </c>
    </row>
    <row r="32" spans="2:7" x14ac:dyDescent="0.25">
      <c r="B32" s="48">
        <v>209</v>
      </c>
      <c r="C32" s="35">
        <v>200</v>
      </c>
      <c r="D32" s="45" t="s">
        <v>84</v>
      </c>
      <c r="F32">
        <v>209</v>
      </c>
      <c r="G32" t="s">
        <v>84</v>
      </c>
    </row>
    <row r="33" spans="2:7" x14ac:dyDescent="0.25">
      <c r="B33" s="48"/>
      <c r="D33" s="45"/>
    </row>
    <row r="34" spans="2:7" x14ac:dyDescent="0.25">
      <c r="B34" s="52">
        <v>300</v>
      </c>
      <c r="C34" s="35">
        <v>300</v>
      </c>
      <c r="D34" s="51" t="s">
        <v>73</v>
      </c>
      <c r="F34" s="44">
        <v>300</v>
      </c>
      <c r="G34" s="44" t="s">
        <v>73</v>
      </c>
    </row>
    <row r="35" spans="2:7" x14ac:dyDescent="0.25">
      <c r="B35" s="48">
        <v>301</v>
      </c>
      <c r="C35" s="35">
        <v>300</v>
      </c>
      <c r="D35" s="45" t="s">
        <v>103</v>
      </c>
      <c r="F35">
        <v>301</v>
      </c>
      <c r="G35" t="s">
        <v>69</v>
      </c>
    </row>
    <row r="36" spans="2:7" x14ac:dyDescent="0.25">
      <c r="B36" s="48">
        <v>302</v>
      </c>
      <c r="C36" s="35">
        <v>300</v>
      </c>
      <c r="D36" s="45" t="s">
        <v>58</v>
      </c>
      <c r="F36">
        <v>302</v>
      </c>
      <c r="G36" t="s">
        <v>58</v>
      </c>
    </row>
    <row r="37" spans="2:7" x14ac:dyDescent="0.25">
      <c r="B37" s="48">
        <v>303</v>
      </c>
      <c r="C37" s="35">
        <v>300</v>
      </c>
      <c r="D37" s="45" t="s">
        <v>101</v>
      </c>
      <c r="F37">
        <v>303</v>
      </c>
      <c r="G37" t="s">
        <v>64</v>
      </c>
    </row>
    <row r="38" spans="2:7" x14ac:dyDescent="0.25">
      <c r="B38" s="48">
        <v>304</v>
      </c>
      <c r="C38" s="35">
        <v>300</v>
      </c>
      <c r="D38" s="45" t="s">
        <v>100</v>
      </c>
      <c r="F38">
        <v>304</v>
      </c>
      <c r="G38" t="s">
        <v>62</v>
      </c>
    </row>
    <row r="39" spans="2:7" x14ac:dyDescent="0.25">
      <c r="B39" s="48">
        <v>305</v>
      </c>
      <c r="C39" s="35">
        <v>300</v>
      </c>
      <c r="D39" s="45" t="s">
        <v>19</v>
      </c>
      <c r="F39">
        <v>305</v>
      </c>
      <c r="G39" t="s">
        <v>19</v>
      </c>
    </row>
    <row r="40" spans="2:7" x14ac:dyDescent="0.25">
      <c r="B40" s="48">
        <v>306</v>
      </c>
      <c r="C40" s="35">
        <v>300</v>
      </c>
      <c r="D40" s="45" t="s">
        <v>18</v>
      </c>
      <c r="F40">
        <v>306</v>
      </c>
      <c r="G40" t="s">
        <v>18</v>
      </c>
    </row>
    <row r="41" spans="2:7" x14ac:dyDescent="0.25">
      <c r="B41" s="48">
        <v>307</v>
      </c>
      <c r="C41" s="35">
        <v>300</v>
      </c>
      <c r="D41" s="45" t="s">
        <v>61</v>
      </c>
      <c r="F41">
        <v>307</v>
      </c>
      <c r="G41" t="s">
        <v>63</v>
      </c>
    </row>
    <row r="42" spans="2:7" x14ac:dyDescent="0.25">
      <c r="B42" s="48">
        <v>308</v>
      </c>
      <c r="C42" s="35">
        <v>300</v>
      </c>
      <c r="D42" s="45" t="s">
        <v>83</v>
      </c>
      <c r="F42">
        <v>308</v>
      </c>
      <c r="G42" t="s">
        <v>83</v>
      </c>
    </row>
    <row r="43" spans="2:7" x14ac:dyDescent="0.25">
      <c r="B43" s="48">
        <v>309</v>
      </c>
      <c r="C43" s="35">
        <v>300</v>
      </c>
      <c r="D43" s="45" t="s">
        <v>84</v>
      </c>
      <c r="F43">
        <v>309</v>
      </c>
      <c r="G43" t="s">
        <v>84</v>
      </c>
    </row>
    <row r="44" spans="2:7" x14ac:dyDescent="0.25">
      <c r="B44" s="48"/>
      <c r="D44" s="45"/>
    </row>
    <row r="45" spans="2:7" x14ac:dyDescent="0.25">
      <c r="B45" s="52">
        <v>400</v>
      </c>
      <c r="C45" s="35">
        <v>400</v>
      </c>
      <c r="D45" s="51" t="s">
        <v>65</v>
      </c>
      <c r="F45" s="44">
        <v>400</v>
      </c>
      <c r="G45" s="44" t="s">
        <v>65</v>
      </c>
    </row>
    <row r="46" spans="2:7" x14ac:dyDescent="0.25">
      <c r="B46" s="48">
        <v>401</v>
      </c>
      <c r="C46" s="35">
        <v>400</v>
      </c>
      <c r="D46" s="45" t="s">
        <v>104</v>
      </c>
      <c r="F46">
        <v>401</v>
      </c>
      <c r="G46" t="s">
        <v>70</v>
      </c>
    </row>
    <row r="47" spans="2:7" x14ac:dyDescent="0.25">
      <c r="B47" s="48">
        <v>402</v>
      </c>
      <c r="C47" s="35">
        <v>400</v>
      </c>
      <c r="D47" s="45" t="s">
        <v>58</v>
      </c>
      <c r="F47">
        <v>402</v>
      </c>
      <c r="G47" t="s">
        <v>58</v>
      </c>
    </row>
    <row r="48" spans="2:7" x14ac:dyDescent="0.25">
      <c r="B48" s="49">
        <v>403</v>
      </c>
      <c r="C48" s="35">
        <v>400</v>
      </c>
      <c r="D48" s="46" t="s">
        <v>61</v>
      </c>
      <c r="F48">
        <v>403</v>
      </c>
      <c r="G48" t="s">
        <v>63</v>
      </c>
    </row>
    <row r="49" spans="2:7" x14ac:dyDescent="0.25">
      <c r="B49" s="49"/>
      <c r="D49" s="46"/>
    </row>
    <row r="50" spans="2:7" x14ac:dyDescent="0.25">
      <c r="B50" s="53">
        <v>500</v>
      </c>
      <c r="C50" s="35">
        <v>500</v>
      </c>
      <c r="D50" s="54" t="s">
        <v>54</v>
      </c>
      <c r="F50" s="44">
        <v>500</v>
      </c>
      <c r="G50" s="44" t="s">
        <v>54</v>
      </c>
    </row>
    <row r="51" spans="2:7" x14ac:dyDescent="0.25">
      <c r="B51" s="49">
        <v>501</v>
      </c>
      <c r="C51" s="35">
        <v>500</v>
      </c>
      <c r="D51" s="46" t="s">
        <v>20</v>
      </c>
      <c r="F51">
        <v>501</v>
      </c>
      <c r="G51" t="s">
        <v>20</v>
      </c>
    </row>
    <row r="52" spans="2:7" x14ac:dyDescent="0.25">
      <c r="B52" s="49">
        <v>502</v>
      </c>
      <c r="C52" s="35">
        <v>500</v>
      </c>
      <c r="D52" s="46" t="s">
        <v>21</v>
      </c>
      <c r="F52">
        <v>502</v>
      </c>
      <c r="G52" t="s">
        <v>21</v>
      </c>
    </row>
    <row r="53" spans="2:7" x14ac:dyDescent="0.25">
      <c r="B53" s="49">
        <v>503</v>
      </c>
      <c r="C53" s="35">
        <v>500</v>
      </c>
      <c r="D53" s="46" t="s">
        <v>22</v>
      </c>
      <c r="F53">
        <v>503</v>
      </c>
      <c r="G53" t="s">
        <v>22</v>
      </c>
    </row>
    <row r="54" spans="2:7" x14ac:dyDescent="0.25">
      <c r="B54" s="49">
        <v>504</v>
      </c>
      <c r="C54" s="35">
        <v>500</v>
      </c>
      <c r="D54" s="46"/>
    </row>
    <row r="55" spans="2:7" x14ac:dyDescent="0.25">
      <c r="B55" s="49">
        <v>505</v>
      </c>
      <c r="C55" s="35">
        <v>500</v>
      </c>
      <c r="D55" s="46"/>
    </row>
    <row r="56" spans="2:7" x14ac:dyDescent="0.25">
      <c r="B56" s="49">
        <v>506</v>
      </c>
      <c r="C56" s="35">
        <v>500</v>
      </c>
      <c r="D56" s="46"/>
    </row>
    <row r="57" spans="2:7" x14ac:dyDescent="0.25">
      <c r="B57" s="49">
        <v>507</v>
      </c>
      <c r="C57" s="35">
        <v>500</v>
      </c>
      <c r="D57" s="46"/>
    </row>
    <row r="58" spans="2:7" ht="3.75" customHeight="1" x14ac:dyDescent="0.25">
      <c r="B58" s="49"/>
      <c r="D58" s="46"/>
    </row>
    <row r="59" spans="2:7" x14ac:dyDescent="0.25">
      <c r="B59" s="49">
        <v>600</v>
      </c>
      <c r="C59" s="35">
        <v>600</v>
      </c>
      <c r="D59" s="46" t="s">
        <v>71</v>
      </c>
      <c r="F59" s="44">
        <v>600</v>
      </c>
      <c r="G59" s="44" t="s">
        <v>71</v>
      </c>
    </row>
    <row r="60" spans="2:7" x14ac:dyDescent="0.25">
      <c r="B60" s="49">
        <v>601</v>
      </c>
      <c r="C60" s="35">
        <v>600</v>
      </c>
      <c r="D60" s="46" t="s">
        <v>29</v>
      </c>
      <c r="F60">
        <v>601</v>
      </c>
      <c r="G60" t="s">
        <v>29</v>
      </c>
    </row>
    <row r="61" spans="2:7" x14ac:dyDescent="0.25">
      <c r="B61" s="49">
        <v>602</v>
      </c>
      <c r="C61" s="35">
        <v>600</v>
      </c>
      <c r="D61" s="46" t="s">
        <v>24</v>
      </c>
      <c r="F61">
        <v>602</v>
      </c>
      <c r="G61" t="s">
        <v>24</v>
      </c>
    </row>
    <row r="62" spans="2:7" x14ac:dyDescent="0.25">
      <c r="B62" s="49">
        <v>603</v>
      </c>
      <c r="C62" s="35">
        <v>600</v>
      </c>
      <c r="D62" s="46" t="s">
        <v>23</v>
      </c>
      <c r="F62">
        <v>603</v>
      </c>
      <c r="G62" t="s">
        <v>23</v>
      </c>
    </row>
    <row r="63" spans="2:7" x14ac:dyDescent="0.25">
      <c r="B63" s="49">
        <v>604</v>
      </c>
      <c r="C63" s="35">
        <v>600</v>
      </c>
      <c r="D63" s="46" t="s">
        <v>27</v>
      </c>
      <c r="F63">
        <v>604</v>
      </c>
      <c r="G63" t="s">
        <v>27</v>
      </c>
    </row>
    <row r="64" spans="2:7" x14ac:dyDescent="0.25">
      <c r="B64" s="49">
        <v>605</v>
      </c>
      <c r="C64" s="35">
        <v>600</v>
      </c>
      <c r="D64" s="46" t="s">
        <v>25</v>
      </c>
      <c r="F64">
        <v>605</v>
      </c>
      <c r="G64" t="s">
        <v>25</v>
      </c>
    </row>
    <row r="65" spans="2:7" x14ac:dyDescent="0.25">
      <c r="B65" s="49">
        <v>606</v>
      </c>
      <c r="C65" s="35">
        <v>600</v>
      </c>
      <c r="D65" s="46" t="s">
        <v>26</v>
      </c>
      <c r="F65">
        <v>606</v>
      </c>
      <c r="G65" t="s">
        <v>26</v>
      </c>
    </row>
    <row r="66" spans="2:7" x14ac:dyDescent="0.25">
      <c r="B66" s="49">
        <v>607</v>
      </c>
      <c r="C66" s="35">
        <v>600</v>
      </c>
      <c r="D66" s="46" t="s">
        <v>28</v>
      </c>
      <c r="F66">
        <v>607</v>
      </c>
      <c r="G66" t="s">
        <v>28</v>
      </c>
    </row>
    <row r="67" spans="2:7" x14ac:dyDescent="0.25">
      <c r="B67" s="49"/>
      <c r="D67" s="46"/>
    </row>
    <row r="68" spans="2:7" x14ac:dyDescent="0.25">
      <c r="B68" s="49">
        <v>700</v>
      </c>
      <c r="C68" s="35">
        <v>700</v>
      </c>
      <c r="D68" s="46" t="s">
        <v>85</v>
      </c>
      <c r="F68" s="44">
        <v>700</v>
      </c>
      <c r="G68" s="44" t="s">
        <v>85</v>
      </c>
    </row>
    <row r="69" spans="2:7" x14ac:dyDescent="0.25">
      <c r="B69" s="49">
        <v>701</v>
      </c>
      <c r="C69" s="35">
        <v>700</v>
      </c>
      <c r="D69" s="46" t="s">
        <v>86</v>
      </c>
      <c r="F69">
        <v>701</v>
      </c>
      <c r="G69" t="s">
        <v>86</v>
      </c>
    </row>
    <row r="70" spans="2:7" x14ac:dyDescent="0.25">
      <c r="B70" s="49" t="s">
        <v>115</v>
      </c>
      <c r="C70" s="49"/>
      <c r="D70" s="46"/>
    </row>
    <row r="71" spans="2:7" x14ac:dyDescent="0.25">
      <c r="B71" s="49">
        <v>800</v>
      </c>
      <c r="C71" s="49">
        <v>800</v>
      </c>
      <c r="D71" s="46" t="s">
        <v>116</v>
      </c>
    </row>
    <row r="72" spans="2:7" x14ac:dyDescent="0.25">
      <c r="B72" s="49">
        <v>801</v>
      </c>
      <c r="C72" s="49">
        <v>800</v>
      </c>
      <c r="D72" s="46" t="s">
        <v>36</v>
      </c>
    </row>
    <row r="73" spans="2:7" x14ac:dyDescent="0.25">
      <c r="B73" s="49">
        <v>802</v>
      </c>
      <c r="C73" s="49">
        <v>800</v>
      </c>
      <c r="D73" s="46" t="s">
        <v>111</v>
      </c>
    </row>
    <row r="74" spans="2:7" x14ac:dyDescent="0.25">
      <c r="B74" s="49">
        <v>803</v>
      </c>
      <c r="C74" s="49">
        <v>800</v>
      </c>
      <c r="D74" s="46" t="s">
        <v>117</v>
      </c>
    </row>
  </sheetData>
  <pageMargins left="0.7" right="0.7" top="0.75" bottom="0.75" header="0.3" footer="0.3"/>
  <pageSetup orientation="portrait" horizontalDpi="0" verticalDpi="0" r:id="rId1"/>
  <ignoredErrors>
    <ignoredError sqref="D5:D10 B5:B53 B58:B69 D12:D14 D16 D19 D21:D23 D25 D28 D31:D34 D36 D39:D40 D42:D45 D47 D49:D69" numberStoredAsText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5:B12"/>
  <sheetViews>
    <sheetView workbookViewId="0">
      <selection activeCell="B13" sqref="B13"/>
    </sheetView>
  </sheetViews>
  <sheetFormatPr baseColWidth="10" defaultRowHeight="15" x14ac:dyDescent="0.25"/>
  <sheetData>
    <row r="5" spans="2:2" x14ac:dyDescent="0.25">
      <c r="B5" t="s">
        <v>0</v>
      </c>
    </row>
    <row r="6" spans="2:2" x14ac:dyDescent="0.25">
      <c r="B6" t="s">
        <v>2</v>
      </c>
    </row>
    <row r="7" spans="2:2" x14ac:dyDescent="0.25">
      <c r="B7" t="s">
        <v>1</v>
      </c>
    </row>
    <row r="8" spans="2:2" x14ac:dyDescent="0.25">
      <c r="B8" t="s">
        <v>3</v>
      </c>
    </row>
    <row r="9" spans="2:2" x14ac:dyDescent="0.25">
      <c r="B9" t="s">
        <v>50</v>
      </c>
    </row>
    <row r="10" spans="2:2" x14ac:dyDescent="0.25">
      <c r="B10" t="s">
        <v>51</v>
      </c>
    </row>
    <row r="11" spans="2:2" x14ac:dyDescent="0.25">
      <c r="B11" t="s">
        <v>52</v>
      </c>
    </row>
    <row r="12" spans="2:2" x14ac:dyDescent="0.25">
      <c r="B12" t="s">
        <v>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B5" sqref="B5"/>
    </sheetView>
  </sheetViews>
  <sheetFormatPr baseColWidth="10" defaultRowHeight="15" x14ac:dyDescent="0.25"/>
  <cols>
    <col min="2" max="2" width="21.140625" customWidth="1"/>
  </cols>
  <sheetData>
    <row r="3" spans="2:2" x14ac:dyDescent="0.25">
      <c r="B3" t="s">
        <v>114</v>
      </c>
    </row>
    <row r="4" spans="2:2" x14ac:dyDescent="0.25">
      <c r="B4" t="s">
        <v>36</v>
      </c>
    </row>
    <row r="5" spans="2:2" x14ac:dyDescent="0.25">
      <c r="B5" t="s">
        <v>111</v>
      </c>
    </row>
    <row r="6" spans="2:2" x14ac:dyDescent="0.25">
      <c r="B6" t="s">
        <v>113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SOMMAIRE</vt:lpstr>
      <vt:lpstr>GRAPH...</vt:lpstr>
      <vt:lpstr>Facture</vt:lpstr>
      <vt:lpstr>TEMPS</vt:lpstr>
      <vt:lpstr>CLIENTS</vt:lpstr>
      <vt:lpstr>CODES ACTIVITES</vt:lpstr>
      <vt:lpstr>INFOS</vt:lpstr>
      <vt:lpstr>Data</vt:lpstr>
      <vt:lpstr>Clients</vt:lpstr>
      <vt:lpstr>Code</vt:lpstr>
      <vt:lpstr>CodeActivites</vt:lpstr>
      <vt:lpstr>Liste_Dépenses</vt:lpstr>
      <vt:lpstr>NoClient</vt:lpstr>
      <vt:lpstr>NoCode</vt:lpstr>
      <vt:lpstr>Temps</vt:lpstr>
      <vt:lpstr>Facture!Zone_d_impression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Pascal Poulin</cp:lastModifiedBy>
  <cp:lastPrinted>2015-01-28T18:56:51Z</cp:lastPrinted>
  <dcterms:created xsi:type="dcterms:W3CDTF">2014-09-29T19:28:15Z</dcterms:created>
  <dcterms:modified xsi:type="dcterms:W3CDTF">2015-01-29T14:51:36Z</dcterms:modified>
</cp:coreProperties>
</file>