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ThisWorkbook" defaultThemeVersion="124226"/>
  <bookViews>
    <workbookView xWindow="-15" yWindow="-15" windowWidth="14415" windowHeight="14430"/>
  </bookViews>
  <sheets>
    <sheet name="Données" sheetId="50" r:id="rId1"/>
  </sheets>
  <definedNames>
    <definedName name="_xlnm._FilterDatabase" localSheetId="0" hidden="1">Données!$H$1:$O$66</definedName>
    <definedName name="DESTINATION_AM">Données!#REF!</definedName>
    <definedName name="DESTINATION_DOMICILE">Données!#REF!</definedName>
    <definedName name="DESTINATION_MATIN">Données!$K$1:$K$66</definedName>
    <definedName name="HORAIRE">Données!#REF!</definedName>
    <definedName name="KILOMETRAGE">Données!#REF!</definedName>
  </definedNames>
  <calcPr calcId="125725"/>
</workbook>
</file>

<file path=xl/calcChain.xml><?xml version="1.0" encoding="utf-8"?>
<calcChain xmlns="http://schemas.openxmlformats.org/spreadsheetml/2006/main">
  <c r="O1" i="50"/>
  <c r="H525"/>
  <c r="H526"/>
  <c r="H527"/>
  <c r="H624"/>
  <c r="H625"/>
  <c r="H626"/>
  <c r="H424"/>
  <c r="H425"/>
  <c r="H426"/>
  <c r="H427"/>
  <c r="H428"/>
  <c r="H429"/>
  <c r="O389"/>
  <c r="H376"/>
  <c r="J376"/>
  <c r="M376" s="1"/>
  <c r="O376"/>
  <c r="K376" s="1"/>
  <c r="H377"/>
  <c r="J377"/>
  <c r="L377" s="1"/>
  <c r="O377"/>
  <c r="K377" s="1"/>
  <c r="H378"/>
  <c r="J378"/>
  <c r="M378" s="1"/>
  <c r="O378"/>
  <c r="K378" s="1"/>
  <c r="H379"/>
  <c r="J379"/>
  <c r="L379" s="1"/>
  <c r="O379"/>
  <c r="H380"/>
  <c r="J380"/>
  <c r="L380" s="1"/>
  <c r="O380"/>
  <c r="H381"/>
  <c r="J381"/>
  <c r="L381" s="1"/>
  <c r="O381"/>
  <c r="H382"/>
  <c r="J382"/>
  <c r="L382" s="1"/>
  <c r="O382"/>
  <c r="H383"/>
  <c r="J383"/>
  <c r="L383" s="1"/>
  <c r="O383"/>
  <c r="H384"/>
  <c r="J384"/>
  <c r="L384" s="1"/>
  <c r="O384"/>
  <c r="H385"/>
  <c r="J385"/>
  <c r="L385" s="1"/>
  <c r="O385"/>
  <c r="H386"/>
  <c r="J386"/>
  <c r="L386" s="1"/>
  <c r="O386"/>
  <c r="H387"/>
  <c r="J387"/>
  <c r="L387" s="1"/>
  <c r="O387"/>
  <c r="H388"/>
  <c r="J388"/>
  <c r="L388" s="1"/>
  <c r="O388"/>
  <c r="H389"/>
  <c r="J389"/>
  <c r="L389" s="1"/>
  <c r="H390"/>
  <c r="J390"/>
  <c r="L390" s="1"/>
  <c r="O390"/>
  <c r="H391"/>
  <c r="J391"/>
  <c r="L391" s="1"/>
  <c r="O391"/>
  <c r="H392"/>
  <c r="J392"/>
  <c r="L392" s="1"/>
  <c r="O392"/>
  <c r="H393"/>
  <c r="J393"/>
  <c r="L393" s="1"/>
  <c r="O393"/>
  <c r="H394"/>
  <c r="J394"/>
  <c r="L394" s="1"/>
  <c r="O394"/>
  <c r="H395"/>
  <c r="J395"/>
  <c r="L395" s="1"/>
  <c r="O395"/>
  <c r="H396"/>
  <c r="J396"/>
  <c r="L396" s="1"/>
  <c r="O396"/>
  <c r="H397"/>
  <c r="J397"/>
  <c r="L397" s="1"/>
  <c r="O397"/>
  <c r="H398"/>
  <c r="J398"/>
  <c r="L398" s="1"/>
  <c r="O398"/>
  <c r="H399"/>
  <c r="J399"/>
  <c r="L399" s="1"/>
  <c r="O399"/>
  <c r="H400"/>
  <c r="J400"/>
  <c r="L400" s="1"/>
  <c r="O400"/>
  <c r="H401"/>
  <c r="J401"/>
  <c r="L401" s="1"/>
  <c r="O401"/>
  <c r="H402"/>
  <c r="J402"/>
  <c r="L402" s="1"/>
  <c r="O402"/>
  <c r="H403"/>
  <c r="J403"/>
  <c r="L403" s="1"/>
  <c r="O403"/>
  <c r="H404"/>
  <c r="J404"/>
  <c r="L404" s="1"/>
  <c r="O404"/>
  <c r="H405"/>
  <c r="J405"/>
  <c r="L405" s="1"/>
  <c r="O405"/>
  <c r="H406"/>
  <c r="J406"/>
  <c r="L406" s="1"/>
  <c r="O406"/>
  <c r="H407"/>
  <c r="J407"/>
  <c r="L407" s="1"/>
  <c r="O407"/>
  <c r="H408"/>
  <c r="J408"/>
  <c r="L408" s="1"/>
  <c r="O408"/>
  <c r="H409"/>
  <c r="J409"/>
  <c r="L409" s="1"/>
  <c r="O409"/>
  <c r="H410"/>
  <c r="J410"/>
  <c r="L410" s="1"/>
  <c r="O410"/>
  <c r="H411"/>
  <c r="J411"/>
  <c r="L411" s="1"/>
  <c r="O411"/>
  <c r="H412"/>
  <c r="J412"/>
  <c r="L412" s="1"/>
  <c r="O412"/>
  <c r="H413"/>
  <c r="J413"/>
  <c r="L413" s="1"/>
  <c r="O413"/>
  <c r="H414"/>
  <c r="J414"/>
  <c r="L414" s="1"/>
  <c r="O414"/>
  <c r="H415"/>
  <c r="J415"/>
  <c r="L415" s="1"/>
  <c r="O415"/>
  <c r="H416"/>
  <c r="J416"/>
  <c r="L416" s="1"/>
  <c r="O416"/>
  <c r="H417"/>
  <c r="J417"/>
  <c r="L417" s="1"/>
  <c r="O417"/>
  <c r="H418"/>
  <c r="J418"/>
  <c r="L418" s="1"/>
  <c r="O418"/>
  <c r="H419"/>
  <c r="J419"/>
  <c r="L419" s="1"/>
  <c r="O419"/>
  <c r="H420"/>
  <c r="J420"/>
  <c r="L420" s="1"/>
  <c r="O420"/>
  <c r="H421"/>
  <c r="J421"/>
  <c r="L421" s="1"/>
  <c r="O421"/>
  <c r="H422"/>
  <c r="J422"/>
  <c r="L422" s="1"/>
  <c r="O422"/>
  <c r="H423"/>
  <c r="J423"/>
  <c r="L423" s="1"/>
  <c r="O423"/>
  <c r="J424"/>
  <c r="L424" s="1"/>
  <c r="O424"/>
  <c r="J425"/>
  <c r="L425" s="1"/>
  <c r="O425"/>
  <c r="J426"/>
  <c r="L426" s="1"/>
  <c r="O426"/>
  <c r="J427"/>
  <c r="L427" s="1"/>
  <c r="O427"/>
  <c r="J428"/>
  <c r="L428" s="1"/>
  <c r="O428"/>
  <c r="J429"/>
  <c r="L429" s="1"/>
  <c r="O429"/>
  <c r="H430"/>
  <c r="J430"/>
  <c r="L430" s="1"/>
  <c r="O430"/>
  <c r="H431"/>
  <c r="J431"/>
  <c r="L431" s="1"/>
  <c r="O431"/>
  <c r="H432"/>
  <c r="J432"/>
  <c r="L432" s="1"/>
  <c r="O432"/>
  <c r="H433"/>
  <c r="J433"/>
  <c r="L433" s="1"/>
  <c r="O433"/>
  <c r="H434"/>
  <c r="J434"/>
  <c r="L434" s="1"/>
  <c r="O434"/>
  <c r="H435"/>
  <c r="J435"/>
  <c r="L435" s="1"/>
  <c r="O435"/>
  <c r="H436"/>
  <c r="J436"/>
  <c r="L436" s="1"/>
  <c r="O436"/>
  <c r="H437"/>
  <c r="J437"/>
  <c r="L437" s="1"/>
  <c r="O437"/>
  <c r="H438"/>
  <c r="J438"/>
  <c r="L438" s="1"/>
  <c r="O438"/>
  <c r="H439"/>
  <c r="J439"/>
  <c r="L439" s="1"/>
  <c r="O439"/>
  <c r="H440"/>
  <c r="J440"/>
  <c r="L440" s="1"/>
  <c r="O440"/>
  <c r="H441"/>
  <c r="J441"/>
  <c r="L441" s="1"/>
  <c r="O441"/>
  <c r="H442"/>
  <c r="J442"/>
  <c r="L442" s="1"/>
  <c r="O442"/>
  <c r="H443"/>
  <c r="J443"/>
  <c r="L443" s="1"/>
  <c r="O443"/>
  <c r="H444"/>
  <c r="J444"/>
  <c r="L444" s="1"/>
  <c r="O444"/>
  <c r="H445"/>
  <c r="J445"/>
  <c r="L445" s="1"/>
  <c r="O445"/>
  <c r="H446"/>
  <c r="J446"/>
  <c r="L446" s="1"/>
  <c r="O446"/>
  <c r="H447"/>
  <c r="J447"/>
  <c r="L447" s="1"/>
  <c r="O447"/>
  <c r="H448"/>
  <c r="J448"/>
  <c r="L448" s="1"/>
  <c r="O448"/>
  <c r="H449"/>
  <c r="J449"/>
  <c r="L449" s="1"/>
  <c r="O449"/>
  <c r="H450"/>
  <c r="J450"/>
  <c r="L450" s="1"/>
  <c r="O450"/>
  <c r="H451"/>
  <c r="J451"/>
  <c r="L451" s="1"/>
  <c r="O451"/>
  <c r="H452"/>
  <c r="J452"/>
  <c r="L452" s="1"/>
  <c r="O452"/>
  <c r="H453"/>
  <c r="J453"/>
  <c r="L453" s="1"/>
  <c r="O453"/>
  <c r="H454"/>
  <c r="J454"/>
  <c r="L454" s="1"/>
  <c r="O454"/>
  <c r="H455"/>
  <c r="J455"/>
  <c r="L455" s="1"/>
  <c r="O455"/>
  <c r="H456"/>
  <c r="J456"/>
  <c r="L456" s="1"/>
  <c r="O456"/>
  <c r="H457"/>
  <c r="J457"/>
  <c r="L457" s="1"/>
  <c r="O457"/>
  <c r="H458"/>
  <c r="J458"/>
  <c r="L458" s="1"/>
  <c r="O458"/>
  <c r="H459"/>
  <c r="J459"/>
  <c r="L459" s="1"/>
  <c r="O459"/>
  <c r="H460"/>
  <c r="J460"/>
  <c r="L460" s="1"/>
  <c r="O460"/>
  <c r="H461"/>
  <c r="J461"/>
  <c r="L461" s="1"/>
  <c r="O461"/>
  <c r="H462"/>
  <c r="J462"/>
  <c r="L462" s="1"/>
  <c r="O462"/>
  <c r="H463"/>
  <c r="J463"/>
  <c r="L463" s="1"/>
  <c r="O463"/>
  <c r="H464"/>
  <c r="J464"/>
  <c r="L464" s="1"/>
  <c r="O464"/>
  <c r="H465"/>
  <c r="J465"/>
  <c r="L465" s="1"/>
  <c r="O465"/>
  <c r="H466"/>
  <c r="J466"/>
  <c r="L466" s="1"/>
  <c r="O466"/>
  <c r="H467"/>
  <c r="J467"/>
  <c r="L467" s="1"/>
  <c r="O467"/>
  <c r="H468"/>
  <c r="J468"/>
  <c r="L468" s="1"/>
  <c r="O468"/>
  <c r="H469"/>
  <c r="J469"/>
  <c r="L469" s="1"/>
  <c r="O469"/>
  <c r="H470"/>
  <c r="J470"/>
  <c r="L470" s="1"/>
  <c r="O470"/>
  <c r="K470" s="1"/>
  <c r="H471"/>
  <c r="J471"/>
  <c r="L471" s="1"/>
  <c r="O471"/>
  <c r="H472"/>
  <c r="J472"/>
  <c r="L472" s="1"/>
  <c r="O472"/>
  <c r="K472" s="1"/>
  <c r="H473"/>
  <c r="J473"/>
  <c r="L473" s="1"/>
  <c r="O473"/>
  <c r="H474"/>
  <c r="J474"/>
  <c r="L474" s="1"/>
  <c r="O474"/>
  <c r="K474" s="1"/>
  <c r="H475"/>
  <c r="J475"/>
  <c r="L475" s="1"/>
  <c r="O475"/>
  <c r="H476"/>
  <c r="J476"/>
  <c r="L476" s="1"/>
  <c r="O476"/>
  <c r="K476" s="1"/>
  <c r="H477"/>
  <c r="J477"/>
  <c r="L477" s="1"/>
  <c r="O477"/>
  <c r="H478"/>
  <c r="J478"/>
  <c r="L478" s="1"/>
  <c r="O478"/>
  <c r="H479"/>
  <c r="J479"/>
  <c r="L479" s="1"/>
  <c r="O479"/>
  <c r="H480"/>
  <c r="J480"/>
  <c r="L480" s="1"/>
  <c r="O480"/>
  <c r="H481"/>
  <c r="J481"/>
  <c r="L481" s="1"/>
  <c r="O481"/>
  <c r="H482"/>
  <c r="J482"/>
  <c r="L482" s="1"/>
  <c r="O482"/>
  <c r="H483"/>
  <c r="J483"/>
  <c r="L483" s="1"/>
  <c r="O483"/>
  <c r="H484"/>
  <c r="J484"/>
  <c r="L484" s="1"/>
  <c r="O484"/>
  <c r="H485"/>
  <c r="J485"/>
  <c r="L485" s="1"/>
  <c r="O485"/>
  <c r="H486"/>
  <c r="J486"/>
  <c r="L486" s="1"/>
  <c r="O486"/>
  <c r="H487"/>
  <c r="J487"/>
  <c r="L487" s="1"/>
  <c r="O487"/>
  <c r="H488"/>
  <c r="J488"/>
  <c r="L488" s="1"/>
  <c r="O488"/>
  <c r="H489"/>
  <c r="J489"/>
  <c r="L489" s="1"/>
  <c r="O489"/>
  <c r="H490"/>
  <c r="J490"/>
  <c r="L490" s="1"/>
  <c r="O490"/>
  <c r="H491"/>
  <c r="J491"/>
  <c r="L491" s="1"/>
  <c r="O491"/>
  <c r="H492"/>
  <c r="J492"/>
  <c r="L492" s="1"/>
  <c r="O492"/>
  <c r="H493"/>
  <c r="J493"/>
  <c r="L493" s="1"/>
  <c r="O493"/>
  <c r="H494"/>
  <c r="J494"/>
  <c r="L494" s="1"/>
  <c r="O494"/>
  <c r="K494" s="1"/>
  <c r="H495"/>
  <c r="J495"/>
  <c r="L495" s="1"/>
  <c r="O495"/>
  <c r="H496"/>
  <c r="J496"/>
  <c r="L496" s="1"/>
  <c r="O496"/>
  <c r="K496" s="1"/>
  <c r="H497"/>
  <c r="J497"/>
  <c r="L497" s="1"/>
  <c r="O497"/>
  <c r="H498"/>
  <c r="J498"/>
  <c r="L498" s="1"/>
  <c r="O498"/>
  <c r="K498" s="1"/>
  <c r="H499"/>
  <c r="J499"/>
  <c r="L499" s="1"/>
  <c r="O499"/>
  <c r="H500"/>
  <c r="J500"/>
  <c r="L500" s="1"/>
  <c r="O500"/>
  <c r="H501"/>
  <c r="J501"/>
  <c r="L501" s="1"/>
  <c r="O501"/>
  <c r="H502"/>
  <c r="J502"/>
  <c r="L502" s="1"/>
  <c r="O502"/>
  <c r="H503"/>
  <c r="J503"/>
  <c r="L503" s="1"/>
  <c r="O503"/>
  <c r="H504"/>
  <c r="J504"/>
  <c r="L504" s="1"/>
  <c r="O504"/>
  <c r="H505"/>
  <c r="J505"/>
  <c r="L505" s="1"/>
  <c r="O505"/>
  <c r="H506"/>
  <c r="J506"/>
  <c r="L506" s="1"/>
  <c r="O506"/>
  <c r="H507"/>
  <c r="J507"/>
  <c r="L507" s="1"/>
  <c r="O507"/>
  <c r="H508"/>
  <c r="J508"/>
  <c r="L508" s="1"/>
  <c r="O508"/>
  <c r="H509"/>
  <c r="J509"/>
  <c r="L509" s="1"/>
  <c r="O509"/>
  <c r="H510"/>
  <c r="J510"/>
  <c r="L510" s="1"/>
  <c r="O510"/>
  <c r="H511"/>
  <c r="J511"/>
  <c r="L511" s="1"/>
  <c r="O511"/>
  <c r="H512"/>
  <c r="J512"/>
  <c r="L512" s="1"/>
  <c r="O512"/>
  <c r="H513"/>
  <c r="J513"/>
  <c r="L513" s="1"/>
  <c r="O513"/>
  <c r="H514"/>
  <c r="J514"/>
  <c r="L514" s="1"/>
  <c r="O514"/>
  <c r="H515"/>
  <c r="J515"/>
  <c r="L515" s="1"/>
  <c r="O515"/>
  <c r="H516"/>
  <c r="J516"/>
  <c r="L516" s="1"/>
  <c r="O516"/>
  <c r="H517"/>
  <c r="J517"/>
  <c r="L517" s="1"/>
  <c r="O517"/>
  <c r="H518"/>
  <c r="J518"/>
  <c r="L518" s="1"/>
  <c r="O518"/>
  <c r="H519"/>
  <c r="J519"/>
  <c r="L519" s="1"/>
  <c r="O519"/>
  <c r="H520"/>
  <c r="J520"/>
  <c r="L520" s="1"/>
  <c r="O520"/>
  <c r="H521"/>
  <c r="J521"/>
  <c r="L521" s="1"/>
  <c r="O521"/>
  <c r="H522"/>
  <c r="J522"/>
  <c r="L522" s="1"/>
  <c r="O522"/>
  <c r="H523"/>
  <c r="J523"/>
  <c r="L523" s="1"/>
  <c r="O523"/>
  <c r="H524"/>
  <c r="J524"/>
  <c r="L524" s="1"/>
  <c r="O524"/>
  <c r="J525"/>
  <c r="L525" s="1"/>
  <c r="O525"/>
  <c r="J526"/>
  <c r="L526" s="1"/>
  <c r="O526"/>
  <c r="J527"/>
  <c r="L527" s="1"/>
  <c r="O527"/>
  <c r="H528"/>
  <c r="J528"/>
  <c r="L528" s="1"/>
  <c r="O528"/>
  <c r="H529"/>
  <c r="J529"/>
  <c r="L529" s="1"/>
  <c r="O529"/>
  <c r="H530"/>
  <c r="J530"/>
  <c r="L530" s="1"/>
  <c r="O530"/>
  <c r="H531"/>
  <c r="J531"/>
  <c r="L531" s="1"/>
  <c r="O531"/>
  <c r="H532"/>
  <c r="J532"/>
  <c r="L532" s="1"/>
  <c r="O532"/>
  <c r="H533"/>
  <c r="J533"/>
  <c r="L533" s="1"/>
  <c r="O533"/>
  <c r="H534"/>
  <c r="J534"/>
  <c r="L534" s="1"/>
  <c r="O534"/>
  <c r="H535"/>
  <c r="J535"/>
  <c r="L535" s="1"/>
  <c r="O535"/>
  <c r="H536"/>
  <c r="J536"/>
  <c r="L536" s="1"/>
  <c r="O536"/>
  <c r="H537"/>
  <c r="J537"/>
  <c r="L537" s="1"/>
  <c r="O537"/>
  <c r="H538"/>
  <c r="J538"/>
  <c r="L538" s="1"/>
  <c r="O538"/>
  <c r="H539"/>
  <c r="J539"/>
  <c r="L539" s="1"/>
  <c r="O539"/>
  <c r="H540"/>
  <c r="J540"/>
  <c r="L540" s="1"/>
  <c r="O540"/>
  <c r="H541"/>
  <c r="J541"/>
  <c r="L541" s="1"/>
  <c r="O541"/>
  <c r="H542"/>
  <c r="J542"/>
  <c r="L542" s="1"/>
  <c r="O542"/>
  <c r="H543"/>
  <c r="J543"/>
  <c r="L543" s="1"/>
  <c r="O543"/>
  <c r="H544"/>
  <c r="J544"/>
  <c r="L544" s="1"/>
  <c r="O544"/>
  <c r="H545"/>
  <c r="J545"/>
  <c r="L545" s="1"/>
  <c r="O545"/>
  <c r="H546"/>
  <c r="J546"/>
  <c r="L546" s="1"/>
  <c r="O546"/>
  <c r="H547"/>
  <c r="J547"/>
  <c r="L547" s="1"/>
  <c r="O547"/>
  <c r="H548"/>
  <c r="J548"/>
  <c r="L548" s="1"/>
  <c r="O548"/>
  <c r="H549"/>
  <c r="J549"/>
  <c r="L549" s="1"/>
  <c r="O549"/>
  <c r="H550"/>
  <c r="J550"/>
  <c r="L550" s="1"/>
  <c r="O550"/>
  <c r="H551"/>
  <c r="J551"/>
  <c r="L551" s="1"/>
  <c r="O551"/>
  <c r="H552"/>
  <c r="J552"/>
  <c r="L552" s="1"/>
  <c r="O552"/>
  <c r="H553"/>
  <c r="J553"/>
  <c r="L553" s="1"/>
  <c r="O553"/>
  <c r="H554"/>
  <c r="J554"/>
  <c r="L554" s="1"/>
  <c r="O554"/>
  <c r="H555"/>
  <c r="J555"/>
  <c r="L555" s="1"/>
  <c r="O555"/>
  <c r="H556"/>
  <c r="J556"/>
  <c r="L556" s="1"/>
  <c r="O556"/>
  <c r="H557"/>
  <c r="J557"/>
  <c r="L557" s="1"/>
  <c r="O557"/>
  <c r="H558"/>
  <c r="J558"/>
  <c r="L558" s="1"/>
  <c r="O558"/>
  <c r="H559"/>
  <c r="J559"/>
  <c r="L559" s="1"/>
  <c r="O559"/>
  <c r="H560"/>
  <c r="J560"/>
  <c r="L560" s="1"/>
  <c r="O560"/>
  <c r="H561"/>
  <c r="J561"/>
  <c r="L561" s="1"/>
  <c r="O561"/>
  <c r="H562"/>
  <c r="J562"/>
  <c r="L562" s="1"/>
  <c r="O562"/>
  <c r="H563"/>
  <c r="J563"/>
  <c r="L563" s="1"/>
  <c r="O563"/>
  <c r="H564"/>
  <c r="J564"/>
  <c r="L564" s="1"/>
  <c r="O564"/>
  <c r="H565"/>
  <c r="J565"/>
  <c r="L565" s="1"/>
  <c r="O565"/>
  <c r="H566"/>
  <c r="J566"/>
  <c r="L566" s="1"/>
  <c r="O566"/>
  <c r="H567"/>
  <c r="J567"/>
  <c r="L567" s="1"/>
  <c r="O567"/>
  <c r="H568"/>
  <c r="J568"/>
  <c r="L568" s="1"/>
  <c r="O568"/>
  <c r="H569"/>
  <c r="J569"/>
  <c r="L569" s="1"/>
  <c r="O569"/>
  <c r="H570"/>
  <c r="J570"/>
  <c r="L570" s="1"/>
  <c r="O570"/>
  <c r="H571"/>
  <c r="J571"/>
  <c r="L571" s="1"/>
  <c r="O571"/>
  <c r="H572"/>
  <c r="J572"/>
  <c r="L572" s="1"/>
  <c r="O572"/>
  <c r="H573"/>
  <c r="J573"/>
  <c r="L573" s="1"/>
  <c r="O573"/>
  <c r="K573" s="1"/>
  <c r="H574"/>
  <c r="J574"/>
  <c r="L574" s="1"/>
  <c r="O574"/>
  <c r="H575"/>
  <c r="J575"/>
  <c r="L575" s="1"/>
  <c r="O575"/>
  <c r="H576"/>
  <c r="J576"/>
  <c r="L576" s="1"/>
  <c r="O576"/>
  <c r="H577"/>
  <c r="J577"/>
  <c r="L577" s="1"/>
  <c r="O577"/>
  <c r="H578"/>
  <c r="J578"/>
  <c r="L578" s="1"/>
  <c r="O578"/>
  <c r="H579"/>
  <c r="J579"/>
  <c r="L579" s="1"/>
  <c r="O579"/>
  <c r="H580"/>
  <c r="J580"/>
  <c r="L580" s="1"/>
  <c r="O580"/>
  <c r="H581"/>
  <c r="J581"/>
  <c r="L581" s="1"/>
  <c r="O581"/>
  <c r="H582"/>
  <c r="J582"/>
  <c r="M582" s="1"/>
  <c r="O582"/>
  <c r="H583"/>
  <c r="J583"/>
  <c r="L583" s="1"/>
  <c r="O583"/>
  <c r="H584"/>
  <c r="J584"/>
  <c r="M584" s="1"/>
  <c r="O584"/>
  <c r="H585"/>
  <c r="J585"/>
  <c r="L585" s="1"/>
  <c r="O585"/>
  <c r="H586"/>
  <c r="J586"/>
  <c r="M586" s="1"/>
  <c r="O586"/>
  <c r="H587"/>
  <c r="J587"/>
  <c r="L587" s="1"/>
  <c r="O587"/>
  <c r="H588"/>
  <c r="J588"/>
  <c r="M588" s="1"/>
  <c r="O588"/>
  <c r="H589"/>
  <c r="J589"/>
  <c r="L589" s="1"/>
  <c r="O589"/>
  <c r="H590"/>
  <c r="J590"/>
  <c r="M590" s="1"/>
  <c r="O590"/>
  <c r="H591"/>
  <c r="J591"/>
  <c r="L591" s="1"/>
  <c r="O591"/>
  <c r="H592"/>
  <c r="J592"/>
  <c r="M592" s="1"/>
  <c r="O592"/>
  <c r="H593"/>
  <c r="J593"/>
  <c r="L593" s="1"/>
  <c r="O593"/>
  <c r="H594"/>
  <c r="J594"/>
  <c r="M594" s="1"/>
  <c r="O594"/>
  <c r="H595"/>
  <c r="J595"/>
  <c r="L595" s="1"/>
  <c r="O595"/>
  <c r="H596"/>
  <c r="J596"/>
  <c r="M596" s="1"/>
  <c r="O596"/>
  <c r="H597"/>
  <c r="J597"/>
  <c r="L597" s="1"/>
  <c r="O597"/>
  <c r="H598"/>
  <c r="J598"/>
  <c r="M598" s="1"/>
  <c r="O598"/>
  <c r="H599"/>
  <c r="J599"/>
  <c r="L599" s="1"/>
  <c r="O599"/>
  <c r="K599" s="1"/>
  <c r="H600"/>
  <c r="J600"/>
  <c r="M600" s="1"/>
  <c r="O600"/>
  <c r="H601"/>
  <c r="J601"/>
  <c r="L601" s="1"/>
  <c r="O601"/>
  <c r="H602"/>
  <c r="J602"/>
  <c r="M602" s="1"/>
  <c r="O602"/>
  <c r="H603"/>
  <c r="J603"/>
  <c r="L603" s="1"/>
  <c r="O603"/>
  <c r="H604"/>
  <c r="J604"/>
  <c r="M604" s="1"/>
  <c r="O604"/>
  <c r="H605"/>
  <c r="J605"/>
  <c r="L605" s="1"/>
  <c r="O605"/>
  <c r="H606"/>
  <c r="J606"/>
  <c r="M606" s="1"/>
  <c r="O606"/>
  <c r="H607"/>
  <c r="J607"/>
  <c r="L607" s="1"/>
  <c r="O607"/>
  <c r="H608"/>
  <c r="J608"/>
  <c r="M608" s="1"/>
  <c r="O608"/>
  <c r="H609"/>
  <c r="J609"/>
  <c r="L609" s="1"/>
  <c r="O609"/>
  <c r="H610"/>
  <c r="J610"/>
  <c r="M610" s="1"/>
  <c r="O610"/>
  <c r="H611"/>
  <c r="J611"/>
  <c r="L611" s="1"/>
  <c r="O611"/>
  <c r="H612"/>
  <c r="J612"/>
  <c r="M612" s="1"/>
  <c r="O612"/>
  <c r="H613"/>
  <c r="J613"/>
  <c r="L613" s="1"/>
  <c r="O613"/>
  <c r="H614"/>
  <c r="J614"/>
  <c r="M614" s="1"/>
  <c r="O614"/>
  <c r="H615"/>
  <c r="J615"/>
  <c r="L615" s="1"/>
  <c r="O615"/>
  <c r="H616"/>
  <c r="J616"/>
  <c r="M616" s="1"/>
  <c r="O616"/>
  <c r="H617"/>
  <c r="J617"/>
  <c r="L617" s="1"/>
  <c r="O617"/>
  <c r="H618"/>
  <c r="J618"/>
  <c r="M618" s="1"/>
  <c r="O618"/>
  <c r="H619"/>
  <c r="J619"/>
  <c r="L619" s="1"/>
  <c r="O619"/>
  <c r="H620"/>
  <c r="J620"/>
  <c r="M620" s="1"/>
  <c r="O620"/>
  <c r="H621"/>
  <c r="J621"/>
  <c r="L621" s="1"/>
  <c r="O621"/>
  <c r="H622"/>
  <c r="J622"/>
  <c r="M622" s="1"/>
  <c r="O622"/>
  <c r="H623"/>
  <c r="J623"/>
  <c r="L623" s="1"/>
  <c r="O623"/>
  <c r="J624"/>
  <c r="M624" s="1"/>
  <c r="O624"/>
  <c r="J625"/>
  <c r="L625" s="1"/>
  <c r="O625"/>
  <c r="K625" s="1"/>
  <c r="J626"/>
  <c r="M626" s="1"/>
  <c r="O626"/>
  <c r="H627"/>
  <c r="J627"/>
  <c r="L627" s="1"/>
  <c r="O627"/>
  <c r="K627" s="1"/>
  <c r="H628"/>
  <c r="J628"/>
  <c r="M628" s="1"/>
  <c r="O628"/>
  <c r="H629"/>
  <c r="J629"/>
  <c r="L629" s="1"/>
  <c r="O629"/>
  <c r="H630"/>
  <c r="J630"/>
  <c r="M630" s="1"/>
  <c r="O630"/>
  <c r="H631"/>
  <c r="J631"/>
  <c r="L631" s="1"/>
  <c r="O631"/>
  <c r="H632"/>
  <c r="J632"/>
  <c r="M632" s="1"/>
  <c r="O632"/>
  <c r="H633"/>
  <c r="J633"/>
  <c r="M633" s="1"/>
  <c r="O633"/>
  <c r="H634"/>
  <c r="J634"/>
  <c r="O634"/>
  <c r="H635"/>
  <c r="J635"/>
  <c r="M635" s="1"/>
  <c r="O635"/>
  <c r="H636"/>
  <c r="J636"/>
  <c r="O636"/>
  <c r="H637"/>
  <c r="J637"/>
  <c r="M637" s="1"/>
  <c r="O637"/>
  <c r="H638"/>
  <c r="J638"/>
  <c r="O638"/>
  <c r="H639"/>
  <c r="J639"/>
  <c r="M639" s="1"/>
  <c r="O639"/>
  <c r="H640"/>
  <c r="J640"/>
  <c r="O640"/>
  <c r="H641"/>
  <c r="J641"/>
  <c r="M641" s="1"/>
  <c r="O641"/>
  <c r="K641" s="1"/>
  <c r="H642"/>
  <c r="J642"/>
  <c r="O642"/>
  <c r="H643"/>
  <c r="J643"/>
  <c r="M643" s="1"/>
  <c r="O643"/>
  <c r="H644"/>
  <c r="J644"/>
  <c r="O644"/>
  <c r="H645"/>
  <c r="J645"/>
  <c r="M645" s="1"/>
  <c r="O645"/>
  <c r="H646"/>
  <c r="J646"/>
  <c r="O646"/>
  <c r="H647"/>
  <c r="J647"/>
  <c r="M647" s="1"/>
  <c r="O647"/>
  <c r="H648"/>
  <c r="J648"/>
  <c r="O648"/>
  <c r="H375"/>
  <c r="J375"/>
  <c r="L375" s="1"/>
  <c r="O375"/>
  <c r="K492" l="1"/>
  <c r="K458"/>
  <c r="K591"/>
  <c r="K502"/>
  <c r="K490"/>
  <c r="K486"/>
  <c r="K482"/>
  <c r="K478"/>
  <c r="K464"/>
  <c r="K460"/>
  <c r="K454"/>
  <c r="K619"/>
  <c r="K597"/>
  <c r="K571"/>
  <c r="K504"/>
  <c r="K500"/>
  <c r="K488"/>
  <c r="K484"/>
  <c r="K480"/>
  <c r="K468"/>
  <c r="K466"/>
  <c r="K462"/>
  <c r="K456"/>
  <c r="K452"/>
  <c r="K643"/>
  <c r="K637"/>
  <c r="K633"/>
  <c r="K629"/>
  <c r="K645"/>
  <c r="K639"/>
  <c r="K635"/>
  <c r="K631"/>
  <c r="K647"/>
  <c r="K623"/>
  <c r="K617"/>
  <c r="K613"/>
  <c r="K609"/>
  <c r="K605"/>
  <c r="K601"/>
  <c r="K593"/>
  <c r="K587"/>
  <c r="K583"/>
  <c r="K579"/>
  <c r="K575"/>
  <c r="K621"/>
  <c r="K615"/>
  <c r="K611"/>
  <c r="K607"/>
  <c r="K603"/>
  <c r="K595"/>
  <c r="K589"/>
  <c r="K585"/>
  <c r="K581"/>
  <c r="K577"/>
  <c r="M648"/>
  <c r="L648"/>
  <c r="M646"/>
  <c r="L646"/>
  <c r="M644"/>
  <c r="L644"/>
  <c r="M642"/>
  <c r="L642"/>
  <c r="M640"/>
  <c r="L640"/>
  <c r="M638"/>
  <c r="L638"/>
  <c r="M636"/>
  <c r="L636"/>
  <c r="M634"/>
  <c r="L634"/>
  <c r="M381"/>
  <c r="M377"/>
  <c r="L632"/>
  <c r="L628"/>
  <c r="L624"/>
  <c r="L620"/>
  <c r="L616"/>
  <c r="L612"/>
  <c r="L608"/>
  <c r="L604"/>
  <c r="L600"/>
  <c r="L596"/>
  <c r="L592"/>
  <c r="L588"/>
  <c r="L584"/>
  <c r="L376"/>
  <c r="L645"/>
  <c r="L641"/>
  <c r="L637"/>
  <c r="L633"/>
  <c r="M585"/>
  <c r="M581"/>
  <c r="M601"/>
  <c r="M597"/>
  <c r="M593"/>
  <c r="M589"/>
  <c r="M629"/>
  <c r="M625"/>
  <c r="M621"/>
  <c r="M617"/>
  <c r="M613"/>
  <c r="M609"/>
  <c r="M605"/>
  <c r="M383"/>
  <c r="M379"/>
  <c r="L630"/>
  <c r="L626"/>
  <c r="L622"/>
  <c r="L618"/>
  <c r="L614"/>
  <c r="L610"/>
  <c r="L606"/>
  <c r="L602"/>
  <c r="L598"/>
  <c r="L594"/>
  <c r="L590"/>
  <c r="L586"/>
  <c r="L582"/>
  <c r="L378"/>
  <c r="L647"/>
  <c r="L643"/>
  <c r="L639"/>
  <c r="L635"/>
  <c r="M587"/>
  <c r="M583"/>
  <c r="M603"/>
  <c r="M599"/>
  <c r="M595"/>
  <c r="M591"/>
  <c r="M631"/>
  <c r="M627"/>
  <c r="M623"/>
  <c r="M619"/>
  <c r="M615"/>
  <c r="M611"/>
  <c r="M607"/>
  <c r="M382"/>
  <c r="M380"/>
  <c r="M375"/>
  <c r="K375"/>
  <c r="M504"/>
  <c r="M452"/>
  <c r="K644"/>
  <c r="K640"/>
  <c r="K634"/>
  <c r="K628"/>
  <c r="K624"/>
  <c r="K618"/>
  <c r="K614"/>
  <c r="K610"/>
  <c r="K604"/>
  <c r="K600"/>
  <c r="K594"/>
  <c r="K588"/>
  <c r="K584"/>
  <c r="K580"/>
  <c r="M575"/>
  <c r="K574"/>
  <c r="M573"/>
  <c r="K572"/>
  <c r="M571"/>
  <c r="K503"/>
  <c r="M500"/>
  <c r="K499"/>
  <c r="M496"/>
  <c r="K495"/>
  <c r="M492"/>
  <c r="K491"/>
  <c r="M488"/>
  <c r="K487"/>
  <c r="M484"/>
  <c r="K483"/>
  <c r="M480"/>
  <c r="K479"/>
  <c r="M476"/>
  <c r="K475"/>
  <c r="M472"/>
  <c r="K471"/>
  <c r="M468"/>
  <c r="K467"/>
  <c r="M466"/>
  <c r="K465"/>
  <c r="M462"/>
  <c r="K461"/>
  <c r="M458"/>
  <c r="K457"/>
  <c r="M456"/>
  <c r="K455"/>
  <c r="K451"/>
  <c r="M454"/>
  <c r="K648"/>
  <c r="K646"/>
  <c r="K642"/>
  <c r="K638"/>
  <c r="K636"/>
  <c r="K632"/>
  <c r="K630"/>
  <c r="K626"/>
  <c r="K622"/>
  <c r="K620"/>
  <c r="K616"/>
  <c r="K612"/>
  <c r="K608"/>
  <c r="K606"/>
  <c r="K602"/>
  <c r="K598"/>
  <c r="K596"/>
  <c r="K592"/>
  <c r="K590"/>
  <c r="K586"/>
  <c r="K582"/>
  <c r="M579"/>
  <c r="K578"/>
  <c r="M577"/>
  <c r="K576"/>
  <c r="K570"/>
  <c r="M502"/>
  <c r="K501"/>
  <c r="M498"/>
  <c r="K497"/>
  <c r="M494"/>
  <c r="K493"/>
  <c r="M490"/>
  <c r="K489"/>
  <c r="M486"/>
  <c r="K485"/>
  <c r="M482"/>
  <c r="K481"/>
  <c r="M478"/>
  <c r="K477"/>
  <c r="M474"/>
  <c r="K473"/>
  <c r="M470"/>
  <c r="K469"/>
  <c r="M464"/>
  <c r="K463"/>
  <c r="M460"/>
  <c r="K459"/>
  <c r="K453"/>
  <c r="M580"/>
  <c r="M578"/>
  <c r="M576"/>
  <c r="M574"/>
  <c r="M572"/>
  <c r="M570"/>
  <c r="K569"/>
  <c r="M569"/>
  <c r="K568"/>
  <c r="M568"/>
  <c r="K567"/>
  <c r="M567"/>
  <c r="K566"/>
  <c r="M566"/>
  <c r="K565"/>
  <c r="M565"/>
  <c r="K564"/>
  <c r="M564"/>
  <c r="K563"/>
  <c r="M563"/>
  <c r="K562"/>
  <c r="M562"/>
  <c r="K561"/>
  <c r="M561"/>
  <c r="K560"/>
  <c r="M560"/>
  <c r="K559"/>
  <c r="M559"/>
  <c r="K558"/>
  <c r="M558"/>
  <c r="K557"/>
  <c r="M557"/>
  <c r="K556"/>
  <c r="M556"/>
  <c r="K555"/>
  <c r="M555"/>
  <c r="K554"/>
  <c r="M554"/>
  <c r="K553"/>
  <c r="M553"/>
  <c r="K552"/>
  <c r="M552"/>
  <c r="K551"/>
  <c r="M551"/>
  <c r="K550"/>
  <c r="M550"/>
  <c r="K549"/>
  <c r="M549"/>
  <c r="K548"/>
  <c r="M548"/>
  <c r="K547"/>
  <c r="M547"/>
  <c r="K546"/>
  <c r="M546"/>
  <c r="K545"/>
  <c r="M545"/>
  <c r="K544"/>
  <c r="M544"/>
  <c r="K543"/>
  <c r="M543"/>
  <c r="K542"/>
  <c r="M542"/>
  <c r="K541"/>
  <c r="M541"/>
  <c r="K540"/>
  <c r="M540"/>
  <c r="K539"/>
  <c r="M539"/>
  <c r="K538"/>
  <c r="M538"/>
  <c r="K537"/>
  <c r="M537"/>
  <c r="K536"/>
  <c r="M536"/>
  <c r="K535"/>
  <c r="M535"/>
  <c r="K534"/>
  <c r="M534"/>
  <c r="K533"/>
  <c r="M533"/>
  <c r="K532"/>
  <c r="M532"/>
  <c r="K531"/>
  <c r="M531"/>
  <c r="K530"/>
  <c r="M530"/>
  <c r="K529"/>
  <c r="M529"/>
  <c r="K528"/>
  <c r="M528"/>
  <c r="K527"/>
  <c r="M527"/>
  <c r="K526"/>
  <c r="M526"/>
  <c r="K525"/>
  <c r="M525"/>
  <c r="K524"/>
  <c r="M524"/>
  <c r="K523"/>
  <c r="M523"/>
  <c r="K522"/>
  <c r="M522"/>
  <c r="K521"/>
  <c r="M521"/>
  <c r="K520"/>
  <c r="M520"/>
  <c r="K519"/>
  <c r="M519"/>
  <c r="K518"/>
  <c r="M518"/>
  <c r="K517"/>
  <c r="M517"/>
  <c r="K516"/>
  <c r="M516"/>
  <c r="K515"/>
  <c r="M515"/>
  <c r="K514"/>
  <c r="M514"/>
  <c r="K513"/>
  <c r="M513"/>
  <c r="K512"/>
  <c r="M512"/>
  <c r="K511"/>
  <c r="M511"/>
  <c r="K510"/>
  <c r="M510"/>
  <c r="K509"/>
  <c r="M509"/>
  <c r="K508"/>
  <c r="M508"/>
  <c r="K507"/>
  <c r="M507"/>
  <c r="K506"/>
  <c r="M506"/>
  <c r="K505"/>
  <c r="M505"/>
  <c r="M503"/>
  <c r="M501"/>
  <c r="M499"/>
  <c r="M497"/>
  <c r="M495"/>
  <c r="M493"/>
  <c r="M491"/>
  <c r="M489"/>
  <c r="M487"/>
  <c r="M485"/>
  <c r="M483"/>
  <c r="M481"/>
  <c r="M479"/>
  <c r="M477"/>
  <c r="M475"/>
  <c r="M473"/>
  <c r="M471"/>
  <c r="M469"/>
  <c r="M467"/>
  <c r="M465"/>
  <c r="M463"/>
  <c r="M461"/>
  <c r="M459"/>
  <c r="M457"/>
  <c r="M455"/>
  <c r="M453"/>
  <c r="M451"/>
  <c r="K450"/>
  <c r="M450"/>
  <c r="K449"/>
  <c r="M449"/>
  <c r="K448"/>
  <c r="M448"/>
  <c r="K447"/>
  <c r="M447"/>
  <c r="K446"/>
  <c r="M446"/>
  <c r="K445"/>
  <c r="M445"/>
  <c r="K444"/>
  <c r="M444"/>
  <c r="K443"/>
  <c r="M443"/>
  <c r="K442"/>
  <c r="M442"/>
  <c r="K441"/>
  <c r="M441"/>
  <c r="K440"/>
  <c r="M440"/>
  <c r="K439"/>
  <c r="M439"/>
  <c r="K438"/>
  <c r="M438"/>
  <c r="K437"/>
  <c r="M437"/>
  <c r="K436"/>
  <c r="M436"/>
  <c r="K435"/>
  <c r="M435"/>
  <c r="K434"/>
  <c r="M434"/>
  <c r="K433"/>
  <c r="M433"/>
  <c r="K432"/>
  <c r="M432"/>
  <c r="K431"/>
  <c r="M431"/>
  <c r="K430"/>
  <c r="M430"/>
  <c r="K429"/>
  <c r="M429"/>
  <c r="K428"/>
  <c r="M428"/>
  <c r="K427"/>
  <c r="M427"/>
  <c r="K426"/>
  <c r="M426"/>
  <c r="K425"/>
  <c r="M425"/>
  <c r="K424"/>
  <c r="M424"/>
  <c r="K423"/>
  <c r="M423"/>
  <c r="K422"/>
  <c r="M422"/>
  <c r="K421"/>
  <c r="M421"/>
  <c r="K420"/>
  <c r="M420"/>
  <c r="K419"/>
  <c r="M419"/>
  <c r="K418"/>
  <c r="M418"/>
  <c r="K417"/>
  <c r="M417"/>
  <c r="K416"/>
  <c r="M416"/>
  <c r="K415"/>
  <c r="M415"/>
  <c r="K414"/>
  <c r="M414"/>
  <c r="K413"/>
  <c r="M413"/>
  <c r="K412"/>
  <c r="M412"/>
  <c r="K411"/>
  <c r="M411"/>
  <c r="K410"/>
  <c r="M410"/>
  <c r="K409"/>
  <c r="M409"/>
  <c r="K408"/>
  <c r="M408"/>
  <c r="K407"/>
  <c r="M407"/>
  <c r="K406"/>
  <c r="M406"/>
  <c r="K405"/>
  <c r="M405"/>
  <c r="K404"/>
  <c r="M404"/>
  <c r="K403"/>
  <c r="M403"/>
  <c r="K402"/>
  <c r="M402"/>
  <c r="K401"/>
  <c r="M401"/>
  <c r="K400"/>
  <c r="M400"/>
  <c r="K399"/>
  <c r="M399"/>
  <c r="K398"/>
  <c r="M398"/>
  <c r="K397"/>
  <c r="M397"/>
  <c r="K396"/>
  <c r="M396"/>
  <c r="K395"/>
  <c r="M395"/>
  <c r="K394"/>
  <c r="M394"/>
  <c r="K393"/>
  <c r="M393"/>
  <c r="K392"/>
  <c r="M392"/>
  <c r="K391"/>
  <c r="M391"/>
  <c r="K390"/>
  <c r="M390"/>
  <c r="K389"/>
  <c r="M389"/>
  <c r="K388"/>
  <c r="M388"/>
  <c r="K387"/>
  <c r="M387"/>
  <c r="K386"/>
  <c r="M386"/>
  <c r="K385"/>
  <c r="M385"/>
  <c r="K384"/>
  <c r="M384"/>
  <c r="K383"/>
  <c r="K382"/>
  <c r="K381"/>
  <c r="K380"/>
  <c r="K379"/>
  <c r="O361"/>
  <c r="O362"/>
  <c r="O363"/>
  <c r="J374"/>
  <c r="L374" s="1"/>
  <c r="H374"/>
  <c r="O374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J200"/>
  <c r="J201"/>
  <c r="J202"/>
  <c r="J203"/>
  <c r="H199"/>
  <c r="H200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K199" s="1"/>
  <c r="O177"/>
  <c r="O178"/>
  <c r="O179"/>
  <c r="O180"/>
  <c r="O181"/>
  <c r="O182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J170"/>
  <c r="J171"/>
  <c r="J172"/>
  <c r="J173"/>
  <c r="J174"/>
  <c r="J175"/>
  <c r="J153"/>
  <c r="J154"/>
  <c r="J155"/>
  <c r="J156"/>
  <c r="J157"/>
  <c r="J158"/>
  <c r="J159"/>
  <c r="J160"/>
  <c r="J161"/>
  <c r="J162"/>
  <c r="O156"/>
  <c r="O157"/>
  <c r="J163"/>
  <c r="J164"/>
  <c r="J165"/>
  <c r="J166"/>
  <c r="J167"/>
  <c r="J168"/>
  <c r="J169"/>
  <c r="H11"/>
  <c r="H12"/>
  <c r="H13"/>
  <c r="O11"/>
  <c r="O12"/>
  <c r="O13"/>
  <c r="J176"/>
  <c r="J177"/>
  <c r="J178"/>
  <c r="J204"/>
  <c r="J205"/>
  <c r="J206"/>
  <c r="J207"/>
  <c r="J208"/>
  <c r="J209"/>
  <c r="J210"/>
  <c r="J211"/>
  <c r="J212"/>
  <c r="J213"/>
  <c r="J214"/>
  <c r="J215"/>
  <c r="J216"/>
  <c r="J152"/>
  <c r="O176"/>
  <c r="O151"/>
  <c r="O152"/>
  <c r="O153"/>
  <c r="O154"/>
  <c r="O155"/>
  <c r="J15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31"/>
  <c r="J130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200"/>
  <c r="K200" s="1"/>
  <c r="O201"/>
  <c r="O202"/>
  <c r="K202" s="1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O224"/>
  <c r="O225"/>
  <c r="O226"/>
  <c r="O227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3"/>
  <c r="O254"/>
  <c r="O255"/>
  <c r="O256"/>
  <c r="O257"/>
  <c r="O258"/>
  <c r="O259"/>
  <c r="O260"/>
  <c r="O261"/>
  <c r="O262"/>
  <c r="O263"/>
  <c r="O264"/>
  <c r="O265"/>
  <c r="O266"/>
  <c r="O267"/>
  <c r="O268"/>
  <c r="O269"/>
  <c r="O270"/>
  <c r="O271"/>
  <c r="O272"/>
  <c r="O273"/>
  <c r="O274"/>
  <c r="O275"/>
  <c r="O276"/>
  <c r="O277"/>
  <c r="O278"/>
  <c r="O279"/>
  <c r="O280"/>
  <c r="O281"/>
  <c r="O282"/>
  <c r="O283"/>
  <c r="O284"/>
  <c r="O285"/>
  <c r="O286"/>
  <c r="O287"/>
  <c r="O288"/>
  <c r="O289"/>
  <c r="O290"/>
  <c r="O291"/>
  <c r="O292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3"/>
  <c r="O314"/>
  <c r="O315"/>
  <c r="O316"/>
  <c r="O317"/>
  <c r="O318"/>
  <c r="O319"/>
  <c r="O320"/>
  <c r="O321"/>
  <c r="O322"/>
  <c r="O323"/>
  <c r="O324"/>
  <c r="O325"/>
  <c r="O326"/>
  <c r="O327"/>
  <c r="O328"/>
  <c r="O329"/>
  <c r="O330"/>
  <c r="O331"/>
  <c r="O332"/>
  <c r="O333"/>
  <c r="O334"/>
  <c r="O335"/>
  <c r="O336"/>
  <c r="O337"/>
  <c r="O338"/>
  <c r="O339"/>
  <c r="O340"/>
  <c r="O341"/>
  <c r="O342"/>
  <c r="O343"/>
  <c r="O344"/>
  <c r="O345"/>
  <c r="O346"/>
  <c r="O347"/>
  <c r="O348"/>
  <c r="O349"/>
  <c r="O350"/>
  <c r="O351"/>
  <c r="O352"/>
  <c r="O353"/>
  <c r="O354"/>
  <c r="O355"/>
  <c r="O356"/>
  <c r="O357"/>
  <c r="O358"/>
  <c r="O359"/>
  <c r="O360"/>
  <c r="O364"/>
  <c r="O365"/>
  <c r="O366"/>
  <c r="O367"/>
  <c r="O368"/>
  <c r="O369"/>
  <c r="O370"/>
  <c r="O371"/>
  <c r="O372"/>
  <c r="O373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H76"/>
  <c r="H77"/>
  <c r="H78"/>
  <c r="H79"/>
  <c r="H80"/>
  <c r="H81"/>
  <c r="H82"/>
  <c r="H83"/>
  <c r="H84"/>
  <c r="H85"/>
  <c r="H86"/>
  <c r="H87"/>
  <c r="O60"/>
  <c r="O61"/>
  <c r="O62"/>
  <c r="O63"/>
  <c r="O64"/>
  <c r="O65"/>
  <c r="O66"/>
  <c r="O67"/>
  <c r="O68"/>
  <c r="O69"/>
  <c r="O70"/>
  <c r="O71"/>
  <c r="O72"/>
  <c r="O73"/>
  <c r="O74"/>
  <c r="O75"/>
  <c r="O76"/>
  <c r="H52"/>
  <c r="H53"/>
  <c r="H54"/>
  <c r="H55"/>
  <c r="H56"/>
  <c r="H57"/>
  <c r="H58"/>
  <c r="H59"/>
  <c r="H60"/>
  <c r="O49"/>
  <c r="O50"/>
  <c r="O51"/>
  <c r="O52"/>
  <c r="O53"/>
  <c r="K53" s="1"/>
  <c r="O54"/>
  <c r="O55"/>
  <c r="O56"/>
  <c r="O57"/>
  <c r="O58"/>
  <c r="O59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L51" s="1"/>
  <c r="J52"/>
  <c r="J53"/>
  <c r="L53" s="1"/>
  <c r="J54"/>
  <c r="L54" s="1"/>
  <c r="J55"/>
  <c r="L55" s="1"/>
  <c r="J56"/>
  <c r="L56" s="1"/>
  <c r="J57"/>
  <c r="L57" s="1"/>
  <c r="J58"/>
  <c r="L58" s="1"/>
  <c r="J59"/>
  <c r="L59" s="1"/>
  <c r="J27"/>
  <c r="J28"/>
  <c r="J29"/>
  <c r="J30"/>
  <c r="J31"/>
  <c r="O34"/>
  <c r="O35"/>
  <c r="O36"/>
  <c r="O37"/>
  <c r="O38"/>
  <c r="O39"/>
  <c r="O40"/>
  <c r="O41"/>
  <c r="O42"/>
  <c r="O43"/>
  <c r="O44"/>
  <c r="O45"/>
  <c r="O46"/>
  <c r="O47"/>
  <c r="O48"/>
  <c r="O27"/>
  <c r="O28"/>
  <c r="O29"/>
  <c r="O30"/>
  <c r="O31"/>
  <c r="O32"/>
  <c r="O33"/>
  <c r="J60"/>
  <c r="L60" s="1"/>
  <c r="J61"/>
  <c r="L61" s="1"/>
  <c r="J62"/>
  <c r="L62" s="1"/>
  <c r="J63"/>
  <c r="L63" s="1"/>
  <c r="J64"/>
  <c r="L64" s="1"/>
  <c r="J65"/>
  <c r="L65" s="1"/>
  <c r="J66"/>
  <c r="L66" s="1"/>
  <c r="J67"/>
  <c r="L67" s="1"/>
  <c r="J68"/>
  <c r="L68" s="1"/>
  <c r="J69"/>
  <c r="L69" s="1"/>
  <c r="J70"/>
  <c r="L70" s="1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L275" s="1"/>
  <c r="J276"/>
  <c r="L276" s="1"/>
  <c r="J277"/>
  <c r="J278"/>
  <c r="L278" s="1"/>
  <c r="J279"/>
  <c r="L279" s="1"/>
  <c r="J280"/>
  <c r="L280" s="1"/>
  <c r="J281"/>
  <c r="L281" s="1"/>
  <c r="J282"/>
  <c r="L282" s="1"/>
  <c r="J283"/>
  <c r="L283" s="1"/>
  <c r="J284"/>
  <c r="J285"/>
  <c r="J286"/>
  <c r="L286" s="1"/>
  <c r="J287"/>
  <c r="L287" s="1"/>
  <c r="J288"/>
  <c r="L288" s="1"/>
  <c r="J289"/>
  <c r="L289" s="1"/>
  <c r="J290"/>
  <c r="L290" s="1"/>
  <c r="J291"/>
  <c r="L291" s="1"/>
  <c r="J292"/>
  <c r="L292" s="1"/>
  <c r="J293"/>
  <c r="L293" s="1"/>
  <c r="J294"/>
  <c r="L294" s="1"/>
  <c r="J295"/>
  <c r="L295" s="1"/>
  <c r="J296"/>
  <c r="L296" s="1"/>
  <c r="J297"/>
  <c r="L297" s="1"/>
  <c r="J298"/>
  <c r="L298" s="1"/>
  <c r="J299"/>
  <c r="L299" s="1"/>
  <c r="J300"/>
  <c r="L300" s="1"/>
  <c r="J301"/>
  <c r="J302"/>
  <c r="L302" s="1"/>
  <c r="J303"/>
  <c r="J304"/>
  <c r="L304" s="1"/>
  <c r="J305"/>
  <c r="J306"/>
  <c r="L306" s="1"/>
  <c r="J307"/>
  <c r="J308"/>
  <c r="L308" s="1"/>
  <c r="J309"/>
  <c r="J310"/>
  <c r="L310" s="1"/>
  <c r="J311"/>
  <c r="J312"/>
  <c r="L312" s="1"/>
  <c r="J313"/>
  <c r="J314"/>
  <c r="L314" s="1"/>
  <c r="J315"/>
  <c r="J316"/>
  <c r="L316" s="1"/>
  <c r="J317"/>
  <c r="J318"/>
  <c r="L318" s="1"/>
  <c r="J319"/>
  <c r="J320"/>
  <c r="L320" s="1"/>
  <c r="J321"/>
  <c r="J322"/>
  <c r="L322" s="1"/>
  <c r="J323"/>
  <c r="J324"/>
  <c r="L324" s="1"/>
  <c r="J325"/>
  <c r="L325" s="1"/>
  <c r="J326"/>
  <c r="J327"/>
  <c r="L327" s="1"/>
  <c r="J328"/>
  <c r="J329"/>
  <c r="L329" s="1"/>
  <c r="J330"/>
  <c r="J331"/>
  <c r="L331" s="1"/>
  <c r="J332"/>
  <c r="J333"/>
  <c r="L333" s="1"/>
  <c r="J334"/>
  <c r="J335"/>
  <c r="L335" s="1"/>
  <c r="J336"/>
  <c r="J337"/>
  <c r="J338"/>
  <c r="J339"/>
  <c r="L339" s="1"/>
  <c r="J340"/>
  <c r="J341"/>
  <c r="L341" s="1"/>
  <c r="J342"/>
  <c r="J343"/>
  <c r="L343" s="1"/>
  <c r="J344"/>
  <c r="J345"/>
  <c r="L345" s="1"/>
  <c r="J346"/>
  <c r="J347"/>
  <c r="L347" s="1"/>
  <c r="J348"/>
  <c r="J349"/>
  <c r="L349" s="1"/>
  <c r="J350"/>
  <c r="L350" s="1"/>
  <c r="J351"/>
  <c r="L351" s="1"/>
  <c r="J352"/>
  <c r="L352" s="1"/>
  <c r="J353"/>
  <c r="L353" s="1"/>
  <c r="J354"/>
  <c r="L354" s="1"/>
  <c r="J355"/>
  <c r="L355" s="1"/>
  <c r="J356"/>
  <c r="L356" s="1"/>
  <c r="J357"/>
  <c r="L357" s="1"/>
  <c r="J358"/>
  <c r="L358" s="1"/>
  <c r="J359"/>
  <c r="L359" s="1"/>
  <c r="J360"/>
  <c r="L360" s="1"/>
  <c r="J361"/>
  <c r="L361" s="1"/>
  <c r="J362"/>
  <c r="L362" s="1"/>
  <c r="J363"/>
  <c r="L363" s="1"/>
  <c r="J364"/>
  <c r="L364" s="1"/>
  <c r="J365"/>
  <c r="L365" s="1"/>
  <c r="J366"/>
  <c r="L366" s="1"/>
  <c r="J367"/>
  <c r="L367" s="1"/>
  <c r="J368"/>
  <c r="L368" s="1"/>
  <c r="J369"/>
  <c r="L369" s="1"/>
  <c r="J370"/>
  <c r="L370" s="1"/>
  <c r="J371"/>
  <c r="L371" s="1"/>
  <c r="J372"/>
  <c r="L372" s="1"/>
  <c r="J373"/>
  <c r="L373" s="1"/>
  <c r="H5"/>
  <c r="H6"/>
  <c r="H7"/>
  <c r="H8"/>
  <c r="H9"/>
  <c r="H10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K49" s="1"/>
  <c r="H50"/>
  <c r="K50" s="1"/>
  <c r="H51"/>
  <c r="K51" s="1"/>
  <c r="H61"/>
  <c r="H62"/>
  <c r="H63"/>
  <c r="H64"/>
  <c r="H65"/>
  <c r="H66"/>
  <c r="H67"/>
  <c r="H68"/>
  <c r="H69"/>
  <c r="H70"/>
  <c r="H71"/>
  <c r="H72"/>
  <c r="H73"/>
  <c r="H74"/>
  <c r="H75"/>
  <c r="H88"/>
  <c r="H89"/>
  <c r="H90"/>
  <c r="H91"/>
  <c r="H92"/>
  <c r="H93"/>
  <c r="H94"/>
  <c r="H95"/>
  <c r="H96"/>
  <c r="H97"/>
  <c r="H98"/>
  <c r="H99"/>
  <c r="H100"/>
  <c r="H101"/>
  <c r="K101" s="1"/>
  <c r="H102"/>
  <c r="H103"/>
  <c r="K103" s="1"/>
  <c r="H104"/>
  <c r="H105"/>
  <c r="K105" s="1"/>
  <c r="H106"/>
  <c r="H107"/>
  <c r="K107" s="1"/>
  <c r="H108"/>
  <c r="H109"/>
  <c r="K109" s="1"/>
  <c r="H110"/>
  <c r="H111"/>
  <c r="K111" s="1"/>
  <c r="H112"/>
  <c r="H113"/>
  <c r="K113" s="1"/>
  <c r="H114"/>
  <c r="H115"/>
  <c r="K115" s="1"/>
  <c r="H116"/>
  <c r="H117"/>
  <c r="K117" s="1"/>
  <c r="H118"/>
  <c r="H119"/>
  <c r="K119" s="1"/>
  <c r="H120"/>
  <c r="H121"/>
  <c r="K121" s="1"/>
  <c r="H122"/>
  <c r="H123"/>
  <c r="K123" s="1"/>
  <c r="H124"/>
  <c r="H125"/>
  <c r="K125" s="1"/>
  <c r="H126"/>
  <c r="K126" s="1"/>
  <c r="H127"/>
  <c r="H128"/>
  <c r="K128" s="1"/>
  <c r="H129"/>
  <c r="H130"/>
  <c r="K130" s="1"/>
  <c r="H131"/>
  <c r="H132"/>
  <c r="K132" s="1"/>
  <c r="H133"/>
  <c r="H134"/>
  <c r="K134" s="1"/>
  <c r="H135"/>
  <c r="H136"/>
  <c r="K136" s="1"/>
  <c r="H137"/>
  <c r="H138"/>
  <c r="K138" s="1"/>
  <c r="H139"/>
  <c r="H140"/>
  <c r="K140" s="1"/>
  <c r="H141"/>
  <c r="H142"/>
  <c r="K142" s="1"/>
  <c r="H143"/>
  <c r="H144"/>
  <c r="K144" s="1"/>
  <c r="H145"/>
  <c r="H146"/>
  <c r="K146" s="1"/>
  <c r="H147"/>
  <c r="H148"/>
  <c r="K148" s="1"/>
  <c r="H149"/>
  <c r="H150"/>
  <c r="K150" s="1"/>
  <c r="H151"/>
  <c r="H152"/>
  <c r="K152" s="1"/>
  <c r="H153"/>
  <c r="H154"/>
  <c r="K154" s="1"/>
  <c r="H155"/>
  <c r="H156"/>
  <c r="K156" s="1"/>
  <c r="H157"/>
  <c r="H158"/>
  <c r="K158" s="1"/>
  <c r="H159"/>
  <c r="H160"/>
  <c r="K160" s="1"/>
  <c r="H161"/>
  <c r="H162"/>
  <c r="K162" s="1"/>
  <c r="H163"/>
  <c r="H164"/>
  <c r="K164" s="1"/>
  <c r="H165"/>
  <c r="H166"/>
  <c r="K166" s="1"/>
  <c r="H167"/>
  <c r="H168"/>
  <c r="K168" s="1"/>
  <c r="H169"/>
  <c r="H170"/>
  <c r="K170" s="1"/>
  <c r="H171"/>
  <c r="H172"/>
  <c r="K172" s="1"/>
  <c r="H173"/>
  <c r="H174"/>
  <c r="K174" s="1"/>
  <c r="H175"/>
  <c r="H176"/>
  <c r="H177"/>
  <c r="H178"/>
  <c r="H179"/>
  <c r="H180"/>
  <c r="H181"/>
  <c r="K181" s="1"/>
  <c r="H182"/>
  <c r="H183"/>
  <c r="H184"/>
  <c r="K184" s="1"/>
  <c r="H185"/>
  <c r="H186"/>
  <c r="K186" s="1"/>
  <c r="H187"/>
  <c r="H188"/>
  <c r="K188" s="1"/>
  <c r="H189"/>
  <c r="H190"/>
  <c r="K190" s="1"/>
  <c r="H191"/>
  <c r="H192"/>
  <c r="K192" s="1"/>
  <c r="H193"/>
  <c r="H194"/>
  <c r="K194" s="1"/>
  <c r="H195"/>
  <c r="H196"/>
  <c r="K196" s="1"/>
  <c r="H197"/>
  <c r="H198"/>
  <c r="K198" s="1"/>
  <c r="K203"/>
  <c r="K207"/>
  <c r="K211"/>
  <c r="H223"/>
  <c r="K223" s="1"/>
  <c r="H224"/>
  <c r="H225"/>
  <c r="K225" s="1"/>
  <c r="H226"/>
  <c r="H227"/>
  <c r="K227" s="1"/>
  <c r="H228"/>
  <c r="H229"/>
  <c r="K229" s="1"/>
  <c r="H230"/>
  <c r="H231"/>
  <c r="K231" s="1"/>
  <c r="H232"/>
  <c r="H233"/>
  <c r="K233" s="1"/>
  <c r="H234"/>
  <c r="H235"/>
  <c r="K235" s="1"/>
  <c r="H236"/>
  <c r="H237"/>
  <c r="K237" s="1"/>
  <c r="H238"/>
  <c r="H239"/>
  <c r="K239" s="1"/>
  <c r="H240"/>
  <c r="H241"/>
  <c r="K241" s="1"/>
  <c r="H242"/>
  <c r="H243"/>
  <c r="K243" s="1"/>
  <c r="H244"/>
  <c r="H245"/>
  <c r="K245" s="1"/>
  <c r="H246"/>
  <c r="H247"/>
  <c r="K247" s="1"/>
  <c r="H248"/>
  <c r="H249"/>
  <c r="K249" s="1"/>
  <c r="H250"/>
  <c r="H251"/>
  <c r="K251" s="1"/>
  <c r="H252"/>
  <c r="H253"/>
  <c r="K253" s="1"/>
  <c r="H254"/>
  <c r="H255"/>
  <c r="K255" s="1"/>
  <c r="H256"/>
  <c r="H257"/>
  <c r="K257" s="1"/>
  <c r="H258"/>
  <c r="H259"/>
  <c r="K259" s="1"/>
  <c r="H260"/>
  <c r="H261"/>
  <c r="K261" s="1"/>
  <c r="H262"/>
  <c r="H263"/>
  <c r="K263" s="1"/>
  <c r="H264"/>
  <c r="H265"/>
  <c r="K265" s="1"/>
  <c r="H266"/>
  <c r="H267"/>
  <c r="K267" s="1"/>
  <c r="H268"/>
  <c r="H269"/>
  <c r="K269" s="1"/>
  <c r="H270"/>
  <c r="H271"/>
  <c r="K271" s="1"/>
  <c r="H272"/>
  <c r="H273"/>
  <c r="K273" s="1"/>
  <c r="H274"/>
  <c r="H275"/>
  <c r="K275" s="1"/>
  <c r="H276"/>
  <c r="H277"/>
  <c r="K277" s="1"/>
  <c r="H278"/>
  <c r="H279"/>
  <c r="K279" s="1"/>
  <c r="H280"/>
  <c r="H281"/>
  <c r="K281" s="1"/>
  <c r="H282"/>
  <c r="H283"/>
  <c r="K283" s="1"/>
  <c r="H284"/>
  <c r="H285"/>
  <c r="K285" s="1"/>
  <c r="H286"/>
  <c r="H287"/>
  <c r="K287" s="1"/>
  <c r="H288"/>
  <c r="H289"/>
  <c r="K289" s="1"/>
  <c r="H290"/>
  <c r="H291"/>
  <c r="K291" s="1"/>
  <c r="H292"/>
  <c r="H293"/>
  <c r="K293" s="1"/>
  <c r="H294"/>
  <c r="H295"/>
  <c r="K295" s="1"/>
  <c r="H296"/>
  <c r="H297"/>
  <c r="K297" s="1"/>
  <c r="H298"/>
  <c r="H299"/>
  <c r="K299" s="1"/>
  <c r="H300"/>
  <c r="H301"/>
  <c r="K301" s="1"/>
  <c r="H302"/>
  <c r="H303"/>
  <c r="K303" s="1"/>
  <c r="H304"/>
  <c r="H305"/>
  <c r="K305" s="1"/>
  <c r="H306"/>
  <c r="H307"/>
  <c r="K307" s="1"/>
  <c r="H308"/>
  <c r="H309"/>
  <c r="K309" s="1"/>
  <c r="H310"/>
  <c r="H311"/>
  <c r="K311" s="1"/>
  <c r="H312"/>
  <c r="H313"/>
  <c r="K313" s="1"/>
  <c r="H314"/>
  <c r="H315"/>
  <c r="K315" s="1"/>
  <c r="H316"/>
  <c r="H317"/>
  <c r="K317" s="1"/>
  <c r="H318"/>
  <c r="H319"/>
  <c r="K319" s="1"/>
  <c r="H320"/>
  <c r="H321"/>
  <c r="K321" s="1"/>
  <c r="H322"/>
  <c r="H323"/>
  <c r="K323" s="1"/>
  <c r="H324"/>
  <c r="H325"/>
  <c r="K325" s="1"/>
  <c r="H326"/>
  <c r="H327"/>
  <c r="K327" s="1"/>
  <c r="H328"/>
  <c r="H329"/>
  <c r="K329" s="1"/>
  <c r="H330"/>
  <c r="H331"/>
  <c r="K331" s="1"/>
  <c r="H332"/>
  <c r="H333"/>
  <c r="K333" s="1"/>
  <c r="H334"/>
  <c r="H335"/>
  <c r="K335" s="1"/>
  <c r="H336"/>
  <c r="H337"/>
  <c r="K337" s="1"/>
  <c r="H338"/>
  <c r="H339"/>
  <c r="K339" s="1"/>
  <c r="H340"/>
  <c r="H341"/>
  <c r="K341" s="1"/>
  <c r="H342"/>
  <c r="H343"/>
  <c r="K343" s="1"/>
  <c r="H344"/>
  <c r="H345"/>
  <c r="K345" s="1"/>
  <c r="H346"/>
  <c r="H347"/>
  <c r="K347" s="1"/>
  <c r="H348"/>
  <c r="H349"/>
  <c r="K349" s="1"/>
  <c r="H350"/>
  <c r="H351"/>
  <c r="K351" s="1"/>
  <c r="H352"/>
  <c r="H353"/>
  <c r="K353" s="1"/>
  <c r="H354"/>
  <c r="H355"/>
  <c r="K355" s="1"/>
  <c r="H356"/>
  <c r="H357"/>
  <c r="K357" s="1"/>
  <c r="H358"/>
  <c r="H359"/>
  <c r="K359" s="1"/>
  <c r="H360"/>
  <c r="H361"/>
  <c r="K361" s="1"/>
  <c r="H362"/>
  <c r="K362" s="1"/>
  <c r="H363"/>
  <c r="K363" s="1"/>
  <c r="H364"/>
  <c r="K364" s="1"/>
  <c r="H365"/>
  <c r="H366"/>
  <c r="K366" s="1"/>
  <c r="H367"/>
  <c r="H368"/>
  <c r="K368" s="1"/>
  <c r="H369"/>
  <c r="H370"/>
  <c r="K370" s="1"/>
  <c r="H371"/>
  <c r="H372"/>
  <c r="K372" s="1"/>
  <c r="H373"/>
  <c r="H1"/>
  <c r="K12" l="1"/>
  <c r="K48"/>
  <c r="K46"/>
  <c r="K44"/>
  <c r="K42"/>
  <c r="K40"/>
  <c r="K38"/>
  <c r="K36"/>
  <c r="K34"/>
  <c r="L242"/>
  <c r="L52"/>
  <c r="K58"/>
  <c r="K56"/>
  <c r="K54"/>
  <c r="K52"/>
  <c r="K57"/>
  <c r="K55"/>
  <c r="K60"/>
  <c r="K87"/>
  <c r="K85"/>
  <c r="K83"/>
  <c r="K81"/>
  <c r="K79"/>
  <c r="K77"/>
  <c r="K182"/>
  <c r="K180"/>
  <c r="K178"/>
  <c r="L181"/>
  <c r="M160"/>
  <c r="L160"/>
  <c r="M158"/>
  <c r="L158"/>
  <c r="M156"/>
  <c r="L156"/>
  <c r="M154"/>
  <c r="L154"/>
  <c r="M198"/>
  <c r="L198"/>
  <c r="M196"/>
  <c r="L196"/>
  <c r="M194"/>
  <c r="L194"/>
  <c r="M192"/>
  <c r="L192"/>
  <c r="M190"/>
  <c r="L190"/>
  <c r="M188"/>
  <c r="L188"/>
  <c r="M186"/>
  <c r="L186"/>
  <c r="M184"/>
  <c r="L184"/>
  <c r="M182"/>
  <c r="L182"/>
  <c r="M203"/>
  <c r="L203"/>
  <c r="M201"/>
  <c r="L201"/>
  <c r="L162"/>
  <c r="L175"/>
  <c r="L173"/>
  <c r="L171"/>
  <c r="L180"/>
  <c r="M348"/>
  <c r="L348"/>
  <c r="M346"/>
  <c r="L346"/>
  <c r="M344"/>
  <c r="L344"/>
  <c r="M342"/>
  <c r="L342"/>
  <c r="M340"/>
  <c r="L340"/>
  <c r="M338"/>
  <c r="L338"/>
  <c r="M336"/>
  <c r="L336"/>
  <c r="M334"/>
  <c r="L334"/>
  <c r="M332"/>
  <c r="L332"/>
  <c r="M330"/>
  <c r="L330"/>
  <c r="M328"/>
  <c r="L328"/>
  <c r="M326"/>
  <c r="L326"/>
  <c r="M284"/>
  <c r="L284"/>
  <c r="M274"/>
  <c r="L274"/>
  <c r="M272"/>
  <c r="L272"/>
  <c r="M270"/>
  <c r="L270"/>
  <c r="M268"/>
  <c r="L268"/>
  <c r="M266"/>
  <c r="L266"/>
  <c r="M264"/>
  <c r="L264"/>
  <c r="M262"/>
  <c r="L262"/>
  <c r="M260"/>
  <c r="L260"/>
  <c r="M258"/>
  <c r="L258"/>
  <c r="M256"/>
  <c r="L256"/>
  <c r="M254"/>
  <c r="L254"/>
  <c r="M252"/>
  <c r="L252"/>
  <c r="M250"/>
  <c r="L250"/>
  <c r="M248"/>
  <c r="L248"/>
  <c r="M246"/>
  <c r="L246"/>
  <c r="M244"/>
  <c r="L244"/>
  <c r="M240"/>
  <c r="L240"/>
  <c r="M238"/>
  <c r="L238"/>
  <c r="M236"/>
  <c r="L236"/>
  <c r="M234"/>
  <c r="L234"/>
  <c r="M232"/>
  <c r="L232"/>
  <c r="M230"/>
  <c r="L230"/>
  <c r="M228"/>
  <c r="L228"/>
  <c r="M226"/>
  <c r="L226"/>
  <c r="M224"/>
  <c r="L224"/>
  <c r="M222"/>
  <c r="L222"/>
  <c r="M220"/>
  <c r="L220"/>
  <c r="M218"/>
  <c r="L218"/>
  <c r="M129"/>
  <c r="L129"/>
  <c r="M127"/>
  <c r="L127"/>
  <c r="M125"/>
  <c r="L125"/>
  <c r="M123"/>
  <c r="L123"/>
  <c r="M121"/>
  <c r="L121"/>
  <c r="M119"/>
  <c r="L119"/>
  <c r="M117"/>
  <c r="L117"/>
  <c r="M115"/>
  <c r="L115"/>
  <c r="M113"/>
  <c r="L113"/>
  <c r="M111"/>
  <c r="L111"/>
  <c r="M109"/>
  <c r="L109"/>
  <c r="M107"/>
  <c r="L107"/>
  <c r="M105"/>
  <c r="L105"/>
  <c r="M103"/>
  <c r="L103"/>
  <c r="M101"/>
  <c r="L101"/>
  <c r="M99"/>
  <c r="L99"/>
  <c r="M97"/>
  <c r="L97"/>
  <c r="M95"/>
  <c r="L95"/>
  <c r="M93"/>
  <c r="L93"/>
  <c r="M91"/>
  <c r="L91"/>
  <c r="M89"/>
  <c r="L89"/>
  <c r="M87"/>
  <c r="L87"/>
  <c r="M85"/>
  <c r="L85"/>
  <c r="M83"/>
  <c r="L83"/>
  <c r="M81"/>
  <c r="L81"/>
  <c r="M79"/>
  <c r="L79"/>
  <c r="M77"/>
  <c r="L77"/>
  <c r="M75"/>
  <c r="L75"/>
  <c r="M73"/>
  <c r="L73"/>
  <c r="M71"/>
  <c r="L71"/>
  <c r="M31"/>
  <c r="L31"/>
  <c r="M29"/>
  <c r="L29"/>
  <c r="M27"/>
  <c r="L27"/>
  <c r="M50"/>
  <c r="L50"/>
  <c r="M48"/>
  <c r="L48"/>
  <c r="M46"/>
  <c r="L46"/>
  <c r="M44"/>
  <c r="L44"/>
  <c r="M42"/>
  <c r="L42"/>
  <c r="M40"/>
  <c r="L40"/>
  <c r="M38"/>
  <c r="L38"/>
  <c r="M36"/>
  <c r="L36"/>
  <c r="M34"/>
  <c r="L34"/>
  <c r="M32"/>
  <c r="L32"/>
  <c r="M130"/>
  <c r="L130"/>
  <c r="M150"/>
  <c r="L150"/>
  <c r="M148"/>
  <c r="L148"/>
  <c r="M146"/>
  <c r="L146"/>
  <c r="M144"/>
  <c r="L144"/>
  <c r="M142"/>
  <c r="L142"/>
  <c r="M140"/>
  <c r="L140"/>
  <c r="M138"/>
  <c r="L138"/>
  <c r="M136"/>
  <c r="L136"/>
  <c r="M134"/>
  <c r="L134"/>
  <c r="M132"/>
  <c r="L132"/>
  <c r="M152"/>
  <c r="L152"/>
  <c r="M215"/>
  <c r="L215"/>
  <c r="M213"/>
  <c r="L213"/>
  <c r="M211"/>
  <c r="L211"/>
  <c r="M209"/>
  <c r="L209"/>
  <c r="M207"/>
  <c r="L207"/>
  <c r="M205"/>
  <c r="L205"/>
  <c r="M178"/>
  <c r="L178"/>
  <c r="M323"/>
  <c r="L323"/>
  <c r="M321"/>
  <c r="L321"/>
  <c r="M319"/>
  <c r="L319"/>
  <c r="M317"/>
  <c r="L317"/>
  <c r="M315"/>
  <c r="L315"/>
  <c r="M313"/>
  <c r="L313"/>
  <c r="M311"/>
  <c r="L311"/>
  <c r="M309"/>
  <c r="L309"/>
  <c r="M307"/>
  <c r="L307"/>
  <c r="M305"/>
  <c r="L305"/>
  <c r="M303"/>
  <c r="L303"/>
  <c r="M301"/>
  <c r="L301"/>
  <c r="M285"/>
  <c r="L285"/>
  <c r="M273"/>
  <c r="L273"/>
  <c r="M271"/>
  <c r="L271"/>
  <c r="M269"/>
  <c r="L269"/>
  <c r="M267"/>
  <c r="L267"/>
  <c r="M265"/>
  <c r="L265"/>
  <c r="M263"/>
  <c r="L263"/>
  <c r="M261"/>
  <c r="L261"/>
  <c r="M259"/>
  <c r="L259"/>
  <c r="M257"/>
  <c r="L257"/>
  <c r="M255"/>
  <c r="L255"/>
  <c r="M253"/>
  <c r="L253"/>
  <c r="M251"/>
  <c r="L251"/>
  <c r="M249"/>
  <c r="L249"/>
  <c r="M247"/>
  <c r="L247"/>
  <c r="M245"/>
  <c r="L245"/>
  <c r="M243"/>
  <c r="L243"/>
  <c r="M241"/>
  <c r="L241"/>
  <c r="M239"/>
  <c r="L239"/>
  <c r="M237"/>
  <c r="L237"/>
  <c r="M235"/>
  <c r="L235"/>
  <c r="M233"/>
  <c r="L233"/>
  <c r="M231"/>
  <c r="L231"/>
  <c r="M229"/>
  <c r="L229"/>
  <c r="M227"/>
  <c r="L227"/>
  <c r="M225"/>
  <c r="L225"/>
  <c r="M223"/>
  <c r="L223"/>
  <c r="M221"/>
  <c r="L221"/>
  <c r="M219"/>
  <c r="L219"/>
  <c r="M217"/>
  <c r="L217"/>
  <c r="M128"/>
  <c r="L128"/>
  <c r="M126"/>
  <c r="L126"/>
  <c r="M124"/>
  <c r="L124"/>
  <c r="M122"/>
  <c r="L122"/>
  <c r="M120"/>
  <c r="L120"/>
  <c r="M118"/>
  <c r="L118"/>
  <c r="M116"/>
  <c r="L116"/>
  <c r="M114"/>
  <c r="L114"/>
  <c r="M112"/>
  <c r="L112"/>
  <c r="M110"/>
  <c r="L110"/>
  <c r="M108"/>
  <c r="L108"/>
  <c r="M106"/>
  <c r="L106"/>
  <c r="M104"/>
  <c r="L104"/>
  <c r="M102"/>
  <c r="L102"/>
  <c r="M100"/>
  <c r="L100"/>
  <c r="M98"/>
  <c r="L98"/>
  <c r="M96"/>
  <c r="L96"/>
  <c r="M94"/>
  <c r="L94"/>
  <c r="M92"/>
  <c r="L92"/>
  <c r="M90"/>
  <c r="L90"/>
  <c r="M88"/>
  <c r="L88"/>
  <c r="M86"/>
  <c r="L86"/>
  <c r="M84"/>
  <c r="L84"/>
  <c r="M82"/>
  <c r="L82"/>
  <c r="M80"/>
  <c r="L80"/>
  <c r="M76"/>
  <c r="L76"/>
  <c r="M74"/>
  <c r="L74"/>
  <c r="M72"/>
  <c r="L72"/>
  <c r="M30"/>
  <c r="L30"/>
  <c r="M28"/>
  <c r="L28"/>
  <c r="M49"/>
  <c r="L49"/>
  <c r="M47"/>
  <c r="L47"/>
  <c r="M45"/>
  <c r="L45"/>
  <c r="M43"/>
  <c r="L43"/>
  <c r="M41"/>
  <c r="L41"/>
  <c r="M39"/>
  <c r="L39"/>
  <c r="M37"/>
  <c r="L37"/>
  <c r="M35"/>
  <c r="L35"/>
  <c r="M33"/>
  <c r="L33"/>
  <c r="M131"/>
  <c r="L131"/>
  <c r="M149"/>
  <c r="L149"/>
  <c r="M147"/>
  <c r="L147"/>
  <c r="M145"/>
  <c r="L145"/>
  <c r="M143"/>
  <c r="L143"/>
  <c r="M141"/>
  <c r="L141"/>
  <c r="M139"/>
  <c r="L139"/>
  <c r="M137"/>
  <c r="L137"/>
  <c r="M135"/>
  <c r="L135"/>
  <c r="M133"/>
  <c r="L133"/>
  <c r="M151"/>
  <c r="L151"/>
  <c r="M216"/>
  <c r="L216"/>
  <c r="M214"/>
  <c r="L214"/>
  <c r="M212"/>
  <c r="L212"/>
  <c r="M210"/>
  <c r="L210"/>
  <c r="M208"/>
  <c r="L208"/>
  <c r="M206"/>
  <c r="L206"/>
  <c r="M204"/>
  <c r="L204"/>
  <c r="M159"/>
  <c r="L159"/>
  <c r="M157"/>
  <c r="L157"/>
  <c r="M155"/>
  <c r="L155"/>
  <c r="M153"/>
  <c r="L153"/>
  <c r="M199"/>
  <c r="L199"/>
  <c r="M197"/>
  <c r="L197"/>
  <c r="M195"/>
  <c r="L195"/>
  <c r="M193"/>
  <c r="L193"/>
  <c r="M191"/>
  <c r="L191"/>
  <c r="M189"/>
  <c r="L189"/>
  <c r="M187"/>
  <c r="L187"/>
  <c r="M185"/>
  <c r="L185"/>
  <c r="M183"/>
  <c r="L183"/>
  <c r="M202"/>
  <c r="L202"/>
  <c r="M200"/>
  <c r="L200"/>
  <c r="L176"/>
  <c r="L168"/>
  <c r="L166"/>
  <c r="L164"/>
  <c r="K373"/>
  <c r="K371"/>
  <c r="K369"/>
  <c r="K367"/>
  <c r="K365"/>
  <c r="L337"/>
  <c r="L277"/>
  <c r="L78"/>
  <c r="L177"/>
  <c r="L169"/>
  <c r="L167"/>
  <c r="L165"/>
  <c r="L163"/>
  <c r="L161"/>
  <c r="L174"/>
  <c r="L172"/>
  <c r="L170"/>
  <c r="L179"/>
  <c r="K221"/>
  <c r="K219"/>
  <c r="K217"/>
  <c r="K215"/>
  <c r="K213"/>
  <c r="K209"/>
  <c r="K205"/>
  <c r="K201"/>
  <c r="K76"/>
  <c r="M374"/>
  <c r="K224"/>
  <c r="K175"/>
  <c r="K173"/>
  <c r="K171"/>
  <c r="K169"/>
  <c r="K167"/>
  <c r="K165"/>
  <c r="K163"/>
  <c r="K161"/>
  <c r="K159"/>
  <c r="K153"/>
  <c r="K149"/>
  <c r="K147"/>
  <c r="K145"/>
  <c r="K143"/>
  <c r="K141"/>
  <c r="K139"/>
  <c r="K137"/>
  <c r="K135"/>
  <c r="K133"/>
  <c r="K131"/>
  <c r="K129"/>
  <c r="K127"/>
  <c r="K47"/>
  <c r="K27"/>
  <c r="M277"/>
  <c r="M78"/>
  <c r="K13"/>
  <c r="M181"/>
  <c r="K222"/>
  <c r="K220"/>
  <c r="K218"/>
  <c r="K216"/>
  <c r="K214"/>
  <c r="M373"/>
  <c r="M371"/>
  <c r="M369"/>
  <c r="M367"/>
  <c r="M365"/>
  <c r="M363"/>
  <c r="M361"/>
  <c r="M359"/>
  <c r="M357"/>
  <c r="M355"/>
  <c r="M353"/>
  <c r="M351"/>
  <c r="M349"/>
  <c r="M347"/>
  <c r="M345"/>
  <c r="M343"/>
  <c r="M341"/>
  <c r="M339"/>
  <c r="M337"/>
  <c r="M335"/>
  <c r="M333"/>
  <c r="M331"/>
  <c r="M329"/>
  <c r="M327"/>
  <c r="M325"/>
  <c r="M299"/>
  <c r="M297"/>
  <c r="M295"/>
  <c r="M293"/>
  <c r="M291"/>
  <c r="M289"/>
  <c r="M287"/>
  <c r="M283"/>
  <c r="M281"/>
  <c r="M279"/>
  <c r="M275"/>
  <c r="M70"/>
  <c r="M68"/>
  <c r="M66"/>
  <c r="M64"/>
  <c r="M62"/>
  <c r="M60"/>
  <c r="M58"/>
  <c r="M56"/>
  <c r="M54"/>
  <c r="M52"/>
  <c r="M372"/>
  <c r="M370"/>
  <c r="M368"/>
  <c r="M366"/>
  <c r="M364"/>
  <c r="M362"/>
  <c r="M360"/>
  <c r="M358"/>
  <c r="M356"/>
  <c r="M354"/>
  <c r="M352"/>
  <c r="M350"/>
  <c r="M324"/>
  <c r="M322"/>
  <c r="M320"/>
  <c r="M318"/>
  <c r="M316"/>
  <c r="M314"/>
  <c r="M312"/>
  <c r="M310"/>
  <c r="M308"/>
  <c r="M306"/>
  <c r="M304"/>
  <c r="M302"/>
  <c r="M300"/>
  <c r="M298"/>
  <c r="M296"/>
  <c r="M294"/>
  <c r="M292"/>
  <c r="M290"/>
  <c r="M288"/>
  <c r="M286"/>
  <c r="M282"/>
  <c r="M280"/>
  <c r="M278"/>
  <c r="M276"/>
  <c r="M69"/>
  <c r="M67"/>
  <c r="M65"/>
  <c r="M63"/>
  <c r="M61"/>
  <c r="M59"/>
  <c r="M57"/>
  <c r="M55"/>
  <c r="M53"/>
  <c r="M51"/>
  <c r="K360"/>
  <c r="K358"/>
  <c r="K356"/>
  <c r="K354"/>
  <c r="K352"/>
  <c r="K350"/>
  <c r="K348"/>
  <c r="K346"/>
  <c r="K344"/>
  <c r="K342"/>
  <c r="K340"/>
  <c r="K338"/>
  <c r="K336"/>
  <c r="K334"/>
  <c r="K332"/>
  <c r="K330"/>
  <c r="K328"/>
  <c r="K326"/>
  <c r="K324"/>
  <c r="K322"/>
  <c r="K320"/>
  <c r="K318"/>
  <c r="K316"/>
  <c r="K314"/>
  <c r="K312"/>
  <c r="K310"/>
  <c r="K308"/>
  <c r="K306"/>
  <c r="K304"/>
  <c r="K302"/>
  <c r="K300"/>
  <c r="K298"/>
  <c r="K296"/>
  <c r="K294"/>
  <c r="K292"/>
  <c r="K290"/>
  <c r="K288"/>
  <c r="K286"/>
  <c r="K284"/>
  <c r="K282"/>
  <c r="K280"/>
  <c r="K278"/>
  <c r="K276"/>
  <c r="K274"/>
  <c r="K272"/>
  <c r="K270"/>
  <c r="K268"/>
  <c r="K266"/>
  <c r="K264"/>
  <c r="K262"/>
  <c r="K260"/>
  <c r="K258"/>
  <c r="K256"/>
  <c r="K254"/>
  <c r="K252"/>
  <c r="K250"/>
  <c r="K248"/>
  <c r="K246"/>
  <c r="K244"/>
  <c r="K242"/>
  <c r="K240"/>
  <c r="K238"/>
  <c r="K236"/>
  <c r="K234"/>
  <c r="K232"/>
  <c r="K230"/>
  <c r="K228"/>
  <c r="K226"/>
  <c r="K99"/>
  <c r="K97"/>
  <c r="K95"/>
  <c r="K93"/>
  <c r="K91"/>
  <c r="K89"/>
  <c r="K74"/>
  <c r="K72"/>
  <c r="K70"/>
  <c r="K68"/>
  <c r="K66"/>
  <c r="K64"/>
  <c r="K62"/>
  <c r="M242"/>
  <c r="K176"/>
  <c r="M177"/>
  <c r="M168"/>
  <c r="M166"/>
  <c r="M164"/>
  <c r="K157"/>
  <c r="M162"/>
  <c r="M175"/>
  <c r="M173"/>
  <c r="M171"/>
  <c r="M179"/>
  <c r="K155"/>
  <c r="M176"/>
  <c r="M169"/>
  <c r="M167"/>
  <c r="M165"/>
  <c r="M163"/>
  <c r="M161"/>
  <c r="M174"/>
  <c r="M172"/>
  <c r="M170"/>
  <c r="M180"/>
  <c r="K374"/>
  <c r="K212"/>
  <c r="K210"/>
  <c r="K208"/>
  <c r="K206"/>
  <c r="K204"/>
  <c r="K177"/>
  <c r="K197"/>
  <c r="K195"/>
  <c r="K193"/>
  <c r="K191"/>
  <c r="K189"/>
  <c r="K187"/>
  <c r="K185"/>
  <c r="K183"/>
  <c r="K179"/>
  <c r="K151"/>
  <c r="K86"/>
  <c r="K84"/>
  <c r="K82"/>
  <c r="K80"/>
  <c r="K78"/>
  <c r="K11"/>
  <c r="K124"/>
  <c r="K122"/>
  <c r="K120"/>
  <c r="K118"/>
  <c r="K116"/>
  <c r="K114"/>
  <c r="K112"/>
  <c r="K110"/>
  <c r="K108"/>
  <c r="K106"/>
  <c r="K104"/>
  <c r="K102"/>
  <c r="K100"/>
  <c r="K98"/>
  <c r="K96"/>
  <c r="K94"/>
  <c r="K92"/>
  <c r="K90"/>
  <c r="K88"/>
  <c r="K75"/>
  <c r="K73"/>
  <c r="K71"/>
  <c r="K69"/>
  <c r="K67"/>
  <c r="K65"/>
  <c r="K63"/>
  <c r="K61"/>
  <c r="K59"/>
  <c r="K45"/>
  <c r="K43"/>
  <c r="K41"/>
  <c r="K39"/>
  <c r="K37"/>
  <c r="K35"/>
  <c r="H3"/>
  <c r="O2" l="1"/>
  <c r="O3"/>
  <c r="O4"/>
  <c r="O5"/>
  <c r="O6"/>
  <c r="O7"/>
  <c r="O8"/>
  <c r="O9"/>
  <c r="O10"/>
  <c r="O14"/>
  <c r="K14" s="1"/>
  <c r="O15"/>
  <c r="O16"/>
  <c r="O17"/>
  <c r="O18"/>
  <c r="O19"/>
  <c r="O20"/>
  <c r="O21"/>
  <c r="O22"/>
  <c r="O23"/>
  <c r="K23" s="1"/>
  <c r="O24"/>
  <c r="K24" s="1"/>
  <c r="O25"/>
  <c r="K25" s="1"/>
  <c r="O26"/>
  <c r="K26" s="1"/>
  <c r="K28"/>
  <c r="K29"/>
  <c r="K30"/>
  <c r="K31"/>
  <c r="K32"/>
  <c r="K33"/>
  <c r="H2" l="1"/>
  <c r="H4"/>
  <c r="J1" l="1"/>
  <c r="K1"/>
  <c r="J23"/>
  <c r="L23" s="1"/>
  <c r="J22"/>
  <c r="L22" s="1"/>
  <c r="K22"/>
  <c r="J21"/>
  <c r="L21" s="1"/>
  <c r="K21"/>
  <c r="J20"/>
  <c r="L20" s="1"/>
  <c r="K20"/>
  <c r="M23" l="1"/>
  <c r="M1"/>
  <c r="L1"/>
  <c r="M20"/>
  <c r="M21"/>
  <c r="M22"/>
  <c r="J5"/>
  <c r="L5" s="1"/>
  <c r="J4"/>
  <c r="L4" s="1"/>
  <c r="J3"/>
  <c r="L3" s="1"/>
  <c r="K3"/>
  <c r="J26"/>
  <c r="L26" s="1"/>
  <c r="J25"/>
  <c r="L25" s="1"/>
  <c r="J24"/>
  <c r="L24" s="1"/>
  <c r="J15"/>
  <c r="L15" s="1"/>
  <c r="J14"/>
  <c r="L14" s="1"/>
  <c r="J2"/>
  <c r="L2" s="1"/>
  <c r="K2"/>
  <c r="J19"/>
  <c r="L19" s="1"/>
  <c r="J18"/>
  <c r="L18" s="1"/>
  <c r="K18"/>
  <c r="J17"/>
  <c r="L17" s="1"/>
  <c r="K17"/>
  <c r="J16"/>
  <c r="L16" s="1"/>
  <c r="K16"/>
  <c r="J13"/>
  <c r="L13" s="1"/>
  <c r="M13" l="1"/>
  <c r="M16"/>
  <c r="M17"/>
  <c r="M18"/>
  <c r="M14"/>
  <c r="M24"/>
  <c r="M26"/>
  <c r="M3"/>
  <c r="M5"/>
  <c r="M19"/>
  <c r="M2"/>
  <c r="M15"/>
  <c r="M25"/>
  <c r="M4"/>
  <c r="K15"/>
  <c r="K19"/>
  <c r="K4"/>
  <c r="K5"/>
  <c r="J12" l="1"/>
  <c r="L12" s="1"/>
  <c r="J11"/>
  <c r="L11" s="1"/>
  <c r="J10"/>
  <c r="L10" s="1"/>
  <c r="J9"/>
  <c r="L9" s="1"/>
  <c r="J8"/>
  <c r="L8" s="1"/>
  <c r="J7"/>
  <c r="L7" s="1"/>
  <c r="J6"/>
  <c r="L6" s="1"/>
  <c r="M8" l="1"/>
  <c r="M10"/>
  <c r="M12"/>
  <c r="M6"/>
  <c r="M7"/>
  <c r="M9"/>
  <c r="M11"/>
  <c r="K6"/>
  <c r="K7"/>
  <c r="K8"/>
  <c r="K9"/>
  <c r="K10"/>
</calcChain>
</file>

<file path=xl/sharedStrings.xml><?xml version="1.0" encoding="utf-8"?>
<sst xmlns="http://schemas.openxmlformats.org/spreadsheetml/2006/main" count="2005" uniqueCount="682">
  <si>
    <t>A à B</t>
  </si>
  <si>
    <t>A à C</t>
  </si>
  <si>
    <t>A à D</t>
  </si>
  <si>
    <t>A à E</t>
  </si>
  <si>
    <t>A à F</t>
  </si>
  <si>
    <t>A à G</t>
  </si>
  <si>
    <t>A à H</t>
  </si>
  <si>
    <t>A à I</t>
  </si>
  <si>
    <t>A à J</t>
  </si>
  <si>
    <t>A à K</t>
  </si>
  <si>
    <t>A à L</t>
  </si>
  <si>
    <t>A à M</t>
  </si>
  <si>
    <t>A à N</t>
  </si>
  <si>
    <t>N à A</t>
  </si>
  <si>
    <t>N à B</t>
  </si>
  <si>
    <t>B à A</t>
  </si>
  <si>
    <t>B à C</t>
  </si>
  <si>
    <t>B à D</t>
  </si>
  <si>
    <t>B à E</t>
  </si>
  <si>
    <t>B à F</t>
  </si>
  <si>
    <t>B à G</t>
  </si>
  <si>
    <t>B à H</t>
  </si>
  <si>
    <t>B à I</t>
  </si>
  <si>
    <t>B à J</t>
  </si>
  <si>
    <t>B à K</t>
  </si>
  <si>
    <t>B à L</t>
  </si>
  <si>
    <t>B à M</t>
  </si>
  <si>
    <t>B à N</t>
  </si>
  <si>
    <t>C à A</t>
  </si>
  <si>
    <t>C à B</t>
  </si>
  <si>
    <t>C à D</t>
  </si>
  <si>
    <t>C à E</t>
  </si>
  <si>
    <t>C à F</t>
  </si>
  <si>
    <t>C à G</t>
  </si>
  <si>
    <t>C à H</t>
  </si>
  <si>
    <t>C à I</t>
  </si>
  <si>
    <t>C à J</t>
  </si>
  <si>
    <t>C à K</t>
  </si>
  <si>
    <t>C à L</t>
  </si>
  <si>
    <t>C à M</t>
  </si>
  <si>
    <t>C à N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</si>
  <si>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</si>
  <si>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</si>
  <si>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</si>
  <si>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</si>
  <si>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</si>
  <si>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</si>
  <si>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</si>
  <si>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</si>
  <si>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</si>
  <si>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</si>
  <si>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</si>
  <si>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</si>
  <si>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</si>
  <si>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</si>
  <si>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D à A</t>
  </si>
  <si>
    <t>D à B</t>
  </si>
  <si>
    <t>D à C</t>
  </si>
  <si>
    <t>D à E</t>
  </si>
  <si>
    <t>D à F</t>
  </si>
  <si>
    <t>D à G</t>
  </si>
  <si>
    <t>D à H</t>
  </si>
  <si>
    <t>D à I</t>
  </si>
  <si>
    <t>D à J</t>
  </si>
  <si>
    <t>D à K</t>
  </si>
  <si>
    <t>D à L</t>
  </si>
  <si>
    <t>D à M</t>
  </si>
  <si>
    <t>D à N</t>
  </si>
  <si>
    <t>E à A</t>
  </si>
  <si>
    <t>E à B</t>
  </si>
  <si>
    <t>E à C</t>
  </si>
  <si>
    <t>E à D</t>
  </si>
  <si>
    <t>E à F</t>
  </si>
  <si>
    <t>E à G</t>
  </si>
  <si>
    <t>E à H</t>
  </si>
  <si>
    <t>E à I</t>
  </si>
  <si>
    <t>E à J</t>
  </si>
  <si>
    <t>E à K</t>
  </si>
  <si>
    <t>E à L</t>
  </si>
  <si>
    <t>E à M</t>
  </si>
  <si>
    <t>E à N</t>
  </si>
  <si>
    <t>F à A</t>
  </si>
  <si>
    <t>F à B</t>
  </si>
  <si>
    <t>F à C</t>
  </si>
  <si>
    <t>F à D</t>
  </si>
  <si>
    <t>F à E</t>
  </si>
  <si>
    <t>F à G</t>
  </si>
  <si>
    <t>F à H</t>
  </si>
  <si>
    <t>F à I</t>
  </si>
  <si>
    <t>F à J</t>
  </si>
  <si>
    <t>F à K</t>
  </si>
  <si>
    <t>F à L</t>
  </si>
  <si>
    <t>F à M</t>
  </si>
  <si>
    <t>F à N</t>
  </si>
  <si>
    <t>G à A</t>
  </si>
  <si>
    <t>G à D</t>
  </si>
  <si>
    <t>G à F</t>
  </si>
  <si>
    <t>G à H</t>
  </si>
  <si>
    <t>G à I</t>
  </si>
  <si>
    <t>G à J</t>
  </si>
  <si>
    <t>G à K</t>
  </si>
  <si>
    <t>G à L</t>
  </si>
  <si>
    <t>G à M</t>
  </si>
  <si>
    <t>G à N</t>
  </si>
  <si>
    <t>H à A</t>
  </si>
  <si>
    <t>H à B</t>
  </si>
  <si>
    <t>H à C</t>
  </si>
  <si>
    <t>H à D</t>
  </si>
  <si>
    <t>H à E</t>
  </si>
  <si>
    <t>H à F</t>
  </si>
  <si>
    <t>H à I</t>
  </si>
  <si>
    <t>H à J</t>
  </si>
  <si>
    <t>H à K</t>
  </si>
  <si>
    <t>H à L</t>
  </si>
  <si>
    <t>H à M</t>
  </si>
  <si>
    <t>H à N</t>
  </si>
  <si>
    <t>I à A</t>
  </si>
  <si>
    <t>I à B</t>
  </si>
  <si>
    <t>I à C</t>
  </si>
  <si>
    <t>I à D</t>
  </si>
  <si>
    <t>I à E</t>
  </si>
  <si>
    <t>I à F</t>
  </si>
  <si>
    <t>I à G</t>
  </si>
  <si>
    <t>I à H</t>
  </si>
  <si>
    <t>I à J</t>
  </si>
  <si>
    <t>I à K</t>
  </si>
  <si>
    <t>I à L</t>
  </si>
  <si>
    <t>I à M</t>
  </si>
  <si>
    <t>I à N</t>
  </si>
  <si>
    <t>J à A</t>
  </si>
  <si>
    <t>K à A</t>
  </si>
  <si>
    <t>L à A</t>
  </si>
  <si>
    <t>L à B</t>
  </si>
  <si>
    <t>M à A</t>
  </si>
  <si>
    <t>M à B</t>
  </si>
  <si>
    <t>N à C</t>
  </si>
  <si>
    <t>N à D</t>
  </si>
  <si>
    <t>N à E</t>
  </si>
  <si>
    <t>N à F</t>
  </si>
  <si>
    <t>N à G</t>
  </si>
  <si>
    <t>N à H</t>
  </si>
  <si>
    <t>N à I</t>
  </si>
  <si>
    <t>N à J</t>
  </si>
  <si>
    <t>N à K</t>
  </si>
  <si>
    <t>N à L</t>
  </si>
  <si>
    <t>N à M</t>
  </si>
  <si>
    <t>M à C</t>
  </si>
  <si>
    <t>M à D</t>
  </si>
  <si>
    <t>M à E</t>
  </si>
  <si>
    <t>M à F</t>
  </si>
  <si>
    <t>M à G</t>
  </si>
  <si>
    <t>M à H</t>
  </si>
  <si>
    <t>M à I</t>
  </si>
  <si>
    <t>M à J</t>
  </si>
  <si>
    <t>M à K</t>
  </si>
  <si>
    <t>M à L</t>
  </si>
  <si>
    <t>M à N</t>
  </si>
  <si>
    <t>L à D</t>
  </si>
  <si>
    <t>L à E</t>
  </si>
  <si>
    <t>L à F</t>
  </si>
  <si>
    <t>L à G</t>
  </si>
  <si>
    <t>L à H</t>
  </si>
  <si>
    <t>L à I</t>
  </si>
  <si>
    <t>L à J</t>
  </si>
  <si>
    <t>L à K</t>
  </si>
  <si>
    <t>L à M</t>
  </si>
  <si>
    <t>L à N</t>
  </si>
  <si>
    <t>K à B</t>
  </si>
  <si>
    <t>K à C</t>
  </si>
  <si>
    <t>K à D</t>
  </si>
  <si>
    <t>K à E</t>
  </si>
  <si>
    <t>K à F</t>
  </si>
  <si>
    <t>K à G</t>
  </si>
  <si>
    <t>K à H</t>
  </si>
  <si>
    <t>K à I</t>
  </si>
  <si>
    <t>K à J</t>
  </si>
  <si>
    <t>K à L</t>
  </si>
  <si>
    <t>K à M</t>
  </si>
  <si>
    <t>K à N</t>
  </si>
  <si>
    <t>J à B</t>
  </si>
  <si>
    <t>J à C</t>
  </si>
  <si>
    <t>J à D</t>
  </si>
  <si>
    <t>J à E</t>
  </si>
  <si>
    <t>J à F</t>
  </si>
  <si>
    <t>J à G</t>
  </si>
  <si>
    <t>J à H</t>
  </si>
  <si>
    <t>J à I</t>
  </si>
  <si>
    <t>J à K</t>
  </si>
  <si>
    <t>J à L</t>
  </si>
  <si>
    <t>J à M</t>
  </si>
  <si>
    <t>J à N</t>
  </si>
  <si>
    <t>G à C</t>
  </si>
  <si>
    <t>A à O</t>
  </si>
  <si>
    <t>A à P</t>
  </si>
  <si>
    <t>A à Q</t>
  </si>
  <si>
    <t>A à R</t>
  </si>
  <si>
    <t>A à S</t>
  </si>
  <si>
    <t>A à T</t>
  </si>
  <si>
    <t>A à U</t>
  </si>
  <si>
    <t>A à V</t>
  </si>
  <si>
    <t>A à W</t>
  </si>
  <si>
    <t>A à X</t>
  </si>
  <si>
    <t>A à Y</t>
  </si>
  <si>
    <t>A à Z</t>
  </si>
  <si>
    <t>B à O</t>
  </si>
  <si>
    <t>B à P</t>
  </si>
  <si>
    <t>B à Q</t>
  </si>
  <si>
    <t>B à R</t>
  </si>
  <si>
    <t>B à S</t>
  </si>
  <si>
    <t>B à T</t>
  </si>
  <si>
    <t>B à U</t>
  </si>
  <si>
    <t>B à V</t>
  </si>
  <si>
    <t>B à W</t>
  </si>
  <si>
    <t>B à X</t>
  </si>
  <si>
    <t>B à Y</t>
  </si>
  <si>
    <t>B à Z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</si>
  <si>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</si>
  <si>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</si>
  <si>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</si>
  <si>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</si>
  <si>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</si>
  <si>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</si>
  <si>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</si>
  <si>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</si>
  <si>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</si>
  <si>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</si>
  <si>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</si>
  <si>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</si>
  <si>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C à O</t>
  </si>
  <si>
    <t>C à P</t>
  </si>
  <si>
    <t>C à Q</t>
  </si>
  <si>
    <t>C à R</t>
  </si>
  <si>
    <t>C à S</t>
  </si>
  <si>
    <t>C à T</t>
  </si>
  <si>
    <t>C à U</t>
  </si>
  <si>
    <t>C à V</t>
  </si>
  <si>
    <t>C à W</t>
  </si>
  <si>
    <t>C à X</t>
  </si>
  <si>
    <t>C à Y</t>
  </si>
  <si>
    <t>C à Z</t>
  </si>
  <si>
    <t>D à O</t>
  </si>
  <si>
    <t>D à P</t>
  </si>
  <si>
    <t>D à Q</t>
  </si>
  <si>
    <t>D à R</t>
  </si>
  <si>
    <t>D à S</t>
  </si>
  <si>
    <t>D à T</t>
  </si>
  <si>
    <t>D à U</t>
  </si>
  <si>
    <t>D à V</t>
  </si>
  <si>
    <t>D à W</t>
  </si>
  <si>
    <t>D à X</t>
  </si>
  <si>
    <t>D à Y</t>
  </si>
  <si>
    <t>D à Z</t>
  </si>
  <si>
    <t>F à O</t>
  </si>
  <si>
    <t>F à P</t>
  </si>
  <si>
    <t>F à Q</t>
  </si>
  <si>
    <t>F à R</t>
  </si>
  <si>
    <t>F à S</t>
  </si>
  <si>
    <t>F à T</t>
  </si>
  <si>
    <t>F à U</t>
  </si>
  <si>
    <t>F à V</t>
  </si>
  <si>
    <t>F à W</t>
  </si>
  <si>
    <t>F à X</t>
  </si>
  <si>
    <t>F à Y</t>
  </si>
  <si>
    <t>F à Z</t>
  </si>
  <si>
    <t>G à B</t>
  </si>
  <si>
    <t>G à P</t>
  </si>
  <si>
    <t>G à O</t>
  </si>
  <si>
    <t>G à Q</t>
  </si>
  <si>
    <t>G à R</t>
  </si>
  <si>
    <t>G à S</t>
  </si>
  <si>
    <t>G à T</t>
  </si>
  <si>
    <t>G à V</t>
  </si>
  <si>
    <t>G à U</t>
  </si>
  <si>
    <t>G à W</t>
  </si>
  <si>
    <t>G à X</t>
  </si>
  <si>
    <t>G à Y</t>
  </si>
  <si>
    <t>G à Z</t>
  </si>
  <si>
    <t>E à O</t>
  </si>
  <si>
    <t>E à P</t>
  </si>
  <si>
    <t>E à Q</t>
  </si>
  <si>
    <t>E à R</t>
  </si>
  <si>
    <t>E à S</t>
  </si>
  <si>
    <t>E à T</t>
  </si>
  <si>
    <t>E à U</t>
  </si>
  <si>
    <t>E à V</t>
  </si>
  <si>
    <t>E à W</t>
  </si>
  <si>
    <t>E à X</t>
  </si>
  <si>
    <t>E à Y</t>
  </si>
  <si>
    <t>E à Z</t>
  </si>
  <si>
    <t>H à O</t>
  </si>
  <si>
    <t>H à P</t>
  </si>
  <si>
    <t>H à Q</t>
  </si>
  <si>
    <t>H à R</t>
  </si>
  <si>
    <t>H à S</t>
  </si>
  <si>
    <t>H à T</t>
  </si>
  <si>
    <t>H à U</t>
  </si>
  <si>
    <t>H à V</t>
  </si>
  <si>
    <t>H à W</t>
  </si>
  <si>
    <t>H à X</t>
  </si>
  <si>
    <t>H à Y</t>
  </si>
  <si>
    <t>H à Z</t>
  </si>
  <si>
    <t>I à O</t>
  </si>
  <si>
    <t>I à P</t>
  </si>
  <si>
    <t>I à Q</t>
  </si>
  <si>
    <t>I à R</t>
  </si>
  <si>
    <t>I à S</t>
  </si>
  <si>
    <t>I à T</t>
  </si>
  <si>
    <t>I à U</t>
  </si>
  <si>
    <t>I à V</t>
  </si>
  <si>
    <t>I à W</t>
  </si>
  <si>
    <t>I à X</t>
  </si>
  <si>
    <t>I à Y</t>
  </si>
  <si>
    <t>I à Z</t>
  </si>
  <si>
    <t>J à O</t>
  </si>
  <si>
    <t>J à P</t>
  </si>
  <si>
    <t>J à Q</t>
  </si>
  <si>
    <t>J à R</t>
  </si>
  <si>
    <t>Jà S</t>
  </si>
  <si>
    <t>J à T</t>
  </si>
  <si>
    <t>J à U</t>
  </si>
  <si>
    <t>J à V</t>
  </si>
  <si>
    <t>J à W</t>
  </si>
  <si>
    <t>J à X</t>
  </si>
  <si>
    <t>J à Y</t>
  </si>
  <si>
    <t>J à Z</t>
  </si>
  <si>
    <t>K à O</t>
  </si>
  <si>
    <t>K à P</t>
  </si>
  <si>
    <t>K à Q</t>
  </si>
  <si>
    <t>K à R</t>
  </si>
  <si>
    <t>K à S</t>
  </si>
  <si>
    <t>K à T</t>
  </si>
  <si>
    <t>K à U</t>
  </si>
  <si>
    <t>K à W</t>
  </si>
  <si>
    <t>K à V</t>
  </si>
  <si>
    <t>K à X</t>
  </si>
  <si>
    <t>K à Y</t>
  </si>
  <si>
    <t>K à Z</t>
  </si>
  <si>
    <t>L à O</t>
  </si>
  <si>
    <t>L à P</t>
  </si>
  <si>
    <t>L à Q</t>
  </si>
  <si>
    <t>L à R</t>
  </si>
  <si>
    <t>L à S</t>
  </si>
  <si>
    <t>L à T</t>
  </si>
  <si>
    <t>L à U</t>
  </si>
  <si>
    <t>L à V</t>
  </si>
  <si>
    <t>L à W</t>
  </si>
  <si>
    <t>L à X</t>
  </si>
  <si>
    <t>L à Y</t>
  </si>
  <si>
    <t>L à Z</t>
  </si>
  <si>
    <t>M à O</t>
  </si>
  <si>
    <t>M à P</t>
  </si>
  <si>
    <t>M à Q</t>
  </si>
  <si>
    <t>M à R</t>
  </si>
  <si>
    <t>M à S</t>
  </si>
  <si>
    <t>M à T</t>
  </si>
  <si>
    <t>M à U</t>
  </si>
  <si>
    <t>M à V</t>
  </si>
  <si>
    <t>M à W</t>
  </si>
  <si>
    <t>M à X</t>
  </si>
  <si>
    <t>M à Y</t>
  </si>
  <si>
    <t>M à Z</t>
  </si>
  <si>
    <t>N à O</t>
  </si>
  <si>
    <t>N à P</t>
  </si>
  <si>
    <t>N à Q</t>
  </si>
  <si>
    <t>N à R</t>
  </si>
  <si>
    <t>N à S</t>
  </si>
  <si>
    <t>N à T</t>
  </si>
  <si>
    <t>N à U</t>
  </si>
  <si>
    <t>N à V</t>
  </si>
  <si>
    <t>N à W</t>
  </si>
  <si>
    <t>N à X</t>
  </si>
  <si>
    <t>N à Y</t>
  </si>
  <si>
    <t>N à Z</t>
  </si>
  <si>
    <t>O à A</t>
  </si>
  <si>
    <t>O à B</t>
  </si>
  <si>
    <t>O à C</t>
  </si>
  <si>
    <t>O à D</t>
  </si>
  <si>
    <t>O à E</t>
  </si>
  <si>
    <t>O à F</t>
  </si>
  <si>
    <t>O à G</t>
  </si>
  <si>
    <t>O à H</t>
  </si>
  <si>
    <t>O à I</t>
  </si>
  <si>
    <t>O à K</t>
  </si>
  <si>
    <t>O à L</t>
  </si>
  <si>
    <t>O à M</t>
  </si>
  <si>
    <t>O à N</t>
  </si>
  <si>
    <t>O à P</t>
  </si>
  <si>
    <t>O à Q</t>
  </si>
  <si>
    <t>O à R</t>
  </si>
  <si>
    <t>O à S</t>
  </si>
  <si>
    <t>O à T</t>
  </si>
  <si>
    <t>O à U</t>
  </si>
  <si>
    <t>O à V</t>
  </si>
  <si>
    <t>O à W</t>
  </si>
  <si>
    <t>O à X</t>
  </si>
  <si>
    <t>O à Y</t>
  </si>
  <si>
    <t>O à J</t>
  </si>
  <si>
    <t>G à E</t>
  </si>
  <si>
    <t>O à Z</t>
  </si>
  <si>
    <t>P à A</t>
  </si>
  <si>
    <t>P à B</t>
  </si>
  <si>
    <t>P à C</t>
  </si>
  <si>
    <t>P à D</t>
  </si>
  <si>
    <t>P à E</t>
  </si>
  <si>
    <t>P à F</t>
  </si>
  <si>
    <t>P à G</t>
  </si>
  <si>
    <t>P à H</t>
  </si>
  <si>
    <t>P à I</t>
  </si>
  <si>
    <t>P à J</t>
  </si>
  <si>
    <t>P à K</t>
  </si>
  <si>
    <t>P à L</t>
  </si>
  <si>
    <t>P à M</t>
  </si>
  <si>
    <t>P à N</t>
  </si>
  <si>
    <t>P à O</t>
  </si>
  <si>
    <t>P à Q</t>
  </si>
  <si>
    <t>P à R</t>
  </si>
  <si>
    <t>P à S</t>
  </si>
  <si>
    <t>P à T</t>
  </si>
  <si>
    <t>P à U</t>
  </si>
  <si>
    <t>P à V</t>
  </si>
  <si>
    <t>P à W</t>
  </si>
  <si>
    <t>P à X</t>
  </si>
  <si>
    <t>P à Y</t>
  </si>
  <si>
    <t>P à Z</t>
  </si>
  <si>
    <t>R à A</t>
  </si>
  <si>
    <t>R à B</t>
  </si>
  <si>
    <t>R à C</t>
  </si>
  <si>
    <t>R à D</t>
  </si>
  <si>
    <t>R à E</t>
  </si>
  <si>
    <t>R à F</t>
  </si>
  <si>
    <t>R à G</t>
  </si>
  <si>
    <t>R à H</t>
  </si>
  <si>
    <t>R à I</t>
  </si>
  <si>
    <t>R à J</t>
  </si>
  <si>
    <t>R à K</t>
  </si>
  <si>
    <t>R à L</t>
  </si>
  <si>
    <t>R à M</t>
  </si>
  <si>
    <t>R à N</t>
  </si>
  <si>
    <t>R à O</t>
  </si>
  <si>
    <t>R à P</t>
  </si>
  <si>
    <t>R à Q</t>
  </si>
  <si>
    <t>R à S</t>
  </si>
  <si>
    <t>R à T</t>
  </si>
  <si>
    <t>R à U</t>
  </si>
  <si>
    <t>R à V</t>
  </si>
  <si>
    <t>R à W</t>
  </si>
  <si>
    <t>R à X</t>
  </si>
  <si>
    <t>R à Y</t>
  </si>
  <si>
    <t>R à Z</t>
  </si>
  <si>
    <t>S à A</t>
  </si>
  <si>
    <t>S à B</t>
  </si>
  <si>
    <t>S à C</t>
  </si>
  <si>
    <t>S à D</t>
  </si>
  <si>
    <t>S à E</t>
  </si>
  <si>
    <t>S à F</t>
  </si>
  <si>
    <t>S à G</t>
  </si>
  <si>
    <t>S à H</t>
  </si>
  <si>
    <t>S à I</t>
  </si>
  <si>
    <t>S à J</t>
  </si>
  <si>
    <t>S à K</t>
  </si>
  <si>
    <t>S à L</t>
  </si>
  <si>
    <t>S à M</t>
  </si>
  <si>
    <t>S à N</t>
  </si>
  <si>
    <t>S à O</t>
  </si>
  <si>
    <t>S à P</t>
  </si>
  <si>
    <t>S à Q</t>
  </si>
  <si>
    <t>S à R</t>
  </si>
  <si>
    <t>S à T</t>
  </si>
  <si>
    <t>S à U</t>
  </si>
  <si>
    <t>S à V</t>
  </si>
  <si>
    <t>S à W</t>
  </si>
  <si>
    <t>S à X</t>
  </si>
  <si>
    <t>S à Y</t>
  </si>
  <si>
    <t>S à Z</t>
  </si>
  <si>
    <t>Y à A</t>
  </si>
  <si>
    <t>Y à B</t>
  </si>
  <si>
    <t>Y à C</t>
  </si>
  <si>
    <t>Y à D</t>
  </si>
  <si>
    <t>Y à E</t>
  </si>
  <si>
    <t>Y à F</t>
  </si>
  <si>
    <t>Y à G</t>
  </si>
  <si>
    <t>Y à H</t>
  </si>
  <si>
    <t>Y à I</t>
  </si>
  <si>
    <t>Y à J</t>
  </si>
  <si>
    <t>Y à K</t>
  </si>
  <si>
    <t>Y à L</t>
  </si>
  <si>
    <t>Y à M</t>
  </si>
  <si>
    <t>Y à N</t>
  </si>
  <si>
    <t>Y à O</t>
  </si>
  <si>
    <t>Y à P</t>
  </si>
  <si>
    <t>Y à Q</t>
  </si>
  <si>
    <t>Y à R</t>
  </si>
  <si>
    <t>Y à T</t>
  </si>
  <si>
    <t>Y à U</t>
  </si>
  <si>
    <t>Y à V</t>
  </si>
  <si>
    <t>Y à W</t>
  </si>
  <si>
    <t>Y à X</t>
  </si>
  <si>
    <t>Y à Z</t>
  </si>
  <si>
    <t>Z à A</t>
  </si>
  <si>
    <t>Z à B</t>
  </si>
  <si>
    <t>Z à C</t>
  </si>
  <si>
    <t>Z à D</t>
  </si>
  <si>
    <t>Z à E</t>
  </si>
  <si>
    <t>Z à F</t>
  </si>
  <si>
    <t>Z à G</t>
  </si>
  <si>
    <t>Z à H</t>
  </si>
  <si>
    <t>Z à I</t>
  </si>
  <si>
    <t>Z à J</t>
  </si>
  <si>
    <t>Z à K</t>
  </si>
  <si>
    <t>Z à L</t>
  </si>
  <si>
    <t>Z à M</t>
  </si>
  <si>
    <t>Z à N</t>
  </si>
  <si>
    <t>Z à O</t>
  </si>
  <si>
    <t>Z à P</t>
  </si>
  <si>
    <t>Z à Q</t>
  </si>
  <si>
    <t>Z à R</t>
  </si>
  <si>
    <t>Z à T</t>
  </si>
  <si>
    <t>Z à U</t>
  </si>
  <si>
    <t>Z à V</t>
  </si>
  <si>
    <t>Z à W</t>
  </si>
  <si>
    <t>Z à X</t>
  </si>
  <si>
    <t>T à A</t>
  </si>
  <si>
    <t>T à B</t>
  </si>
  <si>
    <t>T à C</t>
  </si>
  <si>
    <t>T à D</t>
  </si>
  <si>
    <t>T à E</t>
  </si>
  <si>
    <t>T à F</t>
  </si>
  <si>
    <t>T à G</t>
  </si>
  <si>
    <t>T à H</t>
  </si>
  <si>
    <t>T à I</t>
  </si>
  <si>
    <t>T à J</t>
  </si>
  <si>
    <t>T à K</t>
  </si>
  <si>
    <t>T à L</t>
  </si>
  <si>
    <t>T à M</t>
  </si>
  <si>
    <t>T à N</t>
  </si>
  <si>
    <t>T à O</t>
  </si>
  <si>
    <t>T à P</t>
  </si>
  <si>
    <t>T à Q</t>
  </si>
  <si>
    <t>T à R</t>
  </si>
  <si>
    <t>T à S</t>
  </si>
  <si>
    <t>T à U</t>
  </si>
  <si>
    <t>T à V</t>
  </si>
  <si>
    <t>T à W</t>
  </si>
  <si>
    <t>T à X</t>
  </si>
  <si>
    <t>T à Y</t>
  </si>
  <si>
    <t>T à Z</t>
  </si>
  <si>
    <t>U à A</t>
  </si>
  <si>
    <t>U à B</t>
  </si>
  <si>
    <t>U à C</t>
  </si>
  <si>
    <t>U à D</t>
  </si>
  <si>
    <t>U à E</t>
  </si>
  <si>
    <t>U à F</t>
  </si>
  <si>
    <t>U à G</t>
  </si>
  <si>
    <t>U à H</t>
  </si>
  <si>
    <t>U à I</t>
  </si>
  <si>
    <t>U à J</t>
  </si>
  <si>
    <t>U à K</t>
  </si>
  <si>
    <t>U à L</t>
  </si>
  <si>
    <t>U à M</t>
  </si>
  <si>
    <t>U à N</t>
  </si>
  <si>
    <t>U à O</t>
  </si>
  <si>
    <t>U à P</t>
  </si>
  <si>
    <t>U à Q</t>
  </si>
  <si>
    <t>U à R</t>
  </si>
  <si>
    <t>U à S</t>
  </si>
  <si>
    <t>U à T</t>
  </si>
  <si>
    <t>U à V</t>
  </si>
  <si>
    <t>U à W</t>
  </si>
  <si>
    <t>U à X</t>
  </si>
  <si>
    <t>U à Y</t>
  </si>
  <si>
    <t>U à Z</t>
  </si>
  <si>
    <t>V à A</t>
  </si>
  <si>
    <t>V à B</t>
  </si>
  <si>
    <t>V à C</t>
  </si>
  <si>
    <t>V à D</t>
  </si>
  <si>
    <t>V à E</t>
  </si>
  <si>
    <t>V à F</t>
  </si>
  <si>
    <t>V à G</t>
  </si>
  <si>
    <t>V à H</t>
  </si>
  <si>
    <t>V à I</t>
  </si>
  <si>
    <t>V à J</t>
  </si>
  <si>
    <t>V à K</t>
  </si>
  <si>
    <t>V à L</t>
  </si>
  <si>
    <t>V à M</t>
  </si>
  <si>
    <t>V à N</t>
  </si>
  <si>
    <t>V à O</t>
  </si>
  <si>
    <t>V à P</t>
  </si>
  <si>
    <t>V à Q</t>
  </si>
  <si>
    <t>V à R</t>
  </si>
  <si>
    <t>V à S</t>
  </si>
  <si>
    <t>V à T</t>
  </si>
  <si>
    <t>V à U</t>
  </si>
  <si>
    <t>V à W</t>
  </si>
  <si>
    <t>V à X</t>
  </si>
  <si>
    <t>V à Y</t>
  </si>
  <si>
    <t>V à Z</t>
  </si>
  <si>
    <t>W à A</t>
  </si>
  <si>
    <t>W à B</t>
  </si>
  <si>
    <t>W à C</t>
  </si>
  <si>
    <t>W à D</t>
  </si>
  <si>
    <t>W à E</t>
  </si>
  <si>
    <t>W à F</t>
  </si>
  <si>
    <t>W à G</t>
  </si>
  <si>
    <t>W à H</t>
  </si>
  <si>
    <t>W à I</t>
  </si>
  <si>
    <t>W à J</t>
  </si>
  <si>
    <t>W à K</t>
  </si>
  <si>
    <t>W à L</t>
  </si>
  <si>
    <t>W à M</t>
  </si>
  <si>
    <t>W à N</t>
  </si>
  <si>
    <t>W à O</t>
  </si>
  <si>
    <t>W à P</t>
  </si>
  <si>
    <t>W à Q</t>
  </si>
  <si>
    <t>W à R</t>
  </si>
  <si>
    <t>W à S</t>
  </si>
  <si>
    <t>W à T</t>
  </si>
  <si>
    <t>W à U</t>
  </si>
  <si>
    <t>W à V</t>
  </si>
  <si>
    <t>W à X</t>
  </si>
  <si>
    <t>W à Y</t>
  </si>
  <si>
    <t>W à Z</t>
  </si>
  <si>
    <t>W à W</t>
  </si>
  <si>
    <t>X à A</t>
  </si>
  <si>
    <t>X à B</t>
  </si>
  <si>
    <t>X à C</t>
  </si>
  <si>
    <t>X à D</t>
  </si>
  <si>
    <t>X à E</t>
  </si>
  <si>
    <t>X à F</t>
  </si>
  <si>
    <t>X à G</t>
  </si>
  <si>
    <t>X à H</t>
  </si>
  <si>
    <t>X à I</t>
  </si>
  <si>
    <t>X à J</t>
  </si>
  <si>
    <t>X à K</t>
  </si>
  <si>
    <t>X à L</t>
  </si>
  <si>
    <t>X à M</t>
  </si>
  <si>
    <t>X à N</t>
  </si>
  <si>
    <t>X à O</t>
  </si>
  <si>
    <t>X à P</t>
  </si>
  <si>
    <t>X à Q</t>
  </si>
  <si>
    <t>X à R</t>
  </si>
  <si>
    <t>X à S</t>
  </si>
  <si>
    <t>X à T</t>
  </si>
  <si>
    <t>X à U</t>
  </si>
  <si>
    <t>X à V</t>
  </si>
  <si>
    <t>X à W</t>
  </si>
  <si>
    <t>X à Y</t>
  </si>
  <si>
    <t>X à Z</t>
  </si>
  <si>
    <t>Y à S</t>
  </si>
  <si>
    <t>Z à S</t>
  </si>
  <si>
    <t xml:space="preserve"> =SI($K1=$E1;$F1;SI($K2=$E2;$F2;SI($K3=$E3;$F3;SI($K4=$E4;$F4;SI($K5=$E5;$F5;SI($K6=$E6;$F6;SI($K7=$E7;$F7;SI($K8=$E8;$F8;SI($K9=$E9;$F9;SI($K10=$E10;$F10;SI($K11=$E11;$F11;SI($K12=$E12;$F12;SI($K13=$E13;$F13;SI($K14=$E14;$F14;SI($K15=$E15;$F15;SI($K16=$E16;$F16;SI($K17=$E17;$F17;SI($K18=$E18;$F18;SI($K19=$E19;$F19;SI($K20=$E20;$F20;SI($K21=$E21;$F21;SI($K22=$E22;$F22;SI($K23=$E23;$F23;SI($K24=$E24;$F24;SI($K25=$E25;$F25;SI($K26=$E26;$F26;SI($K27=$E27;$F27;SI($K28=$E28;$F28;SI($K29=$E29;$F29;SI($K30=$E30;$F30;SI($K31=$E31;$F31;SI($K32=$E32;$F32;SI($K33=$E33;$F33;SI($K34=$E34;$F34;SI($K35=$E35;$F35;SI($K36=$E36;$F36;SI($K37=$E37;$F37;SI($K38=$E38;$F38;SI($K39=$E39;$F39;SI($K40=$E40;$F40;SI($K41=$E41;$F41;SI($K42=$E42;$F42;SI($K43=$E43;$F43;SI($K44=$E44;$F44;SI($K45=$E45;$F45;SI($K46=$E46;$F46;SI($K47=$E47;$F47;SI($K48=$E48;$F48;SI($K49=$E49;$F49;SI($K50=$E50;$F50;SI($K51=$E51;$F51;SI($K52=$E52;$F52;SI($K53=$E53;$F53;SI($K54=$E54;$F54;SI($K55=$E55;$F55;SI($K56=$E56;$F56;SI($K57=$E57;$F57;SI($K58=$E58;$F58;SI($K59=$E59;$F59;SI($K60=$E60;$F60;SI($K62=$E62;$F62;SI($K63=$E63;$F63;SI($K64=$E64;$F64;SI($K65=$E65;$F65;=SI($K66=$E66;$F66;SI($K67=$E67;$F67;SI($K68=$E68;$F68;SI($K69=$E69;$F69;SI($K70=$E70;$F70;SI($K71=$E71;$F71;SI($K72=$E72;$F72;SI($K73=$E73;$F73;SI($K74=$E74;$F74;SI($K75=$E75;$F75;SI($K76=$E76;$F76;SI($K77=$E77;$F77;SI($K78=$E78;$F78;SI($K79=$E79;$F79;SI($K80=$E80;$F80;SI($K81=$E81;$F81;SI($K82=$E82;$F82;SI($K83=$E83;$F83;SI($K84=$E84;$F84;SI($K85=$E85;$F85;SI($K86=$E86;$F86;SI($K87=$E87;$F87;SI($K88=$E88;$F88;SI($K89=$E89;$F89;SI($K90=$E90;$F90;SI($K91=$E91;$F91;SI($K92=$E92;$F92;SI($K93=$E93;$F93;SI($K94=$E94;$F94;SI($K95=$E95;$F95;SI($K96=$E96;$F96;SI($K97=$E97;$F97;SI($K98=$E98;$F98;SI($K99=$E99;$F99;SI($K100=$E100;$F100;SI($K101=$E101;$F101;SI($K102=$E102;$F102;SI($K103=$E103;$F103;SI($K104=$E104;$F104;SI($K105=$E105;$F105;SI($K106=$E106;$F106;SI($K107=$E107;$F107;SI($K108=$E108;$F108;SI($K109=$E109;$F109;SI($K110=$E110;$F110;SI($K111=$E111;$F111;SI($K112=$E112;$F112;SI($K113=$E113;$F113;SI($K114=$E114;$F114;SI($K115=$E115;$F115;SI($K116=$E116;$F116;SI($K117=$E117;$F117;SI($K118=$E118;$F118;SI($K119=$E119;$F119;SI($K120=$E120;$F120;SI($K121=$E121;$F121;SI($K122=$E122;$F122;SI($K123=$E123;$F123;SI($K124=$E124;$F124;SI($K125=$E125;$F125;SI($K127=$E127;$F127;SI($K128=$E128;$F128;SI($K129=$E129;$F129;SI($K130=$E130;$F130;SI($K131=$E131;$F131;SI($K132=$E132;$F132;SI($K133=$E133;$F133;SI($K134=$E134;$F134;SI($K135=$E135;$F135;SI($K136=$E136;$F136;SI($K137=$E137;$F137;SI($K138=$E138;$F138;SI($K139=$E139;$F139;SI($K140=$E140;$F140;SI($K141=$E141;$F141;SI($K142=$E142;$F142;SI($K143=$E143;$F143;SI($K144=$E144;$F144;SI($K145=$E145;$F145;SI($K146=$E146;$F146;SI($K147=$E147;$F147;SI($K148=$E148;$F148;SI($K149=$E149;$F149;SI($K150=$E150;$F150;SI($K151=$E151;$F151;SI($K152=$E152;$F152;SI($K153=$E153;$F153;SI($K154=$E154;$F154;SI($K155=$E155;$F155;SI($K156=$E156;$F156;SI($K157=$E157;$F157;SI($K158=$E158;$F158;SI($K159=$E159;$F159;SI($K160=$E160;$F160;SI($K161=$E161;$F161;SI($K162=$E162;$F162;SI($K163=$E163;$F163;SI($K164=$E164;$F164;SI($K165=$E165;$F165;SI($K166=$E166;$F166;SI($K167=$E167;$F167;SI($K168=$E168;$F168;SI($K169=$E169;$F169;SI($K170=$E170;$F170;SI($K171=$E171;$F171;SI($K172=$E172;$F172;SI($K173=$E173;$F173;SI($K174=$E174;$F174;SI($K175=$E175;$F175;SI($K176=$E176;$F176;SI($K177=$E177;$F177;SI($K178=$E178;$F178;SI($K179=$E179;$F179;SI($K180=$E180;$F180;SI($K181=$E181;$F181;SI($K182=$E182;$F182;SI($K183=$E183;$F183;SI($K184=$E184;$F184;SI($K185=$E185;$F185;SI($K186=$E186;$F186;SI($K187=$E187;$F187;SI($K188=$E188;$F188;SI($K189=$E189;$F189;SI($K191=$E191;$F191;SI($K192=$E192;$F192;SI($K193=$E193;$F193;SI($K194=$E194;$F194;SI($K195=$E195;$F195;SI($K196=$E196;$F196;SI($K197=$E197;$F197;SI($K198=$E198;$F198;SI($K199=$E199;$F199;SI($K200=$E200;$F200;SI($K201=$E201;$F201;SI($K202=$E202;$F202;SI($K203=$E203;$F203;SI($K204=$E204;$F204;SI($K205=$E205;$F205;SI($K206=$E206;$F206;SI($K207=$E207;$F207;SI($K208=$E208;$F208;SI($K209=$E209;$F209;SI($K210=$E210;$F210;SI($K211=$E211;$F211;SI($K212=$E212;$F212;SI($K213=$E213;$F213;SI($K214=$E214;$F214;SI($K215=$E215;$F215;SI($K216=$E216;$F216;SI($K217=$E217;$F217;SI($K218=$E218;$F218;SI($K219=$E219;$F219;SI($K220=$E220;$F220;SI($K221=$E221;$F221;SI($K222=$E222;$F222;SI($K223=$E223;$F223;SI($K224=$E224;$F224;SI($K225=$E225;$F225;SI($K226=$E226;$F226;SI($K227=$E227;$F227;SI($K228=$E228;$F228;SI($K229=$E229;$F229;SI($K230=$E230;$F230;SI($K231=$E231;$F231;SI($K232=$E232;$F232;SI($K233=$E233;$F233;SI($K234=$E234;$F234;SI($K235=$E235;$F235;SI($K236=$E236;$F236;SI($K237=$E237;$F237;SI($K238=$E238;$F238;SI($K239=$E239;$F239;SI($K240=$E240;$F240;SI($K241=$E241;$F241;SI($K242=$E242;$F242;SI($K243=$E243;$F243;SI($K244=$E244;$F244;SI($K245=$E245;$F245;SI($K246=$E246;$F246;SI($K247=$E247;$F247;SI($K248=$E248;$F248;SI($K249=$E249;$F249;SI($K250=$E250;$F250;SI($K251=$E251;$F251;SI($K252=$E252;$F252;SI($K253=$E253;$F253;SI($K254=$E254;$F254;SI($K256=$E256;$F256;SI($K257=$E257;$F257;SI($K258=$E258;$F258;SI($K259=$E259;$F259;SI($K260=$E260;$F260;SI($K261=$E261;$F261;SI($K262=$E262;$F262;SI($K263=$E263;$F263;SI($K264=$E264;$F264;SI($K265=$E265;$F265;SI($K266=$E266;$F266;SI($K267=$E267;$F267;SI($K268=$E268;$F268;SI($K269=$E269;$F269;SI($K270=$E270;$F270;SI($K271=$E271;$F271;SI($K272=$E272;$F272;SI($K273=$E273;$F273;SI($K274=$E274;$F274;SI($K275=$E275;$F275;SI($K276=$E276;$F276;SI($K277=$E277;$F277;SI($K278=$E278;$F278;SI($K279=$E279;$F279;SI($K280=$E280;$F280;SI($K281=$E281;$F281;SI($K282=$E282;$F282;SI($K283=$E283;$F283;SI($K284=$E284;$F284;SI($K285=$E285;$F285;SI($K286=$E286;$F286;SI($K287=$E287;$F287;SI($K288=$E288;$F288;SI($K289=$E289;$F289;SI($K290=$E290;$F290;SI($K291=$E291;$F291;SI($K292=$E292;$F292;SI($K293=$E293;$F293;SI($K294=$E294;$F294;SI($K295=$E295;$F295;SI($K296=$E296;$F296;SI($K297=$E297;$F297;SI($K298=$E298;$F298;SI($K299=$E299;$F299;SI($K300=$E300;$F300;SI($K301=$E301;$F301;SI($K302=$E302;$F302;SI($K303=$E303;$F303;SI($K304=$E304;$F304;SI($K305=$E305;$F305;SI($K306=$E306;$F306;SI($K307=$E307;$F307;SI($K308=$E308;$F308;SI($K309=$E309;$F309;SI($K310=$E310;$F310;SI($K311=$E311;$F311;SI($K312=$E312;$F312;SI($K313=$E313;$F313;SI($K314=$E314;$F314;SI($K315=$E315;$F315;SI($K316=$E316;$F316;SI($K317=$E317;$F317;SI($K318=$E318;$F318;SI($K319=$E319;$F319;SI($K321=$E321;$F321;SI($K322=$E322;$F322;SI($K323=$E323;$F323;SI($K324=$E324;$F324;($K325=$E325;$F325;SI($K326=$E326;$F326;SI($K327=$E327;$F327;SI($K328=$E328;$F328;SI($K329=$E329;$F329;SI($K330=$E330;$F330;SI($K331=$E331;$F331;SI($K332=$E332;$F332;SI($K333=$E333;$F333;SI($K334=$E334;$F334;SI($K335=$E335;$F335;SI($K336=$E336;$F336;SI($K337=$E337;$F337;SI($K338=$E338;$F338;SI($K339=$E339;$F339;SI($K340=$E340;$F340;SI($K341=$E341;$F341;SI($K342=$E342;$F342;SI($K343=$E343;$F343;SI($K344=$E344;$F344;SI($K345=$E345;$F345;SI($K346=$E346;$F346;SI($K347=$E347;$F347;SI($K348=$E348;$F348;SI($K349=$E349;$F349;SI($K350=$E350;$F350;SI($K351=$E351;$F351;SI($K352=$E352;$F352;SI($K353=$E353;$F353;SI($K354=$E354;$F354;SI($K355=$E355;$F355;SI($K356=$E356;$F356;SI($K357=$E357;$F357;SI($K358=$E358;$F358;SI($K359=$E359;$F359;SI($K360=$E360;$F360;SI($K361=$E361;$F361;SI($K362=$E362;$F362;SI($K363=$E363;$F363;SI($K364=$E364;$F364;SI($K365=$E365;$F365;SI($K366=$E366;$F366;SI($K367=$E367;$F367;SI($K368=$E368;$F368;SI($K369=$E369;$F369;SI($K370=$E370;$F370;SI($K371=$E371;$F371;SI($K372=$E372;$F372;SI($K373=$E373;$F373;SI($K374=$E374;$F374;SI($K375=$E375;$F375;SI($K376=$E376;$F376;SI($K377=$E377;$F377;SI($K378=$E378;$F378;SI($K379=$E379;$F379;SI($K380=$E380;$F380;SI($K381=$E381;$F381;SI($K382=$E382;$F382;SI($K383=$E383;$F383;SI($K384=$E384;$F384;SI($K386=$E386;$F386;SI($K387=$E387;$F387;SI($K388=$E388;$F388;SI($K389=$E389;$F389;SI($K390=$E390;$F390;SI($K391=$E391;$F391;SI($K392=$E392;$F392;SI($K393=$E393;$F393;SI($K394=$E394;$F394;SI($K395=$E395;$F395;SI($K396=$E396;$F396;SI($K397=$E397;$F397;SI($K398=$E398;$F398;SI($K399=$E399;$F399;SI($K400=$E400;$F400;SI($K401=$E401;$F401;SI($K402=$E402;$F402;SI($K403=$E403;$F403;SI($K404=$E404;$F404;SI($K405=$E405;$F405;SI($K406=$E406;$F406;SI($K407=$E407;$F407;SI($K408=$E408;$F408;SI($K409=$E409;$F409;SI($K410=$E410;$F410;SI($K411=$E411;$F411;SI($K412=$E412;$F412;SI($K413=$E413;$F413;SI($K414=$E414;$F414;SI($K415=$E415;$F415;SI($K416=$E416;$F416;SI($K417=$E417;$F417;SI($K418=$E418;$F418;SI($K419=$E419;$F419;SI($K420=$E420;$F420;SI($K421=$E421;$F421;SI($K422=$E422;$F422;SI($K423=$E423;$F423;SI($K424=$E424;$F424;SI($K425=$E425;$F425;SI($K426=$E426;$F426;SI($K427=$E427;$F427;SI($K428=$E428;$F428;SI($K429=$E429;$F429;SI($K430=$E430;$F430;SI($K431=$E431;$F431;SI($K432=$E432;$F432;SI($K434=$E434;$F434;SI($K435=$E435;$F435;SI($K436=$E436;$F436;SI($K437=$E437;$F437;=SI($K438=$E438;$F438;SI($K439=$E439;$F439;SI($K440=$E440;$F440;SI($K441=$E441;$F441;SI($K442=$E442;$F442;SI($K443=$E443;$F443;SI($K444=$E444;$F444;SI($K445=$E445;$F445;SI($K446=$E446;$F446;SI($K447=$E447;$F447;SI($K448=$E448;$F448;SI($K449=$E449;$F449;SI($K450=$E450;$F450;SI($K451=$E451;$F451;SI($K452=$E452;$F452;SI($K453=$E453;$F453;SI($K454=$E454;$F454;SI($K455=$E455;$F455;SI($K456=$E456;$F456;SI($K457=$E457;$F457;SI($K458=$E458;$F458;SI($K459=$E459;$F459;SI($K460=$E460;$F460;SI($K461=$E461;$F461;SI($K462=$E462;$F462;SI($K463=$E463;$F463;SI($K464=$E464;$F464;SI($K465=$E465;$F465;SI($K466=$E466;$F466;SI($K467=$E467;$F467;SI($K468=$E468;$F468;SI($K469=$E469;$F469;SI($K470=$E470;$F470;SI($K471=$E471;$F471;SI($K472=$E472;$F472;SI($K473=$E473;$F473;SI($K474=$E474;$F474;SI($K475=$E475;$F475;SI($K476=$E476;$F476;SI($K477=$E477;$F477;SI($K478=$E478;$F478;SI($K479=$E479;$F479;SI($K480=$E480;$F480;SI($K481=$E481;$F481;SI($K482=$E482;$F482;SI($K483=$E483;$F483;SI($K484=$E484;$F484;SI($K485=$E485;$F485;SI($K486=$E486;$F486;SI($K487=$E487;$F487;SI($K488=$E488;$F488;SI($K489=$E489;$F489;SI($K490=$E490;$F490;SI($K491=$E491;$F491;SI($K492=$E492;$F492;SI($K493=$E493;$F493;SI($K494=$E494;$F494;SI($K495=$E495;$F495;SI($K496=$E496;$F496;SI($K497=$E497;$F497;SI($K499=$E499;$F499;SI($K500=$E500;$F500;SI($K501=$E501;$F501;SI($K502=$E502;$F502;=SI($K503=$E503;$F503;SI($K504=$E504;$F504;SI($K505=$E505;$F505;SI($K506=$E506;$F506;SI($K507=$E507;$F507;SI($K508=$E508;$F508;SI($K509=$E509;$F509;SI($K510=$E510;$F510;SI($K511=$E511;$F511;SI($K512=$E512;$F512;SI($K513=$E513;$F513;SI($K514=$E514;$F514;SI($K515=$E515;$F515;SI($K516=$E516;$F516;SI($K517=$E517;$F517;SI($K518=$E518;$F518;SI($K519=$E519;$F519;SI($K520=$E520;$F520;SI($K521=$E521;$F521;SI($K522=$E522;$F522;SI($K523=$E523;$F523;SI($K524=$E524;$F524;SI($K525=$E525;$F525;SI($K526=$E526;$F526;SI($K527=$E527;$F527;SI($K528=$E528;$F528;SI($K529=$E529;$F529;SI($K530=$E530;$F530;SI($K531=$E531;$F531;SI($K532=$E532;$F532;SI($K533=$E533;$F533;SI($K534=$E534;$F534;SI($K535=$E535;$F535;SI($K536=$E536;$F536;SI($K537=$E537;$F537;SI($K538=$E538;$F538;SI($K539=$E539;$F539;SI($K540=$E540;$F540;SI($K541=$E541;$F541;SI($K542=$E542;$F542;SI($K543=$E543;$F543;SI($K544=$E544;$F544;SI($K545=$E545;$F545;SI($K546=$E546;$F546;SI($K547=$E547;$F547;SI($K548=$E548;$F548;SI($K549=$E549;$F549;SI($K550=$E550;$F550;SI($K551=$E551;$F551;SI($K552=$E552;$F552;SI($K553=$E553;$F553;SI($K554=$E554;$F554;SI($K555=$E555;$F555;SI($K556=$E556;$F556;SI($K557=$E557;$F557;SI($K558=$E558;$F558;SI($K559=$E559;$F559;SI($K560=$E560;$F560;SI($K561=$E561;$F561;SI($K562=$E562;$F562;SI($K564=$E564;$F564;SI($K565=$E565;$F565;SI($K566=$E566;$F566;SI($K567=$E567;$F567;=SI($K568=$E568;$F568;SI($K569=$E569;$F569;SI($K570=$E570;$F570;SI($K571=$E571;$F571;SI($K572=$E572;$F572;SI($K573=$E573;$F573;SI($K574=$E574;$F574;SI($K575=$E575;$F575;SI($K576=$E576;$F576;SI($K577=$E577;$F577;SI($K578=$E578;$F578;SI($K579=$E579;$F579;SI($K580=$E580;$F580;SI($K581=$E581;$F581;SI($K582=$E582;$F582;SI($K583=$E583;$F583;SI($K584=$E584;$F584;SI($K585=$E585;$F585;SI($K586=$E586;$F586;SI($K587=$E587;$F587;SI($K588=$E588;$F588;SI($K589=$E589;$F589;SI($K590=$E590;$F590;SI($K591=$E591;$F591;SI($K592=$E592;$F592;SI($K593=$E593;$F593;SI($K594=$E594;$F594;SI($K595=$E595;$F595;SI($K596=$E596;$F596;SI($K597=$E597;$F597;SI($K598=$E598;$F598;SI($K599=$E599;$F599;SI($K600=$E600;$F600;SI($K601=$E601;$F601;SI($K602=$E602;$F602;SI($K603=$E603;$F603;SI($K604=$E604;$F604;SI($K605=$E605;$F605;SI($K606=$E606;$F606;SI($K607=$E607;$F607;SI($K608=$E608;$F608;SI($K609=$E609;$F609;SI($K610=$E610;$F610;SI($K611=$E611;$F611;SI($K612=$E612;$F612;SI($K613=$E613;$F613;SI($K614=$E614;$F614;SI($K615=$E615;$F615;SI($K616=$E616;$F616;SI($K617=$E617;$F617;SI($K618=$E618;$F618;SI($K619=$E619;$F619;SI($K620=$E620;$F620;SI($K621=$E621;$F621;SI($K622=$E622;$F622;SI($K623=$E623;$F623;SI($K624=$E624;$F624;SI($K625=$E625;$F625;SI($K626=$E626;$F626;SI($K627=$E627;$F627;SI($K629=$E629;$F629;SI($K630=$E630;$F630;SI($K631=$E631;$F631;SI($K632=$E632;$F632;SI($K633=$E633;$F633;SI($K634=$E634;$F634;SI($K635=$E635;$F635;SI($K636=$E636;$F636;SI($K637=$E637;$F637;SI($K638=$E638;$F638;SI($K639=$E639;$F639;SI($K640=$E640;$F640;SI($K641=$E641;$F641;SI($K642=$E642;$F642;SI($K643=$E643;$F643;SI($K644=$E644;$F644;SI($K645=$E645;$F645;SI($K646=$E646;$F646;SI($K647=$E647;$F647;SI($K648=$E648;$F648;""))))))))))))))))))))))))))))))))))))))))))))))))))))))))))))))))</t>
  </si>
  <si>
    <t xml:space="preserve"> =SI($K1=$E1;$G1;SI($K2=$E2;$G2;SI($K3=$E3;$G3;SI($K4=$E4;$G4;SI($K5=$E5;$G5;SI($K6=$E6;$G6;SI($K7=$E7;$G7;SI($K8=$E8;$G8;SI($K9=$E9;$G9;SI($K10=$E10;$G10;SI($K11=$E11;$G11;SI($K12=$E12;$G12;SI($K13=$E13;$G13;SI($K14=$E14;$G14;SI($K15=$E15;$G15;SI($K16=$E16;$G16;SI($K17=$E17;$G17;SI($K18=$E18;$G18;SI($K19=$E19;$G19;SI($K20=$E20;$G20;SI($K21=$E21;$G21;SI($K22=$E22;$G22;SI($K23=$E23;$G23;SI($K24=$E24;$G24;SI($K25=$E25;$G25;SI($K26=$E26;$G26;SI($K27=$E27;$G27;SI($K28=$E28;$G28;SI($K29=$E29;$G29;SI($K30=$E30;$G30;SI($K31=$E31;$G31;SI($K32=$E32;$G32;SI($K33=$E33;$G33;SI($K34=$E34;$G34;SI($K35=$E35;$G35;SI($K36=$E36;$G36;SI($K37=$E37;$G37;SI($K38=$E38;$G38;SI($K39=$E39;$G39;SI($K40=$E40;$G40;SI($K41=$E41;$G41;SI($K42=$E42;$G42;SI($K43=$E43;$G43;SI($K44=$E44;$G44;SI($K45=$E45;$G45;SI($K46=$E46;$G46;SI($K47=$E47;$G47;SI($K48=$E48;$G48;SI($K49=$E49;$G49;SI($K50=$E50;$G50;SI($K51=$E51;$G51;SI($K52=$E52;$G52;SI($K53=$E53;$G53;SI($K54=$E54;$G54;SI($K55=$E55;$G55;SI($K56=$E56;$G56;SI($K57=$E57;$G57;SI($K58=$E58;$G58;SI($K59=$E59;$G59;SI($K60=$E60;$G60;SI($K62=$E62;$G62;SI($K63=$E63;$G63;SI($K64=$E64;$G64;SI($K65=$E65;$G65;=SI($K66=$E66;$G66;SI($K67=$E67;$G67;SI($K68=$E68;$G68;SI($K69=$E69;$G69;SI($K70=$E70;$G70;SI($K71=$E71;$G71;SI($K72=$E72;$G72;SI($K73=$E73;$G73;SI($K74=$E74;$G74;SI($K75=$E75;$G75;SI($K76=$E76;$G76;SI($K77=$E77;$G77;SI($K78=$E78;$G78;SI($K79=$E79;$G79;SI($K80=$E80;$G80;SI($K81=$E81;$G81;SI($K82=$E82;$G82;SI($K83=$E83;$G83;SI($K84=$E84;$G84;SI($K85=$E85;$G85;SI($K86=$E86;$G86;SI($K87=$E87;$G87;SI($K88=$E88;$G88;SI($K89=$E89;$G89;SI($K90=$E90;$G90;SI($K91=$E91;$G91;SI($K92=$E92;$G92;SI($K93=$E93;$G93;SI($K94=$E94;$G94;SI($K95=$E95;$G95;SI($K96=$E96;$G96;SI($K97=$E97;$G97;SI($K98=$E98;$G98;SI($K99=$E99;$G99;SI($K100=$E100;$G100;SI($K101=$E101;$G101;SI($K102=$E102;$G102;SI($K103=$E103;$G103;SI($K104=$E104;$G104;SI($K105=$E105;$G105;SI($K106=$E106;$G106;SI($K107=$E107;$G107;SI($K108=$E108;$G108;SI($K109=$E109;$G109;SI($K110=$E110;$G110;SI($K111=$E111;$G111;SI($K112=$E112;$G112;SI($K113=$E113;$G113;SI($K114=$E114;$G114;SI($K115=$E115;$G115;SI($K116=$E116;$G116;SI($K117=$E117;$G117;SI($K118=$E118;$G118;SI($K119=$E119;$G119;SI($K120=$E120;$G120;SI($K121=$E121;$G121;SI($K122=$E122;$G122;SI($K123=$E123;$G123;SI($K124=$E124;$G124;SI($K125=$E125;$G125;SI($K127=$E127;$G127;SI($K128=$E128;$G128;SI($K129=$E129;$G129;SI($K130=$E130;$G130;SI($K131=$E131;$G131;SI($K132=$E132;$G132;SI($K133=$E133;$G133;SI($K134=$E134;$G134;SI($K135=$E135;$G135;SI($K136=$E136;$G136;SI($K137=$E137;$G137;SI($K138=$E138;$G138;SI($K139=$E139;$G139;SI($K140=$E140;$G140;SI($K141=$E141;$G141;SI($K142=$E142;$G142;SI($K143=$E143;$G143;SI($K144=$E144;$G144;SI($K145=$E145;$G145;SI($K146=$E146;$G146;SI($K147=$E147;$G147;SI($K148=$E148;$G148;SI($K149=$E149;$G149;SI($K150=$E150;$G150;SI($K151=$E151;$G151;SI($K152=$E152;$G152;SI($K153=$E153;$G153;SI($K154=$E154;$G154;SI($K155=$E155;$G155;SI($K156=$E156;$G156;SI($K157=$E157;$G157;SI($K158=$E158;$G158;SI($K159=$E159;$G159;SI($K160=$E160;$G160;SI($K161=$E161;$G161;SI($K162=$E162;$G162;SI($K163=$E163;$G163;SI($K164=$E164;$G164;SI($K165=$E165;$G165;SI($K166=$E166;$G166;SI($K167=$E167;$G167;SI($K168=$E168;$G168;SI($K169=$E169;$G169;SI($K170=$E170;$G170;SI($K171=$E171;$G171;SI($K172=$E172;$G172;SI($K173=$E173;$G173;SI($K174=$E174;$G174;SI($K175=$E175;$G175;SI($K176=$E176;$G176;SI($K177=$E177;$G177;SI($K178=$E178;$G178;SI($K179=$E179;$G179;SI($K180=$E180;$G180;SI($K181=$E181;$G181;SI($K182=$E182;$G182;SI($K183=$E183;$G183;SI($K184=$E184;$G184;SI($K185=$E185;$G185;SI($K186=$E186;$G186;SI($K187=$E187;$G187;SI($K188=$E188;$G188;SI($K189=$E189;$G189;SI($K191=$E191;$G191;SI($K192=$E192;$G192;SI($K193=$E193;$G193;SI($K194=$E194;$G194;SI($K195=$E195;$G195;SI($K196=$E196;$G196;SI($K197=$E197;$G197;SI($K198=$E198;$G198;SI($K199=$E199;$G199;SI($K200=$E200;$G200;SI($K201=$E201;$G201;SI($K202=$E202;$G202;SI($K203=$E203;$G203;SI($K204=$E204;$G204;SI($K205=$E205;$G205;SI($K206=$E206;$G206;SI($K207=$E207;$G207;SI($K208=$E208;$G208;SI($K209=$E209;$G209;SI($K210=$E210;$G210;SI($K211=$E211;$G211;SI($K212=$E212;$G212;SI($K213=$E213;$G213;SI($K214=$E214;$G214;SI($K215=$E215;$G215;SI($K216=$E216;$G216;SI($K217=$E217;$G217;SI($K218=$E218;$G218;SI($K219=$E219;$G219;SI($K220=$E220;$G220;SI($K221=$E221;$G221;SI($K222=$E222;$G222;SI($K223=$E223;$G223;SI($K224=$E224;$G224;SI($K225=$E225;$G225;SI($K226=$E226;$G226;SI($K227=$E227;$G227;SI($K228=$E228;$G228;SI($K229=$E229;$G229;SI($K230=$E230;$G230;SI($K231=$E231;$G231;SI($K232=$E232;$G232;SI($K233=$E233;$G233;SI($K234=$E234;$G234;SI($K235=$E235;$G235;SI($K236=$E236;$G236;SI($K237=$E237;$G237;SI($K238=$E238;$G238;SI($K239=$E239;$G239;SI($K240=$E240;$G240;SI($K241=$E241;$G241;SI($K242=$E242;$G242;SI($K243=$E243;$G243;SI($K244=$E244;$G244;SI($K245=$E245;$G245;SI($K246=$E246;$G246;SI($K247=$E247;$G247;SI($K248=$E248;$G248;SI($K249=$E249;$G249;SI($K250=$E250;$G250;SI($K251=$E251;$G251;SI($K252=$E252;$G252;SI($K253=$E253;$G253;SI($K254=$E254;$G254;SI($K256=$E256;$G256;SI($K257=$E257;$G257;SI($K258=$E258;$G258;SI($K259=$E259;$G259;SI($K260=$E260;$G260;SI($K261=$E261;$G261;SI($K262=$E262;$G262;SI($K263=$E263;$G263;SI($K264=$E264;$G264;SI($K265=$E265;$G265;SI($K266=$E266;$G266;SI($K267=$E267;$G267;SI($K268=$E268;$G268;SI($K269=$E269;$G269;SI($K270=$E270;$G270;SI($K271=$E271;$G271;SI($K272=$E272;$G272;SI($K273=$E273;$G273;SI($K274=$E274;$G274;SI($K275=$E275;$G275;SI($K276=$E276;$G276;SI($K277=$E277;$G277;SI($K278=$E278;$G278;SI($K279=$E279;$G279;SI($K280=$E280;$G280;SI($K281=$E281;$G281;SI($K282=$E282;$G282;SI($K283=$E283;$G283;SI($K284=$E284;$G284;SI($K285=$E285;$G285;SI($K286=$E286;$G286;SI($K287=$E287;$G287;SI($K288=$E288;$G288;SI($K289=$E289;$G289;SI($K290=$E290;$G290;SI($K291=$E291;$G291;SI($K292=$E292;$G292;SI($K293=$E293;$G293;SI($K294=$E294;$G294;SI($K295=$E295;$G295;SI($K296=$E296;$G296;SI($K297=$E297;$G297;SI($K298=$E298;$G298;SI($K299=$E299;$G299;SI($K300=$E300;$G300;SI($K301=$E301;$G301;SI($K302=$E302;$G302;SI($K303=$E303;$G303;SI($K304=$E304;$G304;SI($K305=$E305;$G305;SI($K306=$E306;$G306;SI($K307=$E307;$G307;SI($K308=$E308;$G308;SI($K309=$E309;$G309;SI($K310=$E310;$G310;SI($K311=$E311;$G311;SI($K312=$E312;$G312;SI($K313=$E313;$G313;SI($K314=$E314;$G314;SI($K315=$E315;$G315;SI($K316=$E316;$G316;SI($K317=$E317;$G317;SI($K318=$E318;$G318;SI($K319=$E319;$G319;SI($K321=$E321;$G321;SI($K322=$E322;$G322;SI($K323=$E323;$G323;SI($K324=$E324;$G324;($K325=$E325;$G325;SI($K326=$E326;$G326;SI($K327=$E327;$G327;SI($K328=$E328;$G328;SI($K329=$E329;$G329;SI($K330=$E330;$G330;SI($K331=$E331;$G331;SI($K332=$E332;$G332;SI($K333=$E333;$G333;SI($K334=$E334;$G334;SI($K335=$E335;$G335;SI($K336=$E336;$G336;SI($K337=$E337;$G337;SI($K338=$E338;$G338;SI($K339=$E339;$G339;SI($K340=$E340;$G340;SI($K341=$E341;$G341;SI($K342=$E342;$G342;SI($K343=$E343;$G343;SI($K344=$E344;$G344;SI($K345=$E345;$G345;SI($K346=$E346;$G346;SI($K347=$E347;$G347;SI($K348=$E348;$G348;SI($K349=$E349;$G349;SI($K350=$E350;$G350;SI($K351=$E351;$G351;SI($K352=$E352;$G352;SI($K353=$E353;$G353;SI($K354=$E354;$G354;SI($K355=$E355;$G355;SI($K356=$E356;$G356;SI($K357=$E357;$G357;SI($K358=$E358;$G358;SI($K359=$E359;$G359;SI($K360=$E360;$G360;SI($K361=$E361;$G361;SI($K362=$E362;$G362;SI($K363=$E363;$G363;SI($K364=$E364;$G364;SI($K365=$E365;$G365;SI($K366=$E366;$G366;SI($K367=$E367;$G367;SI($K368=$E368;$G368;SI($K369=$E369;$G369;SI($K370=$E370;$G370;SI($K371=$E371;$G371;SI($K372=$E372;$G372;SI($K373=$E373;$G373;SI($K374=$E374;$G374;SI($K375=$E375;$G375;SI($K376=$E376;$G376;SI($K377=$E377;$G377;SI($K378=$E378;$G378;SI($K379=$E379;$G379;SI($K380=$E380;$G380;SI($K381=$E381;$G381;SI($K382=$E382;$G382;SI($K383=$E383;$G383;SI($K384=$E384;$G384;SI($K386=$E386;$G386;SI($K387=$E387;$G387;SI($K388=$E388;$G388;SI($K389=$E389;$G389;SI($K390=$E390;$G390;SI($K391=$E391;$G391;SI($K392=$E392;$G392;SI($K393=$E393;$G393;SI($K394=$E394;$G394;SI($K395=$E395;$G395;SI($K396=$E396;$G396;SI($K397=$E397;$G397;SI($K398=$E398;$G398;SI($K399=$E399;$G399;SI($K400=$E400;$G400;SI($K401=$E401;$G401;SI($K402=$E402;$G402;SI($K403=$E403;$G403;SI($K404=$E404;$G404;SI($K405=$E405;$G405;SI($K406=$E406;$G406;SI($K407=$E407;$G407;SI($K408=$E408;$G408;SI($K409=$E409;$G409;SI($K410=$E410;$G410;SI($K411=$E411;$G411;SI($K412=$E412;$G412;SI($K413=$E413;$G413;SI($K414=$E414;$G414;SI($K415=$E415;$G415;SI($K416=$E416;$G416;SI($K417=$E417;$G417;SI($K418=$E418;$G418;SI($K419=$E419;$G419;SI($K420=$E420;$G420;SI($K421=$E421;$G421;SI($K422=$E422;$G422;SI($K423=$E423;$G423;SI($K424=$E424;$G424;SI($K425=$E425;$G425;SI($K426=$E426;$G426;SI($K427=$E427;$G427;SI($K428=$E428;$G428;SI($K429=$E429;$G429;SI($K430=$E430;$G430;SI($K431=$E431;$G431;SI($K432=$E432;$G432;SI($K434=$E434;$G434;SI($K435=$E435;$G435;SI($K436=$E436;$G436;SI($K437=$E437;$G437;=SI($K438=$E438;$G438;SI($K439=$E439;$G439;SI($K440=$E440;$G440;SI($K441=$E441;$G441;SI($K442=$E442;$G442;SI($K443=$E443;$G443;SI($K444=$E444;$G444;SI($K445=$E445;$G445;SI($K446=$E446;$G446;SI($K447=$E447;$G447;SI($K448=$E448;$G448;SI($K449=$E449;$G449;SI($K450=$E450;$G450;SI($K451=$E451;$G451;SI($K452=$E452;$G452;SI($K453=$E453;$G453;SI($K454=$E454;$G454;SI($K455=$E455;$G455;SI($K456=$E456;$G456;SI($K457=$E457;$G457;SI($K458=$E458;$G458;SI($K459=$E459;$G459;SI($K460=$E460;$G460;SI($K461=$E461;$G461;SI($K462=$E462;$G462;SI($K463=$E463;$G463;SI($K464=$E464;$G464;SI($K465=$E465;$G465;SI($K466=$E466;$G466;SI($K467=$E467;$G467;SI($K468=$E468;$G468;SI($K469=$E469;$G469;SI($K470=$E470;$G470;SI($K471=$E471;$G471;SI($K472=$E472;$G472;SI($K473=$E473;$G473;SI($K474=$E474;$G474;SI($K475=$E475;$G475;SI($K476=$E476;$G476;SI($K477=$E477;$G477;SI($K478=$E478;$G478;SI($K479=$E479;$G479;SI($K480=$E480;$G480;SI($K481=$E481;$G481;SI($K482=$E482;$G482;SI($K483=$E483;$G483;SI($K484=$E484;$G484;SI($K485=$E485;$G485;SI($K486=$E486;$G486;SI($K487=$E487;$G487;SI($K488=$E488;$G488;SI($K489=$E489;$G489;SI($K490=$E490;$G490;SI($K491=$E491;$G491;SI($K492=$E492;$G492;SI($K493=$E493;$G493;SI($K494=$E494;$G494;SI($K495=$E495;$G495;SI($K496=$E496;$G496;SI($K497=$E497;$G497;SI($K499=$E499;$G499;SI($K500=$E500;$G500;SI($K501=$E501;$G501;SI($K502=$E502;$G502;=SI($K503=$E503;$G503;SI($K504=$E504;$G504;SI($K505=$E505;$G505;SI($K506=$E506;$G506;SI($K507=$E507;$G507;SI($K508=$E508;$G508;SI($K509=$E509;$G509;SI($K510=$E510;$G510;SI($K511=$E511;$G511;SI($K512=$E512;$G512;SI($K513=$E513;$G513;SI($K514=$E514;$G514;SI($K515=$E515;$G515;SI($K516=$E516;$G516;SI($K517=$E517;$G517;SI($K518=$E518;$G518;SI($K519=$E519;$G519;SI($K520=$E520;$G520;SI($K521=$E521;$G521;SI($K522=$E522;$G522;SI($K523=$E523;$G523;SI($K524=$E524;$G524;SI($K525=$E525;$G525;SI($K526=$E526;$G526;SI($K527=$E527;$G527;SI($K528=$E528;$G528;SI($K529=$E529;$G529;SI($K530=$E530;$G530;SI($K531=$E531;$G531;SI($K532=$E532;$G532;SI($K533=$E533;$G533;SI($K534=$E534;$G534;SI($K535=$E535;$G535;SI($K536=$E536;$G536;SI($K537=$E537;$G537;SI($K538=$E538;$G538;SI($K539=$E539;$G539;SI($K540=$E540;$G540;SI($K541=$E541;$G541;SI($K542=$E542;$G542;SI($K543=$E543;$G543;SI($K544=$E544;$G544;SI($K545=$E545;$G545;SI($K546=$E546;$G546;SI($K547=$E547;$G547;SI($K548=$E548;$G548;SI($K549=$E549;$G549;SI($K550=$E550;$G550;SI($K551=$E551;$G551;SI($K552=$E552;$G552;SI($K553=$E553;$G553;SI($K554=$E554;$G554;SI($K555=$E555;$G555;SI($K556=$E556;$G556;SI($K557=$E557;$G557;SI($K558=$E558;$G558;SI($K559=$E559;$G559;SI($K560=$E560;$G560;SI($K561=$E561;$G561;SI($K562=$E562;$G562;SI($K564=$E564;$G564;SI($K565=$E565;$G565;SI($K566=$E566;$G566;SI($K567=$E567;$G567;=SI($K568=$E568;$G568;SI($K569=$E569;$G569;SI($K570=$E570;$G570;SI($K571=$E571;$G571;SI($K572=$E572;$G572;SI($K573=$E573;$G573;SI($K574=$E574;$G574;SI($K575=$E575;$G575;SI($K576=$E576;$G576;SI($K577=$E577;$G577;SI($K578=$E578;$G578;SI($K579=$E579;$G579;SI($K580=$E580;$G580;SI($K581=$E581;$G581;SI($K582=$E582;$G582;SI($K583=$E583;$G583;SI($K584=$E584;$G584;SI($K585=$E585;$G585;SI($K586=$E586;$G586;SI($K587=$E587;$G587;SI($K588=$E588;$G588;SI($K589=$E589;$G589;SI($K590=$E590;$G590;SI($K591=$E591;$G591;SI($K592=$E592;$G592;SI($K593=$E593;$G593;SI($K594=$E594;$G594;SI($K595=$E595;$G595;SI($K596=$E596;$G596;SI($K597=$E597;$G597;SI($K598=$E598;$G598;SI($K599=$E599;$G599;SI($K600=$E600;$G600;SI($K601=$E601;$G601;SI($K602=$E602;$G602;SI($K603=$E603;$G603;SI($K604=$E604;$G604;SI($K605=$E605;$G605;SI($K606=$E606;$G606;SI($K607=$E607;$G607;SI($K608=$E608;$G608;SI($K609=$E609;$G609;SI($K610=$E610;$G610;SI($K611=$E611;$G611;SI($K612=$E612;$G612;SI($K613=$E613;$G613;SI($K614=$E614;$G614;SI($K615=$E615;$G615;SI($K616=$E616;$G616;SI($K617=$E617;$G617;SI($K618=$E618;$G618;SI($K619=$E619;$G619;SI($K620=$E620;$G620;SI($K621=$E621;$G621;SI($K622=$E622;$G622;SI($K623=$E623;$G623;SI($K624=$E624;$G624;SI($K625=$E625;$G625;SI($K626=$E626;$G626;SI($K627=$E627;$G627;SI($K629=$E629;$G629;SI($K630=$E630;$G630;SI($K631=$E631;$G631;SI($K632=$E632;$G632;SI($K633=$E633;$G633;SI($K634=$E634;$G634;SI($K635=$E635;$G635;SI($K636=$E636;$G636;SI($K637=$E637;$G637;SI($K638=$E638;$G638;SI($K639=$E639;$G639;SI($K640=$E640;$G640;SI($K641=$E641;$G641;SI($K642=$E642;$G642;SI($K643=$E643;$G643;SI($K644=$E644;$G644;SI($K645=$E645;$G645;SI($K646=$E646;$G646;SI($K647=$E647;$G647;SI($K648=$E648;$G648;""))))))))))))))))))))))))))))))))))))))))))))))))))))))))))))))))</t>
  </si>
  <si>
    <t>NOMS 01</t>
  </si>
  <si>
    <t>KILOMETRAGE</t>
  </si>
  <si>
    <t>TEMPS</t>
  </si>
  <si>
    <t>DEPART - ARRIVEE</t>
  </si>
  <si>
    <t>FORMULES</t>
  </si>
  <si>
    <t>DELAROCHE</t>
  </si>
  <si>
    <t>MERCIER</t>
  </si>
  <si>
    <t>AIMAR</t>
  </si>
  <si>
    <t>BONFILS</t>
  </si>
  <si>
    <t>CLERC</t>
  </si>
  <si>
    <t>FAVRE</t>
  </si>
  <si>
    <t>ELENA</t>
  </si>
  <si>
    <t>GARREC</t>
  </si>
  <si>
    <t>HADJ</t>
  </si>
  <si>
    <t>LAFLEUR</t>
  </si>
  <si>
    <t>NOLO</t>
  </si>
  <si>
    <t>ONDI</t>
  </si>
  <si>
    <t>PRIEUR</t>
  </si>
  <si>
    <t>ROLIN</t>
  </si>
  <si>
    <t>STERN</t>
  </si>
  <si>
    <t>TOUTIN</t>
  </si>
  <si>
    <t>URBI</t>
  </si>
  <si>
    <t>VIROUX</t>
  </si>
  <si>
    <t>JAQUET</t>
  </si>
  <si>
    <t>INAUDI</t>
  </si>
  <si>
    <t>KRAMER</t>
  </si>
  <si>
    <t>WACHTER</t>
  </si>
  <si>
    <t>XERRY</t>
  </si>
  <si>
    <t>YACHOU</t>
  </si>
  <si>
    <t>ZAPATA</t>
  </si>
  <si>
    <t>QUATREBARBE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</si>
</sst>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0.000"/>
  </numFmts>
  <fonts count="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3" tint="0.39997558519241921"/>
      <name val="Arial"/>
      <family val="2"/>
    </font>
    <font>
      <b/>
      <i/>
      <sz val="14"/>
      <name val="Palatino Linotype"/>
      <family val="1"/>
    </font>
    <font>
      <b/>
      <i/>
      <sz val="14"/>
      <color theme="0"/>
      <name val="Palatino Linotype"/>
      <family val="1"/>
    </font>
    <font>
      <b/>
      <sz val="12"/>
      <color theme="0"/>
      <name val="Arial"/>
      <family val="2"/>
    </font>
    <font>
      <b/>
      <u val="double"/>
      <sz val="12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499984740745262"/>
        <bgColor indexed="64"/>
      </patternFill>
    </fill>
  </fills>
  <borders count="8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/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1" fillId="0" borderId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4" applyFont="1" applyProtection="1">
      <protection locked="0"/>
    </xf>
    <xf numFmtId="0" fontId="6" fillId="2" borderId="1" xfId="4" applyFont="1" applyFill="1" applyBorder="1" applyAlignment="1" applyProtection="1">
      <protection locked="0"/>
    </xf>
    <xf numFmtId="0" fontId="6" fillId="2" borderId="2" xfId="4" applyFont="1" applyFill="1" applyBorder="1" applyAlignment="1" applyProtection="1">
      <protection locked="0"/>
    </xf>
    <xf numFmtId="0" fontId="1" fillId="3" borderId="4" xfId="0" applyFont="1" applyFill="1" applyBorder="1"/>
    <xf numFmtId="0" fontId="5" fillId="4" borderId="3" xfId="4" applyFont="1" applyFill="1" applyBorder="1" applyAlignment="1" applyProtection="1">
      <alignment horizontal="center" vertical="center"/>
      <protection locked="0"/>
    </xf>
    <xf numFmtId="165" fontId="2" fillId="4" borderId="3" xfId="0" applyNumberFormat="1" applyFont="1" applyFill="1" applyBorder="1" applyAlignment="1">
      <alignment horizontal="center"/>
    </xf>
    <xf numFmtId="20" fontId="2" fillId="4" borderId="3" xfId="0" applyNumberFormat="1" applyFont="1" applyFill="1" applyBorder="1" applyAlignment="1">
      <alignment horizontal="center"/>
    </xf>
    <xf numFmtId="165" fontId="2" fillId="6" borderId="3" xfId="0" applyNumberFormat="1" applyFont="1" applyFill="1" applyBorder="1" applyAlignment="1">
      <alignment horizontal="center"/>
    </xf>
    <xf numFmtId="20" fontId="2" fillId="6" borderId="3" xfId="0" applyNumberFormat="1" applyFont="1" applyFill="1" applyBorder="1" applyAlignment="1">
      <alignment horizontal="center"/>
    </xf>
    <xf numFmtId="0" fontId="6" fillId="2" borderId="1" xfId="4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0" xfId="4" applyAlignment="1" applyProtection="1">
      <alignment horizontal="center"/>
      <protection locked="0"/>
    </xf>
    <xf numFmtId="0" fontId="8" fillId="8" borderId="0" xfId="0" applyFont="1" applyFill="1"/>
    <xf numFmtId="0" fontId="8" fillId="8" borderId="0" xfId="0" applyFont="1" applyFill="1" applyAlignment="1">
      <alignment horizontal="center"/>
    </xf>
    <xf numFmtId="0" fontId="8" fillId="8" borderId="0" xfId="4" applyFont="1" applyFill="1" applyProtection="1">
      <protection locked="0"/>
    </xf>
    <xf numFmtId="0" fontId="8" fillId="8" borderId="0" xfId="4" applyFont="1" applyFill="1" applyAlignment="1" applyProtection="1">
      <alignment horizontal="center"/>
      <protection locked="0"/>
    </xf>
    <xf numFmtId="0" fontId="5" fillId="5" borderId="3" xfId="4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0" fontId="8" fillId="8" borderId="0" xfId="0" applyFont="1" applyFill="1" applyAlignment="1">
      <alignment horizontal="left"/>
    </xf>
    <xf numFmtId="0" fontId="5" fillId="4" borderId="6" xfId="4" applyFont="1" applyFill="1" applyBorder="1" applyAlignment="1" applyProtection="1">
      <alignment horizontal="left" vertical="center"/>
      <protection locked="0"/>
    </xf>
    <xf numFmtId="0" fontId="5" fillId="4" borderId="5" xfId="4" applyFont="1" applyFill="1" applyBorder="1" applyAlignment="1" applyProtection="1">
      <alignment horizontal="left" vertical="center"/>
      <protection locked="0"/>
    </xf>
    <xf numFmtId="0" fontId="7" fillId="7" borderId="7" xfId="0" applyNumberFormat="1" applyFont="1" applyFill="1" applyBorder="1" applyAlignment="1">
      <alignment horizontal="left"/>
    </xf>
    <xf numFmtId="0" fontId="0" fillId="0" borderId="0" xfId="0" applyAlignment="1">
      <alignment horizontal="left"/>
    </xf>
  </cellXfs>
  <cellStyles count="5">
    <cellStyle name="Milliers 2" xfId="1"/>
    <cellStyle name="Milliers 3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1">
    <outlinePr showOutlineSymbols="0"/>
  </sheetPr>
  <dimension ref="A1:ES1961"/>
  <sheetViews>
    <sheetView showGridLines="0" showZeros="0" tabSelected="1" showOutlineSymbols="0" topLeftCell="A652" workbookViewId="0">
      <pane ySplit="570" activePane="bottomLeft"/>
      <selection activeCell="H1" sqref="H1:H1048576"/>
      <selection pane="bottomLeft" activeCell="A31" sqref="A31"/>
    </sheetView>
  </sheetViews>
  <sheetFormatPr baseColWidth="10" defaultRowHeight="12.75"/>
  <cols>
    <col min="1" max="1" width="29.7109375" style="19" customWidth="1"/>
    <col min="2" max="2" width="5.140625" customWidth="1"/>
    <col min="3" max="3" width="1" customWidth="1"/>
    <col min="4" max="4" width="9.5703125" style="12" customWidth="1"/>
    <col min="5" max="5" width="17.85546875" style="1" customWidth="1"/>
    <col min="6" max="6" width="10.140625" style="1" customWidth="1"/>
    <col min="7" max="7" width="1.28515625" customWidth="1"/>
    <col min="8" max="8" width="20" style="19" customWidth="1"/>
    <col min="9" max="9" width="4" style="2" customWidth="1"/>
    <col min="10" max="10" width="8.85546875" style="13" customWidth="1"/>
    <col min="11" max="11" width="45.5703125" style="1" customWidth="1"/>
    <col min="12" max="12" width="18.42578125" style="1" customWidth="1"/>
    <col min="13" max="13" width="8.42578125" style="1" customWidth="1"/>
    <col min="14" max="14" width="5.85546875" style="2" customWidth="1"/>
    <col min="15" max="15" width="23.5703125" style="19" customWidth="1"/>
    <col min="16" max="16" width="3.28515625" customWidth="1"/>
    <col min="17" max="17" width="123.5703125" customWidth="1"/>
  </cols>
  <sheetData>
    <row r="1" spans="1:149" ht="21.75" thickTop="1" thickBot="1">
      <c r="A1" s="18" t="s">
        <v>658</v>
      </c>
      <c r="B1" s="4" t="s">
        <v>41</v>
      </c>
      <c r="C1" s="5"/>
      <c r="D1" s="11" t="s">
        <v>0</v>
      </c>
      <c r="E1" s="9">
        <v>0.1</v>
      </c>
      <c r="F1" s="10">
        <v>6.9444444444444447E-4</v>
      </c>
      <c r="G1" s="5"/>
      <c r="H1" s="22" t="str">
        <f t="shared" ref="H1:H64" si="0">IF($I1="A",$A$1,IF($I1="B",$A$2,IF($I1="C",$A$3,IF($I1="D",$A$4,IF($I1="E",$A$5,IF($I1="F",$A$6,IF($I1="G",$A$7,IF($I1="H",$A$8,IF($I1="I",$A$9,IF($I1="J",$A$10,IF($I1="K",$A$11,IF($I1="L",$A$12,IF($I1="M",$A$13,IF($I1="N",$A$14,IF($I1="O",$A$15,IF($I1="P",$A$16,IF($I1="Q",$A$17,IF($I1="R",$A$18,IF($I1="S",$A$19,IF($I1="T",$A$20,IF($I1="U",$A$21,IF($I1="V",$A$22,IF($I1="W",$A$23,IF($I1="X",$A$24,IF($I1="Y",$A$25,IF($I1="Z",$A$26,""))))))))))))))))))))))))))</f>
        <v>AIMAR</v>
      </c>
      <c r="I1" s="3" t="s">
        <v>41</v>
      </c>
      <c r="J1" s="11" t="str">
        <f t="shared" ref="J1:J26" si="1">I1&amp;" à " &amp;N1</f>
        <v>A à B</v>
      </c>
      <c r="K1" s="6" t="str">
        <f t="shared" ref="K1:K10" si="2">(H1&amp;" - "&amp;O1)</f>
        <v>AIMAR - BONFILS</v>
      </c>
      <c r="L1" s="7">
        <f>IF($J1=$D1,$E1,IF($J2=$D2,$E2,IF($J3=$D3,$E3,IF($J4=$D4,$E4,IF($J5=$D5,$E5,IF($J6=$D6,$E6,IF($J7=$D7,$E7,IF($J8=$D8,$E8,IF($J9=$D9,$E9,IF($J10=$D10,$E10,IF($J11=$D11,$E11,IF($J12=$D12,$E12,IF($J13=$D13,$E13,IF($J14=$D14,$E14,IF($J15=$D15,$E15,IF($J16=$D16,$E16,IF($J17=$D17,$E17,IF($J18=$D18,$E18,IF($J19=$D19,$E19,IF($J20=$D20,$E20,IF($J21=$D21,$E21,IF($J22=$D22,$E22,IF($J23=$D23,$E23,IF($J24=$D24,$E24,IF($J25=$D25,$E25,IF($J26=$D26,$E26,IF($J27=$D27,$E27,IF($J28=$D28,$E28,IF($J29=$D29,$E29,IF($J30=$D30,$E30,IF($J31=$D31,$E31,IF($J32=$D32,$E32,IF($J33=$D33,$E33,IF($J34=$D34,$E34,IF($J35=$D35,$E35,IF($J36=$D36,$E36,IF($J37=$D37,$E37,IF($J38=$D38,$E38,IF($J39=$D39,$E39,IF($J40=$D40,$E40,IF($J41=$D41,$E41,IF($J42=$D42,$E42,IF($J43=$D43,$E43,IF($J44=$D44,$E44,IF($J45=$D45,$E45,IF($J46=$D46,$E46,IF($J47=$D47,$E47,IF($J48=$D48,$E48,IF($J49=$D49,$E49,IF($J50=$D50,$E50,IF($J51=$D51,$E51,IF($J52=$D52,$E52,IF($J53=$D53,$E53,IF($J54=$D54,$E54,IF($J55=$D55,$E55,IF($J56=$D56,$E56,IF($J57=$D57,$E57,IF($J58=$D58,$E58,IF($J59=$D59,$E59,IF($J60=$D60,$E60,IF($J62=$D62,$E62,IF($J63=$D63,$E63,IF($J64=$D64,$E64,IF($J65=$D65,$E65,""))))))))))))))))))))))))))))))))))))))))))))))))))))))))))))))))</f>
        <v>0.1</v>
      </c>
      <c r="M1" s="8">
        <f>IF($J1=$D1,$F1,IF($J2=$D2,$F2,IF($J3=$D3,$F3,IF($J4=$D4,$F4,IF($J5=$D5,$F5,IF($J6=$D6,$F6,IF($J7=$D7,$F7,IF($J8=$D8,$F8,IF($J9=$D9,$F9,IF($J10=$D10,$F10,IF($J11=$D11,$F11,IF($J12=$D12,$F12,IF($J13=$D13,$F13,IF($J14=$D14,$F14,IF($J15=$D15,$F15,IF($J16=$D16,$F16,IF($J17=$D17,$F17,IF($J18=$D18,$F18,IF($J19=$D19,$F19,IF($J20=$D20,$F20,IF($J21=$D21,$F21,IF($J22=$D22,$F22,IF($J23=$D23,$F23,IF($J24=$D24,$F24,IF($J25=$D25,$F25,IF($J26=$D26,$F26,IF($J27=$D27,$F27,IF($J28=$D28,$F28,IF($J29=$D29,$F29,IF($J30=$D30,$F30,IF($J31=$D31,$F31,IF($J32=$D32,$F32,IF($J33=$D33,$F33,IF($J34=$D34,$F34,IF($J35=$D35,$F35,IF($J36=$D36,$F36,IF($J37=$D37,$F37,IF($J38=$D38,$F38,IF($J39=$D39,$F39,IF($J40=$D40,$F40,IF($J41=$D41,$F41,IF($J42=$D42,$F42,IF($J43=$D43,$F43,IF($J44=$D44,$F44,IF($J45=$D45,$F45,IF($J46=$D46,$F46,IF($J47=$D47,$F47,IF($J48=$D48,$F48,IF($J49=$D49,$F49,IF($J50=$D50,$F50,IF($J51=$D51,$F51,IF($J52=$D52,$F52,IF($J53=$D53,$F53,IF($J54=$D54,$F54,IF($J55=$D55,$F55,IF($J56=$D56,$F56,IF($J57=$D57,$F57,IF($J58=$D58,$F58,IF($J59=$D59,$F59,IF($J60=$D60,$F60,IF($J62=$D62,$F62,IF($J63=$D63,$F63,IF($J64=$D64,$F64,IF($J65=$D65,$F65,""))))))))))))))))))))))))))))))))))))))))))))))))))))))))))))))))</f>
        <v>6.9444444444444447E-4</v>
      </c>
      <c r="N1" s="3" t="s">
        <v>42</v>
      </c>
      <c r="O1" s="21" t="str">
        <f t="shared" ref="O1:O64" si="3">IF(N1="A",$A$1,IF(N1="B",$A$2,IF(N1="C",$A$3,IF(N1="D",$A$4,IF(N1="E",$A$5,IF(N1="F",$A$6,IF(N1="G",$A$7,IF(N1="H",$A$8,IF(N1="I",$A$9,IF(N1="J",$A$10,IF(N1="K",$A$11,IF(N1="L",$A$12,IF(N1="M",$A$13,IF(N1="N",$A$14,IF(N1="O",$A$15,IF(N1="P",$A$16,IF(N1="Q",$A$17,IF(N1="R",$A$18,IF(N1="S",$A$19,IF(N1="T",$A$20,IF(N1="U",$A$21,IF(N1="V",$A$22,IF(N1="W",$A$23,IF(N1="X",$A$24,IF(N1="Y",$A$25,IF(N1="Z",$A$26,""))))))))))))))))))))))))))</f>
        <v>BONFILS</v>
      </c>
      <c r="P1" s="5"/>
      <c r="Q1" s="23" t="s">
        <v>649</v>
      </c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</row>
    <row r="2" spans="1:149" ht="21.75" customHeight="1" thickTop="1" thickBot="1">
      <c r="A2" s="18" t="s">
        <v>659</v>
      </c>
      <c r="B2" s="4" t="s">
        <v>42</v>
      </c>
      <c r="C2" s="5"/>
      <c r="D2" s="11" t="s">
        <v>1</v>
      </c>
      <c r="E2" s="9">
        <v>0.2</v>
      </c>
      <c r="F2" s="10">
        <v>1.3888888888888889E-3</v>
      </c>
      <c r="G2" s="5"/>
      <c r="H2" s="22" t="str">
        <f t="shared" si="0"/>
        <v>AIMAR</v>
      </c>
      <c r="I2" s="3" t="s">
        <v>41</v>
      </c>
      <c r="J2" s="11" t="str">
        <f t="shared" si="1"/>
        <v>A à C</v>
      </c>
      <c r="K2" s="6" t="str">
        <f t="shared" si="2"/>
        <v>AIMAR - CLERC</v>
      </c>
      <c r="L2" s="7">
        <f t="shared" ref="L2:L65" si="4">IF($J2=$D2,$E2,IF($J3=$D3,$E3,IF($J4=$D4,$E4,IF($J5=$D5,$E5,IF($J6=$D6,$E6,IF($J7=$D7,$E7,IF($J8=$D8,$E8,IF($J9=$D9,$E9,IF($J10=$D10,$E10,IF($J11=$D11,$E11,IF($J12=$D12,$E12,IF($J13=$D13,$E13,IF($J14=$D14,$E14,IF($J15=$D15,$E15,IF($J16=$D16,$E16,IF($J17=$D17,$E17,IF($J18=$D18,$E18,IF($J19=$D19,$E19,IF($J20=$D20,$E20,IF($J21=$D21,$E21,IF($J22=$D22,$E22,IF($J23=$D23,$E23,IF($J24=$D24,$E24,IF($J25=$D25,$E25,IF($J26=$D26,$E26,IF($J27=$D27,$E27,IF($J28=$D28,$E28,IF($J29=$D29,$E29,IF($J30=$D30,$E30,IF($J31=$D31,$E31,IF($J32=$D32,$E32,IF($J33=$D33,$E33,IF($J34=$D34,$E34,IF($J35=$D35,$E35,IF($J36=$D36,$E36,IF($J37=$D37,$E37,IF($J38=$D38,$E38,IF($J39=$D39,$E39,IF($J40=$D40,$E40,IF($J41=$D41,$E41,IF($J42=$D42,$E42,IF($J43=$D43,$E43,IF($J44=$D44,$E44,IF($J45=$D45,$E45,IF($J46=$D46,$E46,IF($J47=$D47,$E47,IF($J48=$D48,$E48,IF($J49=$D49,$E49,IF($J50=$D50,$E50,IF($J51=$D51,$E51,IF($J52=$D52,$E52,IF($J53=$D53,$E53,IF($J54=$D54,$E54,IF($J55=$D55,$E55,IF($J56=$D56,$E56,IF($J57=$D57,$E57,IF($J58=$D58,$E58,IF($J59=$D59,$E59,IF($J60=$D60,$E60,IF($J61=$D61,$E61,IF($J63=$D63,$E63,IF($J64=$D64,$E64,IF($J65=$D65,$E65,IF($J66=$D66,$E66,""))))))))))))))))))))))))))))))))))))))))))))))))))))))))))))))))</f>
        <v>0.2</v>
      </c>
      <c r="M2" s="8">
        <f t="shared" ref="M2:M65" si="5">IF($J2=$D2,$F2,IF($J3=$D3,$F3,IF($J4=$D4,$F4,IF($J5=$D5,$F5,IF($J6=$D6,$F6,IF($J7=$D7,$F7,IF($J8=$D8,$F8,IF($J9=$D9,$F9,IF($J10=$D10,$F10,IF($J11=$D11,$F11,IF($J12=$D12,$F12,IF($J13=$D13,$F13,IF($J14=$D14,$F14,IF($J15=$D15,$F15,IF($J16=$D16,$F16,IF($J17=$D17,$F17,IF($J18=$D18,$F18,IF($J19=$D19,$F19,IF($J20=$D20,$F20,IF($J21=$D21,$F21,IF($J22=$D22,$F22,IF($J23=$D23,$F23,IF($J24=$D24,$F24,IF($J25=$D25,$F25,IF($J26=$D26,$F26,IF($J27=$D27,$F27,IF($J28=$D28,$F28,IF($J29=$D29,$F29,IF($J30=$D30,$F30,IF($J31=$D31,$F31,IF($J32=$D32,$F32,IF($J33=$D33,$F33,IF($J34=$D34,$F34,IF($J35=$D35,$F35,IF($J36=$D36,$F36,IF($J37=$D37,$F37,IF($J38=$D38,$F38,IF($J39=$D39,$F39,IF($J40=$D40,$F40,IF($J41=$D41,$F41,IF($J42=$D42,$F42,IF($J43=$D43,$F43,IF($J44=$D44,$F44,IF($J45=$D45,$F45,IF($J46=$D46,$F46,IF($J47=$D47,$F47,IF($J48=$D48,$F48,IF($J49=$D49,$F49,IF($J50=$D50,$F50,IF($J51=$D51,$F51,IF($J52=$D52,$F52,IF($J53=$D53,$F53,IF($J54=$D54,$F54,IF($J55=$D55,$F55,IF($J56=$D56,$F56,IF($J57=$D57,$F57,IF($J58=$D58,$F58,IF($J59=$D59,$F59,IF($J60=$D60,$F60,IF($J61=$D61,$F61,IF($J63=$D63,$F63,IF($J64=$D64,$F64,IF($J65=$D65,$F65,IF($J66=$D66,$F66,""))))))))))))))))))))))))))))))))))))))))))))))))))))))))))))))))</f>
        <v>1.3888888888888889E-3</v>
      </c>
      <c r="N2" s="3" t="s">
        <v>43</v>
      </c>
      <c r="O2" s="21" t="str">
        <f t="shared" si="3"/>
        <v>CLERC</v>
      </c>
      <c r="P2" s="5"/>
      <c r="Q2" s="23" t="s">
        <v>650</v>
      </c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</row>
    <row r="3" spans="1:149" ht="21.75" thickTop="1" thickBot="1">
      <c r="A3" s="18" t="s">
        <v>660</v>
      </c>
      <c r="B3" s="4" t="s">
        <v>43</v>
      </c>
      <c r="C3" s="5"/>
      <c r="D3" s="11" t="s">
        <v>2</v>
      </c>
      <c r="E3" s="9">
        <v>0.3</v>
      </c>
      <c r="F3" s="10">
        <v>2.0833333333333298E-3</v>
      </c>
      <c r="G3" s="5"/>
      <c r="H3" s="22" t="str">
        <f t="shared" si="0"/>
        <v>AIMAR</v>
      </c>
      <c r="I3" s="3" t="s">
        <v>41</v>
      </c>
      <c r="J3" s="11" t="str">
        <f t="shared" si="1"/>
        <v>A à D</v>
      </c>
      <c r="K3" s="6" t="str">
        <f t="shared" si="2"/>
        <v>AIMAR - DELAROCHE</v>
      </c>
      <c r="L3" s="7">
        <f t="shared" si="4"/>
        <v>0.3</v>
      </c>
      <c r="M3" s="8">
        <f t="shared" si="5"/>
        <v>2.0833333333333298E-3</v>
      </c>
      <c r="N3" s="3" t="s">
        <v>44</v>
      </c>
      <c r="O3" s="21" t="str">
        <f t="shared" si="3"/>
        <v>DELAROCHE</v>
      </c>
      <c r="P3" s="5"/>
    </row>
    <row r="4" spans="1:149" ht="21.75" thickTop="1" thickBot="1">
      <c r="A4" s="18" t="s">
        <v>656</v>
      </c>
      <c r="B4" s="4" t="s">
        <v>44</v>
      </c>
      <c r="C4" s="5"/>
      <c r="D4" s="11" t="s">
        <v>3</v>
      </c>
      <c r="E4" s="9">
        <v>0.4</v>
      </c>
      <c r="F4" s="10">
        <v>2.7777777777777701E-3</v>
      </c>
      <c r="G4" s="5"/>
      <c r="H4" s="22" t="str">
        <f t="shared" si="0"/>
        <v>AIMAR</v>
      </c>
      <c r="I4" s="3" t="s">
        <v>41</v>
      </c>
      <c r="J4" s="11" t="str">
        <f t="shared" si="1"/>
        <v>A à E</v>
      </c>
      <c r="K4" s="6" t="str">
        <f t="shared" si="2"/>
        <v>AIMAR - ELENA</v>
      </c>
      <c r="L4" s="7">
        <f t="shared" si="4"/>
        <v>0.4</v>
      </c>
      <c r="M4" s="8">
        <f t="shared" si="5"/>
        <v>2.7777777777777701E-3</v>
      </c>
      <c r="N4" s="3" t="s">
        <v>45</v>
      </c>
      <c r="O4" s="21" t="str">
        <f t="shared" si="3"/>
        <v>ELENA</v>
      </c>
      <c r="P4" s="5"/>
    </row>
    <row r="5" spans="1:149" ht="21.75" thickTop="1" thickBot="1">
      <c r="A5" s="18" t="s">
        <v>662</v>
      </c>
      <c r="B5" s="4" t="s">
        <v>45</v>
      </c>
      <c r="C5" s="5"/>
      <c r="D5" s="11" t="s">
        <v>4</v>
      </c>
      <c r="E5" s="9">
        <v>0.5</v>
      </c>
      <c r="F5" s="10">
        <v>3.4722222222222199E-3</v>
      </c>
      <c r="G5" s="5"/>
      <c r="H5" s="22" t="str">
        <f t="shared" si="0"/>
        <v>AIMAR</v>
      </c>
      <c r="I5" s="3" t="s">
        <v>41</v>
      </c>
      <c r="J5" s="11" t="str">
        <f t="shared" si="1"/>
        <v>A à F</v>
      </c>
      <c r="K5" s="6" t="str">
        <f t="shared" si="2"/>
        <v>AIMAR - FAVRE</v>
      </c>
      <c r="L5" s="7">
        <f t="shared" si="4"/>
        <v>0.5</v>
      </c>
      <c r="M5" s="8">
        <f t="shared" si="5"/>
        <v>3.4722222222222199E-3</v>
      </c>
      <c r="N5" s="3" t="s">
        <v>46</v>
      </c>
      <c r="O5" s="21" t="str">
        <f t="shared" si="3"/>
        <v>FAVRE</v>
      </c>
      <c r="P5" s="5"/>
    </row>
    <row r="6" spans="1:149" ht="21.75" thickTop="1" thickBot="1">
      <c r="A6" s="18" t="s">
        <v>661</v>
      </c>
      <c r="B6" s="4" t="s">
        <v>46</v>
      </c>
      <c r="C6" s="5"/>
      <c r="D6" s="11" t="s">
        <v>5</v>
      </c>
      <c r="E6" s="9">
        <v>0.6</v>
      </c>
      <c r="F6" s="10">
        <v>4.1666666666666597E-3</v>
      </c>
      <c r="G6" s="5"/>
      <c r="H6" s="22" t="str">
        <f t="shared" si="0"/>
        <v>AIMAR</v>
      </c>
      <c r="I6" s="3" t="s">
        <v>41</v>
      </c>
      <c r="J6" s="11" t="str">
        <f t="shared" si="1"/>
        <v>A à G</v>
      </c>
      <c r="K6" s="6" t="str">
        <f t="shared" si="2"/>
        <v>AIMAR - GARREC</v>
      </c>
      <c r="L6" s="7">
        <f t="shared" si="4"/>
        <v>0.6</v>
      </c>
      <c r="M6" s="8">
        <f t="shared" si="5"/>
        <v>4.1666666666666597E-3</v>
      </c>
      <c r="N6" s="3" t="s">
        <v>47</v>
      </c>
      <c r="O6" s="21" t="str">
        <f t="shared" si="3"/>
        <v>GARREC</v>
      </c>
      <c r="P6" s="5"/>
    </row>
    <row r="7" spans="1:149" ht="21.75" thickTop="1" thickBot="1">
      <c r="A7" s="18" t="s">
        <v>663</v>
      </c>
      <c r="B7" s="4" t="s">
        <v>47</v>
      </c>
      <c r="C7" s="5"/>
      <c r="D7" s="11" t="s">
        <v>6</v>
      </c>
      <c r="E7" s="9">
        <v>0.7</v>
      </c>
      <c r="F7" s="10">
        <v>4.8611111111111103E-3</v>
      </c>
      <c r="G7" s="5"/>
      <c r="H7" s="22" t="str">
        <f t="shared" si="0"/>
        <v>AIMAR</v>
      </c>
      <c r="I7" s="3" t="s">
        <v>41</v>
      </c>
      <c r="J7" s="11" t="str">
        <f t="shared" si="1"/>
        <v>A à H</v>
      </c>
      <c r="K7" s="6" t="str">
        <f t="shared" si="2"/>
        <v>AIMAR - HADJ</v>
      </c>
      <c r="L7" s="7">
        <f t="shared" si="4"/>
        <v>0.7</v>
      </c>
      <c r="M7" s="8">
        <f t="shared" si="5"/>
        <v>4.8611111111111103E-3</v>
      </c>
      <c r="N7" s="3" t="s">
        <v>48</v>
      </c>
      <c r="O7" s="21" t="str">
        <f t="shared" si="3"/>
        <v>HADJ</v>
      </c>
      <c r="P7" s="5"/>
    </row>
    <row r="8" spans="1:149" ht="21.75" thickTop="1" thickBot="1">
      <c r="A8" s="18" t="s">
        <v>664</v>
      </c>
      <c r="B8" s="4" t="s">
        <v>48</v>
      </c>
      <c r="C8" s="5"/>
      <c r="D8" s="11" t="s">
        <v>7</v>
      </c>
      <c r="E8" s="9">
        <v>0.8</v>
      </c>
      <c r="F8" s="10">
        <v>5.5555555555555497E-3</v>
      </c>
      <c r="G8" s="5"/>
      <c r="H8" s="22" t="str">
        <f t="shared" si="0"/>
        <v>AIMAR</v>
      </c>
      <c r="I8" s="3" t="s">
        <v>41</v>
      </c>
      <c r="J8" s="11" t="str">
        <f t="shared" si="1"/>
        <v>A à I</v>
      </c>
      <c r="K8" s="6" t="str">
        <f t="shared" si="2"/>
        <v>AIMAR - INAUDI</v>
      </c>
      <c r="L8" s="7">
        <f t="shared" si="4"/>
        <v>0.8</v>
      </c>
      <c r="M8" s="8">
        <f t="shared" si="5"/>
        <v>5.5555555555555497E-3</v>
      </c>
      <c r="N8" s="3" t="s">
        <v>49</v>
      </c>
      <c r="O8" s="21" t="str">
        <f t="shared" si="3"/>
        <v>INAUDI</v>
      </c>
      <c r="P8" s="5"/>
    </row>
    <row r="9" spans="1:149" ht="21.75" thickTop="1" thickBot="1">
      <c r="A9" s="18" t="s">
        <v>675</v>
      </c>
      <c r="B9" s="4" t="s">
        <v>49</v>
      </c>
      <c r="C9" s="5"/>
      <c r="D9" s="11" t="s">
        <v>8</v>
      </c>
      <c r="E9" s="9">
        <v>0.9</v>
      </c>
      <c r="F9" s="10">
        <v>6.2500000000000003E-3</v>
      </c>
      <c r="G9" s="5"/>
      <c r="H9" s="22" t="str">
        <f t="shared" si="0"/>
        <v>AIMAR</v>
      </c>
      <c r="I9" s="3" t="s">
        <v>41</v>
      </c>
      <c r="J9" s="11" t="str">
        <f t="shared" si="1"/>
        <v>A à J</v>
      </c>
      <c r="K9" s="6" t="str">
        <f t="shared" si="2"/>
        <v>AIMAR - JAQUET</v>
      </c>
      <c r="L9" s="7">
        <f t="shared" si="4"/>
        <v>0.9</v>
      </c>
      <c r="M9" s="8">
        <f t="shared" si="5"/>
        <v>6.2500000000000003E-3</v>
      </c>
      <c r="N9" s="3" t="s">
        <v>50</v>
      </c>
      <c r="O9" s="21" t="str">
        <f t="shared" si="3"/>
        <v>JAQUET</v>
      </c>
      <c r="P9" s="5"/>
    </row>
    <row r="10" spans="1:149" ht="21.75" thickTop="1" thickBot="1">
      <c r="A10" s="18" t="s">
        <v>674</v>
      </c>
      <c r="B10" s="4" t="s">
        <v>50</v>
      </c>
      <c r="C10" s="5"/>
      <c r="D10" s="11" t="s">
        <v>9</v>
      </c>
      <c r="E10" s="9">
        <v>1</v>
      </c>
      <c r="F10" s="10">
        <v>6.9444444444444397E-3</v>
      </c>
      <c r="G10" s="5"/>
      <c r="H10" s="22" t="str">
        <f t="shared" si="0"/>
        <v>AIMAR</v>
      </c>
      <c r="I10" s="3" t="s">
        <v>41</v>
      </c>
      <c r="J10" s="11" t="str">
        <f t="shared" si="1"/>
        <v>A à K</v>
      </c>
      <c r="K10" s="6" t="str">
        <f t="shared" si="2"/>
        <v>AIMAR - KRAMER</v>
      </c>
      <c r="L10" s="7">
        <f t="shared" si="4"/>
        <v>1</v>
      </c>
      <c r="M10" s="8">
        <f t="shared" si="5"/>
        <v>6.9444444444444397E-3</v>
      </c>
      <c r="N10" s="3" t="s">
        <v>51</v>
      </c>
      <c r="O10" s="21" t="str">
        <f t="shared" si="3"/>
        <v>KRAMER</v>
      </c>
      <c r="P10" s="5"/>
    </row>
    <row r="11" spans="1:149" ht="21.75" thickTop="1" thickBot="1">
      <c r="A11" s="18" t="s">
        <v>676</v>
      </c>
      <c r="B11" s="4" t="s">
        <v>51</v>
      </c>
      <c r="C11" s="5"/>
      <c r="D11" s="11" t="s">
        <v>10</v>
      </c>
      <c r="E11" s="9">
        <v>1.1000000000000001</v>
      </c>
      <c r="F11" s="10">
        <v>7.63888888888888E-3</v>
      </c>
      <c r="G11" s="5"/>
      <c r="H11" s="22" t="str">
        <f t="shared" si="0"/>
        <v>AIMAR</v>
      </c>
      <c r="I11" s="3" t="s">
        <v>41</v>
      </c>
      <c r="J11" s="11" t="str">
        <f t="shared" si="1"/>
        <v>A à L</v>
      </c>
      <c r="K11" s="6" t="str">
        <f t="shared" ref="K11:K14" si="6">(H11&amp;" - "&amp;O11)</f>
        <v>AIMAR - LAFLEUR</v>
      </c>
      <c r="L11" s="7">
        <f t="shared" si="4"/>
        <v>1.1000000000000001</v>
      </c>
      <c r="M11" s="8">
        <f t="shared" si="5"/>
        <v>7.63888888888888E-3</v>
      </c>
      <c r="N11" s="3" t="s">
        <v>52</v>
      </c>
      <c r="O11" s="21" t="str">
        <f t="shared" si="3"/>
        <v>LAFLEUR</v>
      </c>
      <c r="P11" s="5"/>
    </row>
    <row r="12" spans="1:149" ht="21.75" thickTop="1" thickBot="1">
      <c r="A12" s="18" t="s">
        <v>665</v>
      </c>
      <c r="B12" s="4" t="s">
        <v>52</v>
      </c>
      <c r="C12" s="5"/>
      <c r="D12" s="11" t="s">
        <v>11</v>
      </c>
      <c r="E12" s="9">
        <v>1.2</v>
      </c>
      <c r="F12" s="10">
        <v>8.3333333333333297E-3</v>
      </c>
      <c r="G12" s="5"/>
      <c r="H12" s="22" t="str">
        <f t="shared" si="0"/>
        <v>AIMAR</v>
      </c>
      <c r="I12" s="3" t="s">
        <v>41</v>
      </c>
      <c r="J12" s="11" t="str">
        <f t="shared" si="1"/>
        <v>A à M</v>
      </c>
      <c r="K12" s="6" t="str">
        <f t="shared" si="6"/>
        <v>AIMAR - MERCIER</v>
      </c>
      <c r="L12" s="7">
        <f t="shared" si="4"/>
        <v>1.2</v>
      </c>
      <c r="M12" s="8">
        <f t="shared" si="5"/>
        <v>8.3333333333333297E-3</v>
      </c>
      <c r="N12" s="3" t="s">
        <v>53</v>
      </c>
      <c r="O12" s="21" t="str">
        <f t="shared" si="3"/>
        <v>MERCIER</v>
      </c>
      <c r="P12" s="5"/>
    </row>
    <row r="13" spans="1:149" ht="21.75" thickTop="1" thickBot="1">
      <c r="A13" s="18" t="s">
        <v>657</v>
      </c>
      <c r="B13" s="4" t="s">
        <v>53</v>
      </c>
      <c r="C13" s="5"/>
      <c r="D13" s="11" t="s">
        <v>12</v>
      </c>
      <c r="E13" s="9">
        <v>1.3</v>
      </c>
      <c r="F13" s="10">
        <v>9.02777777777777E-3</v>
      </c>
      <c r="G13" s="5"/>
      <c r="H13" s="22" t="str">
        <f t="shared" si="0"/>
        <v>AIMAR</v>
      </c>
      <c r="I13" s="3" t="s">
        <v>41</v>
      </c>
      <c r="J13" s="11" t="str">
        <f t="shared" si="1"/>
        <v>A à N</v>
      </c>
      <c r="K13" s="6" t="str">
        <f t="shared" si="6"/>
        <v>AIMAR - NOLO</v>
      </c>
      <c r="L13" s="7">
        <f t="shared" si="4"/>
        <v>1.3</v>
      </c>
      <c r="M13" s="8">
        <f t="shared" si="5"/>
        <v>9.02777777777777E-3</v>
      </c>
      <c r="N13" s="3" t="s">
        <v>54</v>
      </c>
      <c r="O13" s="21" t="str">
        <f t="shared" si="3"/>
        <v>NOLO</v>
      </c>
      <c r="P13" s="5"/>
    </row>
    <row r="14" spans="1:149" ht="21.75" thickTop="1" thickBot="1">
      <c r="A14" s="18" t="s">
        <v>666</v>
      </c>
      <c r="B14" s="4" t="s">
        <v>54</v>
      </c>
      <c r="C14" s="5"/>
      <c r="D14" s="11" t="s">
        <v>192</v>
      </c>
      <c r="E14" s="9">
        <v>1.4</v>
      </c>
      <c r="F14" s="10">
        <v>9.7222222222222206E-3</v>
      </c>
      <c r="G14" s="5"/>
      <c r="H14" s="22" t="str">
        <f t="shared" si="0"/>
        <v>AIMAR</v>
      </c>
      <c r="I14" s="3" t="s">
        <v>41</v>
      </c>
      <c r="J14" s="11" t="str">
        <f t="shared" si="1"/>
        <v>A à O</v>
      </c>
      <c r="K14" s="6" t="str">
        <f t="shared" si="6"/>
        <v>AIMAR - ONDI</v>
      </c>
      <c r="L14" s="7">
        <f t="shared" si="4"/>
        <v>1.4</v>
      </c>
      <c r="M14" s="8">
        <f t="shared" si="5"/>
        <v>9.7222222222222206E-3</v>
      </c>
      <c r="N14" s="3" t="s">
        <v>216</v>
      </c>
      <c r="O14" s="21" t="str">
        <f t="shared" si="3"/>
        <v>ONDI</v>
      </c>
      <c r="P14" s="5"/>
    </row>
    <row r="15" spans="1:149" ht="21.75" thickTop="1" thickBot="1">
      <c r="A15" s="18" t="s">
        <v>667</v>
      </c>
      <c r="B15" s="4" t="s">
        <v>216</v>
      </c>
      <c r="C15" s="5"/>
      <c r="D15" s="11" t="s">
        <v>193</v>
      </c>
      <c r="E15" s="9">
        <v>1.5</v>
      </c>
      <c r="F15" s="10">
        <v>1.0416666666666701E-2</v>
      </c>
      <c r="G15" s="5"/>
      <c r="H15" s="22" t="str">
        <f t="shared" si="0"/>
        <v>AIMAR</v>
      </c>
      <c r="I15" s="3" t="s">
        <v>41</v>
      </c>
      <c r="J15" s="11" t="str">
        <f t="shared" si="1"/>
        <v>A à P</v>
      </c>
      <c r="K15" s="6" t="str">
        <f t="shared" ref="K15:K22" si="7">(H15&amp;" - "&amp;O15)</f>
        <v>AIMAR - PRIEUR</v>
      </c>
      <c r="L15" s="7">
        <f t="shared" si="4"/>
        <v>1.5</v>
      </c>
      <c r="M15" s="8">
        <f t="shared" si="5"/>
        <v>1.0416666666666701E-2</v>
      </c>
      <c r="N15" s="3" t="s">
        <v>217</v>
      </c>
      <c r="O15" s="21" t="str">
        <f t="shared" si="3"/>
        <v>PRIEUR</v>
      </c>
      <c r="P15" s="5"/>
    </row>
    <row r="16" spans="1:149" ht="21.75" thickTop="1" thickBot="1">
      <c r="A16" s="18" t="s">
        <v>668</v>
      </c>
      <c r="B16" s="4" t="s">
        <v>217</v>
      </c>
      <c r="C16" s="5"/>
      <c r="D16" s="11" t="s">
        <v>194</v>
      </c>
      <c r="E16" s="9">
        <v>1.6</v>
      </c>
      <c r="F16" s="10">
        <v>1.1111111111111099E-2</v>
      </c>
      <c r="G16" s="5"/>
      <c r="H16" s="22" t="str">
        <f t="shared" si="0"/>
        <v>AIMAR</v>
      </c>
      <c r="I16" s="3" t="s">
        <v>41</v>
      </c>
      <c r="J16" s="11" t="str">
        <f t="shared" si="1"/>
        <v>A à Q</v>
      </c>
      <c r="K16" s="6" t="str">
        <f t="shared" si="7"/>
        <v>AIMAR - QUATREBARBE</v>
      </c>
      <c r="L16" s="7">
        <f t="shared" si="4"/>
        <v>1.6</v>
      </c>
      <c r="M16" s="8">
        <f t="shared" si="5"/>
        <v>1.1111111111111099E-2</v>
      </c>
      <c r="N16" s="3" t="s">
        <v>218</v>
      </c>
      <c r="O16" s="21" t="str">
        <f t="shared" si="3"/>
        <v>QUATREBARBE</v>
      </c>
      <c r="P16" s="5"/>
    </row>
    <row r="17" spans="1:16" ht="21.75" thickTop="1" thickBot="1">
      <c r="A17" s="18" t="s">
        <v>681</v>
      </c>
      <c r="B17" s="4" t="s">
        <v>218</v>
      </c>
      <c r="C17" s="5"/>
      <c r="D17" s="11" t="s">
        <v>195</v>
      </c>
      <c r="E17" s="9">
        <v>1.7</v>
      </c>
      <c r="F17" s="10">
        <v>1.18055555555555E-2</v>
      </c>
      <c r="G17" s="5"/>
      <c r="H17" s="22" t="str">
        <f t="shared" si="0"/>
        <v>AIMAR</v>
      </c>
      <c r="I17" s="3" t="s">
        <v>41</v>
      </c>
      <c r="J17" s="11" t="str">
        <f t="shared" si="1"/>
        <v>A à R</v>
      </c>
      <c r="K17" s="6" t="str">
        <f t="shared" si="7"/>
        <v>AIMAR - ROLIN</v>
      </c>
      <c r="L17" s="7">
        <f t="shared" si="4"/>
        <v>1.7</v>
      </c>
      <c r="M17" s="8">
        <f t="shared" si="5"/>
        <v>1.18055555555555E-2</v>
      </c>
      <c r="N17" s="3" t="s">
        <v>219</v>
      </c>
      <c r="O17" s="21" t="str">
        <f t="shared" si="3"/>
        <v>ROLIN</v>
      </c>
      <c r="P17" s="5"/>
    </row>
    <row r="18" spans="1:16" ht="21.75" thickTop="1" thickBot="1">
      <c r="A18" s="18" t="s">
        <v>669</v>
      </c>
      <c r="B18" s="4" t="s">
        <v>219</v>
      </c>
      <c r="C18" s="5"/>
      <c r="D18" s="11" t="s">
        <v>196</v>
      </c>
      <c r="E18" s="9">
        <v>1.8</v>
      </c>
      <c r="F18" s="10">
        <v>1.2500000000000001E-2</v>
      </c>
      <c r="G18" s="5"/>
      <c r="H18" s="22" t="str">
        <f t="shared" si="0"/>
        <v>AIMAR</v>
      </c>
      <c r="I18" s="3" t="s">
        <v>41</v>
      </c>
      <c r="J18" s="11" t="str">
        <f t="shared" si="1"/>
        <v>A à S</v>
      </c>
      <c r="K18" s="6" t="str">
        <f t="shared" si="7"/>
        <v>AIMAR - STERN</v>
      </c>
      <c r="L18" s="7">
        <f t="shared" si="4"/>
        <v>1.8</v>
      </c>
      <c r="M18" s="8">
        <f t="shared" si="5"/>
        <v>1.2500000000000001E-2</v>
      </c>
      <c r="N18" s="3" t="s">
        <v>220</v>
      </c>
      <c r="O18" s="21" t="str">
        <f t="shared" si="3"/>
        <v>STERN</v>
      </c>
      <c r="P18" s="5"/>
    </row>
    <row r="19" spans="1:16" ht="21.75" thickTop="1" thickBot="1">
      <c r="A19" s="18" t="s">
        <v>670</v>
      </c>
      <c r="B19" s="4" t="s">
        <v>220</v>
      </c>
      <c r="C19" s="5"/>
      <c r="D19" s="11" t="s">
        <v>197</v>
      </c>
      <c r="E19" s="9">
        <v>1.9</v>
      </c>
      <c r="F19" s="10">
        <v>1.3194444444444399E-2</v>
      </c>
      <c r="G19" s="5"/>
      <c r="H19" s="22" t="str">
        <f t="shared" si="0"/>
        <v>AIMAR</v>
      </c>
      <c r="I19" s="3" t="s">
        <v>41</v>
      </c>
      <c r="J19" s="11" t="str">
        <f t="shared" si="1"/>
        <v>A à T</v>
      </c>
      <c r="K19" s="6" t="str">
        <f t="shared" si="7"/>
        <v>AIMAR - TOUTIN</v>
      </c>
      <c r="L19" s="7">
        <f t="shared" si="4"/>
        <v>1.9</v>
      </c>
      <c r="M19" s="8">
        <f t="shared" si="5"/>
        <v>1.3194444444444399E-2</v>
      </c>
      <c r="N19" s="3" t="s">
        <v>221</v>
      </c>
      <c r="O19" s="21" t="str">
        <f t="shared" si="3"/>
        <v>TOUTIN</v>
      </c>
      <c r="P19" s="5"/>
    </row>
    <row r="20" spans="1:16" ht="21.75" thickTop="1" thickBot="1">
      <c r="A20" s="18" t="s">
        <v>671</v>
      </c>
      <c r="B20" s="4" t="s">
        <v>221</v>
      </c>
      <c r="C20" s="5"/>
      <c r="D20" s="11" t="s">
        <v>198</v>
      </c>
      <c r="E20" s="9">
        <v>2</v>
      </c>
      <c r="F20" s="10">
        <v>1.38888888888888E-2</v>
      </c>
      <c r="G20" s="5"/>
      <c r="H20" s="22" t="str">
        <f t="shared" si="0"/>
        <v>AIMAR</v>
      </c>
      <c r="I20" s="3" t="s">
        <v>41</v>
      </c>
      <c r="J20" s="11" t="str">
        <f t="shared" si="1"/>
        <v>A à U</v>
      </c>
      <c r="K20" s="6" t="str">
        <f t="shared" si="7"/>
        <v>AIMAR - URBI</v>
      </c>
      <c r="L20" s="7">
        <f t="shared" si="4"/>
        <v>2</v>
      </c>
      <c r="M20" s="8">
        <f t="shared" si="5"/>
        <v>1.38888888888888E-2</v>
      </c>
      <c r="N20" s="3" t="s">
        <v>222</v>
      </c>
      <c r="O20" s="21" t="str">
        <f t="shared" si="3"/>
        <v>URBI</v>
      </c>
      <c r="P20" s="5"/>
    </row>
    <row r="21" spans="1:16" ht="21.75" thickTop="1" thickBot="1">
      <c r="A21" s="18" t="s">
        <v>672</v>
      </c>
      <c r="B21" s="4" t="s">
        <v>222</v>
      </c>
      <c r="C21" s="5"/>
      <c r="D21" s="11" t="s">
        <v>199</v>
      </c>
      <c r="E21" s="9">
        <v>2.1</v>
      </c>
      <c r="F21" s="10">
        <v>1.4583333333333301E-2</v>
      </c>
      <c r="G21" s="5"/>
      <c r="H21" s="22" t="str">
        <f t="shared" si="0"/>
        <v>AIMAR</v>
      </c>
      <c r="I21" s="3" t="s">
        <v>41</v>
      </c>
      <c r="J21" s="11" t="str">
        <f t="shared" si="1"/>
        <v>A à V</v>
      </c>
      <c r="K21" s="6" t="str">
        <f t="shared" si="7"/>
        <v>AIMAR - VIROUX</v>
      </c>
      <c r="L21" s="7">
        <f t="shared" si="4"/>
        <v>2.1</v>
      </c>
      <c r="M21" s="8">
        <f t="shared" si="5"/>
        <v>1.4583333333333301E-2</v>
      </c>
      <c r="N21" s="3" t="s">
        <v>223</v>
      </c>
      <c r="O21" s="21" t="str">
        <f t="shared" si="3"/>
        <v>VIROUX</v>
      </c>
      <c r="P21" s="5"/>
    </row>
    <row r="22" spans="1:16" ht="21.75" thickTop="1" thickBot="1">
      <c r="A22" s="18" t="s">
        <v>673</v>
      </c>
      <c r="B22" s="4" t="s">
        <v>223</v>
      </c>
      <c r="C22" s="5"/>
      <c r="D22" s="11" t="s">
        <v>200</v>
      </c>
      <c r="E22" s="9">
        <v>2.2000000000000002</v>
      </c>
      <c r="F22" s="10">
        <v>1.5277777777777699E-2</v>
      </c>
      <c r="G22" s="5"/>
      <c r="H22" s="22" t="str">
        <f t="shared" si="0"/>
        <v>AIMAR</v>
      </c>
      <c r="I22" s="3" t="s">
        <v>41</v>
      </c>
      <c r="J22" s="11" t="str">
        <f t="shared" si="1"/>
        <v>A à W</v>
      </c>
      <c r="K22" s="6" t="str">
        <f t="shared" si="7"/>
        <v>AIMAR - WACHTER</v>
      </c>
      <c r="L22" s="7">
        <f t="shared" si="4"/>
        <v>2.2000000000000002</v>
      </c>
      <c r="M22" s="8">
        <f t="shared" si="5"/>
        <v>1.5277777777777699E-2</v>
      </c>
      <c r="N22" s="3" t="s">
        <v>224</v>
      </c>
      <c r="O22" s="21" t="str">
        <f t="shared" si="3"/>
        <v>WACHTER</v>
      </c>
      <c r="P22" s="5"/>
    </row>
    <row r="23" spans="1:16" ht="21.75" thickTop="1" thickBot="1">
      <c r="A23" s="18" t="s">
        <v>677</v>
      </c>
      <c r="B23" s="4" t="s">
        <v>224</v>
      </c>
      <c r="C23" s="5"/>
      <c r="D23" s="11" t="s">
        <v>201</v>
      </c>
      <c r="E23" s="9">
        <v>2.2999999999999998</v>
      </c>
      <c r="F23" s="10">
        <v>1.59722222222222E-2</v>
      </c>
      <c r="G23" s="5"/>
      <c r="H23" s="22" t="str">
        <f t="shared" si="0"/>
        <v>AIMAR</v>
      </c>
      <c r="I23" s="3" t="s">
        <v>41</v>
      </c>
      <c r="J23" s="11" t="str">
        <f t="shared" si="1"/>
        <v>A à X</v>
      </c>
      <c r="K23" s="6" t="str">
        <f t="shared" ref="K23:K86" si="8">(H23&amp;" - "&amp;O23)</f>
        <v>AIMAR - XERRY</v>
      </c>
      <c r="L23" s="7">
        <f t="shared" si="4"/>
        <v>2.2999999999999998</v>
      </c>
      <c r="M23" s="8">
        <f t="shared" si="5"/>
        <v>1.59722222222222E-2</v>
      </c>
      <c r="N23" s="3" t="s">
        <v>225</v>
      </c>
      <c r="O23" s="21" t="str">
        <f t="shared" si="3"/>
        <v>XERRY</v>
      </c>
      <c r="P23" s="5"/>
    </row>
    <row r="24" spans="1:16" ht="21.75" thickTop="1" thickBot="1">
      <c r="A24" s="18" t="s">
        <v>678</v>
      </c>
      <c r="B24" s="4" t="s">
        <v>225</v>
      </c>
      <c r="C24" s="5"/>
      <c r="D24" s="11" t="s">
        <v>202</v>
      </c>
      <c r="E24" s="9">
        <v>2.4</v>
      </c>
      <c r="F24" s="10">
        <v>1.6666666666666601E-2</v>
      </c>
      <c r="G24" s="5"/>
      <c r="H24" s="22" t="str">
        <f t="shared" si="0"/>
        <v>AIMAR</v>
      </c>
      <c r="I24" s="3" t="s">
        <v>41</v>
      </c>
      <c r="J24" s="11" t="str">
        <f t="shared" si="1"/>
        <v>A à Y</v>
      </c>
      <c r="K24" s="6" t="str">
        <f t="shared" si="8"/>
        <v>AIMAR - YACHOU</v>
      </c>
      <c r="L24" s="7">
        <f t="shared" si="4"/>
        <v>2.4</v>
      </c>
      <c r="M24" s="8">
        <f t="shared" si="5"/>
        <v>1.6666666666666601E-2</v>
      </c>
      <c r="N24" s="3" t="s">
        <v>226</v>
      </c>
      <c r="O24" s="21" t="str">
        <f t="shared" si="3"/>
        <v>YACHOU</v>
      </c>
      <c r="P24" s="5"/>
    </row>
    <row r="25" spans="1:16" ht="21.75" thickTop="1" thickBot="1">
      <c r="A25" s="18" t="s">
        <v>679</v>
      </c>
      <c r="B25" s="4" t="s">
        <v>226</v>
      </c>
      <c r="C25" s="5"/>
      <c r="D25" s="11" t="s">
        <v>203</v>
      </c>
      <c r="E25" s="9">
        <v>2.5</v>
      </c>
      <c r="F25" s="10">
        <v>1.7361111111111101E-2</v>
      </c>
      <c r="G25" s="5"/>
      <c r="H25" s="22" t="str">
        <f t="shared" si="0"/>
        <v>AIMAR</v>
      </c>
      <c r="I25" s="3" t="s">
        <v>41</v>
      </c>
      <c r="J25" s="11" t="str">
        <f t="shared" si="1"/>
        <v>A à Z</v>
      </c>
      <c r="K25" s="6" t="str">
        <f t="shared" si="8"/>
        <v>AIMAR - ZAPATA</v>
      </c>
      <c r="L25" s="7">
        <f t="shared" si="4"/>
        <v>2.5</v>
      </c>
      <c r="M25" s="8">
        <f t="shared" si="5"/>
        <v>1.7361111111111101E-2</v>
      </c>
      <c r="N25" s="3" t="s">
        <v>227</v>
      </c>
      <c r="O25" s="21" t="str">
        <f t="shared" si="3"/>
        <v>ZAPATA</v>
      </c>
      <c r="P25" s="5"/>
    </row>
    <row r="26" spans="1:16" ht="21.75" thickTop="1" thickBot="1">
      <c r="A26" s="18" t="s">
        <v>680</v>
      </c>
      <c r="B26" s="4" t="s">
        <v>227</v>
      </c>
      <c r="C26" s="5"/>
      <c r="D26" s="11" t="s">
        <v>15</v>
      </c>
      <c r="E26" s="9">
        <v>2.6</v>
      </c>
      <c r="F26" s="10">
        <v>1.8055555555555498E-2</v>
      </c>
      <c r="G26" s="5"/>
      <c r="H26" s="22" t="str">
        <f t="shared" si="0"/>
        <v>BONFILS</v>
      </c>
      <c r="I26" s="3" t="s">
        <v>42</v>
      </c>
      <c r="J26" s="11" t="str">
        <f t="shared" si="1"/>
        <v>B à A</v>
      </c>
      <c r="K26" s="6" t="str">
        <f t="shared" si="8"/>
        <v>BONFILS - AIMAR</v>
      </c>
      <c r="L26" s="7">
        <f t="shared" si="4"/>
        <v>2.6</v>
      </c>
      <c r="M26" s="8">
        <f t="shared" si="5"/>
        <v>1.8055555555555498E-2</v>
      </c>
      <c r="N26" s="3" t="s">
        <v>41</v>
      </c>
      <c r="O26" s="21" t="str">
        <f t="shared" si="3"/>
        <v>AIMAR</v>
      </c>
      <c r="P26" s="5"/>
    </row>
    <row r="27" spans="1:16" ht="21.75" thickTop="1" thickBot="1">
      <c r="C27" s="5"/>
      <c r="D27" s="11" t="s">
        <v>16</v>
      </c>
      <c r="E27" s="9">
        <v>2.7</v>
      </c>
      <c r="F27" s="10">
        <v>1.8749999999999999E-2</v>
      </c>
      <c r="G27" s="5"/>
      <c r="H27" s="22" t="str">
        <f t="shared" si="0"/>
        <v>BONFILS</v>
      </c>
      <c r="I27" s="3" t="s">
        <v>42</v>
      </c>
      <c r="J27" s="11" t="str">
        <f t="shared" ref="J27:J59" si="9">I27&amp;" à " &amp;N27</f>
        <v>B à C</v>
      </c>
      <c r="K27" s="6" t="str">
        <f t="shared" si="8"/>
        <v>BONFILS - CLERC</v>
      </c>
      <c r="L27" s="7">
        <f t="shared" si="4"/>
        <v>2.7</v>
      </c>
      <c r="M27" s="8">
        <f t="shared" si="5"/>
        <v>1.8749999999999999E-2</v>
      </c>
      <c r="N27" s="3" t="s">
        <v>43</v>
      </c>
      <c r="O27" s="21" t="str">
        <f t="shared" si="3"/>
        <v>CLERC</v>
      </c>
      <c r="P27" s="5"/>
    </row>
    <row r="28" spans="1:16" ht="21.75" thickTop="1" thickBot="1">
      <c r="C28" s="5"/>
      <c r="D28" s="11" t="s">
        <v>17</v>
      </c>
      <c r="E28" s="9">
        <v>2.8</v>
      </c>
      <c r="F28" s="10">
        <v>1.94444444444444E-2</v>
      </c>
      <c r="G28" s="5"/>
      <c r="H28" s="22" t="str">
        <f t="shared" si="0"/>
        <v>BONFILS</v>
      </c>
      <c r="I28" s="3" t="s">
        <v>42</v>
      </c>
      <c r="J28" s="11" t="str">
        <f t="shared" si="9"/>
        <v>B à D</v>
      </c>
      <c r="K28" s="6" t="str">
        <f t="shared" si="8"/>
        <v>BONFILS - DELAROCHE</v>
      </c>
      <c r="L28" s="7">
        <f t="shared" si="4"/>
        <v>2.8</v>
      </c>
      <c r="M28" s="8">
        <f t="shared" si="5"/>
        <v>1.94444444444444E-2</v>
      </c>
      <c r="N28" s="3" t="s">
        <v>44</v>
      </c>
      <c r="O28" s="21" t="str">
        <f t="shared" si="3"/>
        <v>DELAROCHE</v>
      </c>
      <c r="P28" s="5"/>
    </row>
    <row r="29" spans="1:16" ht="21.75" thickTop="1" thickBot="1">
      <c r="C29" s="5"/>
      <c r="D29" s="11" t="s">
        <v>18</v>
      </c>
      <c r="E29" s="9">
        <v>2.9</v>
      </c>
      <c r="F29" s="10">
        <v>2.01388888888888E-2</v>
      </c>
      <c r="G29" s="5"/>
      <c r="H29" s="22" t="str">
        <f t="shared" si="0"/>
        <v>BONFILS</v>
      </c>
      <c r="I29" s="3" t="s">
        <v>42</v>
      </c>
      <c r="J29" s="11" t="str">
        <f t="shared" si="9"/>
        <v>B à E</v>
      </c>
      <c r="K29" s="6" t="str">
        <f t="shared" si="8"/>
        <v>BONFILS - ELENA</v>
      </c>
      <c r="L29" s="7">
        <f t="shared" si="4"/>
        <v>2.9</v>
      </c>
      <c r="M29" s="8">
        <f t="shared" si="5"/>
        <v>2.01388888888888E-2</v>
      </c>
      <c r="N29" s="3" t="s">
        <v>45</v>
      </c>
      <c r="O29" s="21" t="str">
        <f t="shared" si="3"/>
        <v>ELENA</v>
      </c>
      <c r="P29" s="5"/>
    </row>
    <row r="30" spans="1:16" ht="21.75" thickTop="1" thickBot="1">
      <c r="C30" s="5"/>
      <c r="D30" s="11" t="s">
        <v>19</v>
      </c>
      <c r="E30" s="9">
        <v>3</v>
      </c>
      <c r="F30" s="10">
        <v>2.0833333333333301E-2</v>
      </c>
      <c r="G30" s="5"/>
      <c r="H30" s="22" t="str">
        <f t="shared" si="0"/>
        <v>BONFILS</v>
      </c>
      <c r="I30" s="3" t="s">
        <v>42</v>
      </c>
      <c r="J30" s="11" t="str">
        <f t="shared" si="9"/>
        <v>B à F</v>
      </c>
      <c r="K30" s="6" t="str">
        <f t="shared" si="8"/>
        <v>BONFILS - FAVRE</v>
      </c>
      <c r="L30" s="7">
        <f t="shared" si="4"/>
        <v>3</v>
      </c>
      <c r="M30" s="8">
        <f t="shared" si="5"/>
        <v>2.0833333333333301E-2</v>
      </c>
      <c r="N30" s="3" t="s">
        <v>46</v>
      </c>
      <c r="O30" s="21" t="str">
        <f t="shared" si="3"/>
        <v>FAVRE</v>
      </c>
      <c r="P30" s="5"/>
    </row>
    <row r="31" spans="1:16" ht="21.75" thickTop="1" thickBot="1">
      <c r="C31" s="5"/>
      <c r="D31" s="11" t="s">
        <v>20</v>
      </c>
      <c r="E31" s="9">
        <v>3.1</v>
      </c>
      <c r="F31" s="10">
        <v>2.1527777777777701E-2</v>
      </c>
      <c r="G31" s="5"/>
      <c r="H31" s="22" t="str">
        <f t="shared" si="0"/>
        <v>BONFILS</v>
      </c>
      <c r="I31" s="3" t="s">
        <v>42</v>
      </c>
      <c r="J31" s="11" t="str">
        <f t="shared" si="9"/>
        <v>B à G</v>
      </c>
      <c r="K31" s="6" t="str">
        <f t="shared" si="8"/>
        <v>BONFILS - GARREC</v>
      </c>
      <c r="L31" s="7">
        <f t="shared" si="4"/>
        <v>3.1</v>
      </c>
      <c r="M31" s="8">
        <f t="shared" si="5"/>
        <v>2.1527777777777701E-2</v>
      </c>
      <c r="N31" s="3" t="s">
        <v>47</v>
      </c>
      <c r="O31" s="21" t="str">
        <f t="shared" si="3"/>
        <v>GARREC</v>
      </c>
      <c r="P31" s="5"/>
    </row>
    <row r="32" spans="1:16" ht="21.75" thickTop="1" thickBot="1">
      <c r="C32" s="5"/>
      <c r="D32" s="11" t="s">
        <v>21</v>
      </c>
      <c r="E32" s="9">
        <v>3.2</v>
      </c>
      <c r="F32" s="10">
        <v>2.2222222222222199E-2</v>
      </c>
      <c r="G32" s="5"/>
      <c r="H32" s="22" t="str">
        <f t="shared" si="0"/>
        <v>BONFILS</v>
      </c>
      <c r="I32" s="3" t="s">
        <v>42</v>
      </c>
      <c r="J32" s="11" t="str">
        <f t="shared" si="9"/>
        <v>B à H</v>
      </c>
      <c r="K32" s="6" t="str">
        <f t="shared" si="8"/>
        <v>BONFILS - HADJ</v>
      </c>
      <c r="L32" s="7">
        <f t="shared" si="4"/>
        <v>3.2</v>
      </c>
      <c r="M32" s="8">
        <f t="shared" si="5"/>
        <v>2.2222222222222199E-2</v>
      </c>
      <c r="N32" s="3" t="s">
        <v>48</v>
      </c>
      <c r="O32" s="21" t="str">
        <f t="shared" si="3"/>
        <v>HADJ</v>
      </c>
      <c r="P32" s="5"/>
    </row>
    <row r="33" spans="3:16" ht="21.75" thickTop="1" thickBot="1">
      <c r="C33" s="5"/>
      <c r="D33" s="11" t="s">
        <v>22</v>
      </c>
      <c r="E33" s="9">
        <v>3.3</v>
      </c>
      <c r="F33" s="10">
        <v>2.2916666666666599E-2</v>
      </c>
      <c r="G33" s="5"/>
      <c r="H33" s="22" t="str">
        <f t="shared" si="0"/>
        <v>BONFILS</v>
      </c>
      <c r="I33" s="3" t="s">
        <v>42</v>
      </c>
      <c r="J33" s="11" t="str">
        <f t="shared" si="9"/>
        <v>B à I</v>
      </c>
      <c r="K33" s="6" t="str">
        <f t="shared" si="8"/>
        <v>BONFILS - INAUDI</v>
      </c>
      <c r="L33" s="7">
        <f t="shared" si="4"/>
        <v>3.3</v>
      </c>
      <c r="M33" s="8">
        <f t="shared" si="5"/>
        <v>2.2916666666666599E-2</v>
      </c>
      <c r="N33" s="3" t="s">
        <v>49</v>
      </c>
      <c r="O33" s="21" t="str">
        <f t="shared" si="3"/>
        <v>INAUDI</v>
      </c>
      <c r="P33" s="5"/>
    </row>
    <row r="34" spans="3:16" ht="21.75" thickTop="1" thickBot="1">
      <c r="C34" s="5"/>
      <c r="D34" s="11" t="s">
        <v>23</v>
      </c>
      <c r="E34" s="9">
        <v>3.4</v>
      </c>
      <c r="F34" s="10">
        <v>2.36111111111111E-2</v>
      </c>
      <c r="G34" s="5"/>
      <c r="H34" s="22" t="str">
        <f t="shared" si="0"/>
        <v>BONFILS</v>
      </c>
      <c r="I34" s="3" t="s">
        <v>42</v>
      </c>
      <c r="J34" s="11" t="str">
        <f t="shared" si="9"/>
        <v>B à J</v>
      </c>
      <c r="K34" s="6" t="str">
        <f t="shared" si="8"/>
        <v>BONFILS - JAQUET</v>
      </c>
      <c r="L34" s="7">
        <f t="shared" si="4"/>
        <v>3.4</v>
      </c>
      <c r="M34" s="8">
        <f t="shared" si="5"/>
        <v>2.36111111111111E-2</v>
      </c>
      <c r="N34" s="3" t="s">
        <v>50</v>
      </c>
      <c r="O34" s="21" t="str">
        <f t="shared" si="3"/>
        <v>JAQUET</v>
      </c>
      <c r="P34" s="5"/>
    </row>
    <row r="35" spans="3:16" ht="21.75" thickTop="1" thickBot="1">
      <c r="C35" s="5"/>
      <c r="D35" s="11" t="s">
        <v>24</v>
      </c>
      <c r="E35" s="9">
        <v>3.5</v>
      </c>
      <c r="F35" s="10">
        <v>2.43055555555555E-2</v>
      </c>
      <c r="G35" s="5"/>
      <c r="H35" s="22" t="str">
        <f t="shared" si="0"/>
        <v>BONFILS</v>
      </c>
      <c r="I35" s="3" t="s">
        <v>42</v>
      </c>
      <c r="J35" s="11" t="str">
        <f t="shared" si="9"/>
        <v>B à K</v>
      </c>
      <c r="K35" s="6" t="str">
        <f t="shared" si="8"/>
        <v>BONFILS - KRAMER</v>
      </c>
      <c r="L35" s="7">
        <f t="shared" si="4"/>
        <v>3.5</v>
      </c>
      <c r="M35" s="8">
        <f t="shared" si="5"/>
        <v>2.43055555555555E-2</v>
      </c>
      <c r="N35" s="3" t="s">
        <v>51</v>
      </c>
      <c r="O35" s="21" t="str">
        <f t="shared" si="3"/>
        <v>KRAMER</v>
      </c>
      <c r="P35" s="5"/>
    </row>
    <row r="36" spans="3:16" ht="21.75" thickTop="1" thickBot="1">
      <c r="C36" s="5"/>
      <c r="D36" s="11" t="s">
        <v>25</v>
      </c>
      <c r="E36" s="9">
        <v>3.6</v>
      </c>
      <c r="F36" s="10">
        <v>2.5000000000000001E-2</v>
      </c>
      <c r="G36" s="5"/>
      <c r="H36" s="22" t="str">
        <f t="shared" si="0"/>
        <v>BONFILS</v>
      </c>
      <c r="I36" s="3" t="s">
        <v>42</v>
      </c>
      <c r="J36" s="11" t="str">
        <f t="shared" si="9"/>
        <v>B à L</v>
      </c>
      <c r="K36" s="6" t="str">
        <f t="shared" si="8"/>
        <v>BONFILS - LAFLEUR</v>
      </c>
      <c r="L36" s="7">
        <f t="shared" si="4"/>
        <v>3.6</v>
      </c>
      <c r="M36" s="8">
        <f t="shared" si="5"/>
        <v>2.5000000000000001E-2</v>
      </c>
      <c r="N36" s="3" t="s">
        <v>52</v>
      </c>
      <c r="O36" s="21" t="str">
        <f t="shared" si="3"/>
        <v>LAFLEUR</v>
      </c>
      <c r="P36" s="5"/>
    </row>
    <row r="37" spans="3:16" ht="21.75" thickTop="1" thickBot="1">
      <c r="C37" s="5"/>
      <c r="D37" s="11" t="s">
        <v>26</v>
      </c>
      <c r="E37" s="9">
        <v>3.7</v>
      </c>
      <c r="F37" s="10">
        <v>2.5694444444444402E-2</v>
      </c>
      <c r="G37" s="5"/>
      <c r="H37" s="22" t="str">
        <f t="shared" si="0"/>
        <v>BONFILS</v>
      </c>
      <c r="I37" s="3" t="s">
        <v>42</v>
      </c>
      <c r="J37" s="11" t="str">
        <f t="shared" si="9"/>
        <v>B à M</v>
      </c>
      <c r="K37" s="6" t="str">
        <f t="shared" si="8"/>
        <v>BONFILS - MERCIER</v>
      </c>
      <c r="L37" s="7">
        <f t="shared" si="4"/>
        <v>3.7</v>
      </c>
      <c r="M37" s="8">
        <f t="shared" si="5"/>
        <v>2.5694444444444402E-2</v>
      </c>
      <c r="N37" s="3" t="s">
        <v>53</v>
      </c>
      <c r="O37" s="21" t="str">
        <f t="shared" si="3"/>
        <v>MERCIER</v>
      </c>
      <c r="P37" s="5"/>
    </row>
    <row r="38" spans="3:16" ht="21.75" thickTop="1" thickBot="1">
      <c r="C38" s="5"/>
      <c r="D38" s="11" t="s">
        <v>27</v>
      </c>
      <c r="E38" s="9">
        <v>3.8</v>
      </c>
      <c r="F38" s="10">
        <v>2.6388888888888799E-2</v>
      </c>
      <c r="G38" s="5"/>
      <c r="H38" s="22" t="str">
        <f t="shared" si="0"/>
        <v>BONFILS</v>
      </c>
      <c r="I38" s="3" t="s">
        <v>42</v>
      </c>
      <c r="J38" s="11" t="str">
        <f t="shared" si="9"/>
        <v>B à N</v>
      </c>
      <c r="K38" s="6" t="str">
        <f t="shared" si="8"/>
        <v>BONFILS - NOLO</v>
      </c>
      <c r="L38" s="7">
        <f t="shared" si="4"/>
        <v>3.8</v>
      </c>
      <c r="M38" s="8">
        <f t="shared" si="5"/>
        <v>2.6388888888888799E-2</v>
      </c>
      <c r="N38" s="3" t="s">
        <v>54</v>
      </c>
      <c r="O38" s="21" t="str">
        <f t="shared" si="3"/>
        <v>NOLO</v>
      </c>
      <c r="P38" s="5"/>
    </row>
    <row r="39" spans="3:16" ht="21.75" thickTop="1" thickBot="1">
      <c r="C39" s="5"/>
      <c r="D39" s="11" t="s">
        <v>204</v>
      </c>
      <c r="E39" s="9">
        <v>3.9</v>
      </c>
      <c r="F39" s="10">
        <v>2.70833333333333E-2</v>
      </c>
      <c r="G39" s="5"/>
      <c r="H39" s="22" t="str">
        <f t="shared" si="0"/>
        <v>BONFILS</v>
      </c>
      <c r="I39" s="3" t="s">
        <v>42</v>
      </c>
      <c r="J39" s="11" t="str">
        <f t="shared" si="9"/>
        <v>B à O</v>
      </c>
      <c r="K39" s="6" t="str">
        <f t="shared" si="8"/>
        <v>BONFILS - ONDI</v>
      </c>
      <c r="L39" s="7">
        <f t="shared" si="4"/>
        <v>3.9</v>
      </c>
      <c r="M39" s="8">
        <f t="shared" si="5"/>
        <v>2.70833333333333E-2</v>
      </c>
      <c r="N39" s="3" t="s">
        <v>216</v>
      </c>
      <c r="O39" s="21" t="str">
        <f t="shared" si="3"/>
        <v>ONDI</v>
      </c>
      <c r="P39" s="5"/>
    </row>
    <row r="40" spans="3:16" ht="21.75" thickTop="1" thickBot="1">
      <c r="C40" s="5"/>
      <c r="D40" s="11" t="s">
        <v>205</v>
      </c>
      <c r="E40" s="9">
        <v>4</v>
      </c>
      <c r="F40" s="10">
        <v>2.77777777777777E-2</v>
      </c>
      <c r="G40" s="5"/>
      <c r="H40" s="22" t="str">
        <f t="shared" si="0"/>
        <v>BONFILS</v>
      </c>
      <c r="I40" s="3" t="s">
        <v>42</v>
      </c>
      <c r="J40" s="11" t="str">
        <f t="shared" si="9"/>
        <v>B à P</v>
      </c>
      <c r="K40" s="6" t="str">
        <f t="shared" si="8"/>
        <v>BONFILS - PRIEUR</v>
      </c>
      <c r="L40" s="7">
        <f t="shared" si="4"/>
        <v>4</v>
      </c>
      <c r="M40" s="8">
        <f t="shared" si="5"/>
        <v>2.77777777777777E-2</v>
      </c>
      <c r="N40" s="3" t="s">
        <v>217</v>
      </c>
      <c r="O40" s="21" t="str">
        <f t="shared" si="3"/>
        <v>PRIEUR</v>
      </c>
      <c r="P40" s="5"/>
    </row>
    <row r="41" spans="3:16" ht="21.75" thickTop="1" thickBot="1">
      <c r="C41" s="5"/>
      <c r="D41" s="11" t="s">
        <v>206</v>
      </c>
      <c r="E41" s="9">
        <v>4.0999999999999996</v>
      </c>
      <c r="F41" s="10">
        <v>2.8472222222222201E-2</v>
      </c>
      <c r="G41" s="5"/>
      <c r="H41" s="22" t="str">
        <f t="shared" si="0"/>
        <v>BONFILS</v>
      </c>
      <c r="I41" s="3" t="s">
        <v>42</v>
      </c>
      <c r="J41" s="11" t="str">
        <f t="shared" si="9"/>
        <v>B à Q</v>
      </c>
      <c r="K41" s="6" t="str">
        <f t="shared" si="8"/>
        <v>BONFILS - QUATREBARBE</v>
      </c>
      <c r="L41" s="7">
        <f t="shared" si="4"/>
        <v>4.0999999999999996</v>
      </c>
      <c r="M41" s="8">
        <f t="shared" si="5"/>
        <v>2.8472222222222201E-2</v>
      </c>
      <c r="N41" s="3" t="s">
        <v>218</v>
      </c>
      <c r="O41" s="21" t="str">
        <f t="shared" si="3"/>
        <v>QUATREBARBE</v>
      </c>
      <c r="P41" s="5"/>
    </row>
    <row r="42" spans="3:16" ht="21.75" thickTop="1" thickBot="1">
      <c r="C42" s="5"/>
      <c r="D42" s="11" t="s">
        <v>207</v>
      </c>
      <c r="E42" s="9">
        <v>4.2</v>
      </c>
      <c r="F42" s="10">
        <v>2.9166666666666601E-2</v>
      </c>
      <c r="G42" s="5"/>
      <c r="H42" s="22" t="str">
        <f t="shared" si="0"/>
        <v>BONFILS</v>
      </c>
      <c r="I42" s="3" t="s">
        <v>42</v>
      </c>
      <c r="J42" s="11" t="str">
        <f t="shared" si="9"/>
        <v>B à R</v>
      </c>
      <c r="K42" s="6" t="str">
        <f t="shared" si="8"/>
        <v>BONFILS - ROLIN</v>
      </c>
      <c r="L42" s="7">
        <f t="shared" si="4"/>
        <v>4.2</v>
      </c>
      <c r="M42" s="8">
        <f t="shared" si="5"/>
        <v>2.9166666666666601E-2</v>
      </c>
      <c r="N42" s="3" t="s">
        <v>219</v>
      </c>
      <c r="O42" s="21" t="str">
        <f t="shared" si="3"/>
        <v>ROLIN</v>
      </c>
      <c r="P42" s="5"/>
    </row>
    <row r="43" spans="3:16" ht="21.75" thickTop="1" thickBot="1">
      <c r="C43" s="5"/>
      <c r="D43" s="11" t="s">
        <v>208</v>
      </c>
      <c r="E43" s="9">
        <v>4.3</v>
      </c>
      <c r="F43" s="10">
        <v>2.9861111111111099E-2</v>
      </c>
      <c r="G43" s="5"/>
      <c r="H43" s="22" t="str">
        <f t="shared" si="0"/>
        <v>BONFILS</v>
      </c>
      <c r="I43" s="3" t="s">
        <v>42</v>
      </c>
      <c r="J43" s="11" t="str">
        <f t="shared" si="9"/>
        <v>B à S</v>
      </c>
      <c r="K43" s="6" t="str">
        <f t="shared" si="8"/>
        <v>BONFILS - STERN</v>
      </c>
      <c r="L43" s="7">
        <f t="shared" si="4"/>
        <v>4.3</v>
      </c>
      <c r="M43" s="8">
        <f t="shared" si="5"/>
        <v>2.9861111111111099E-2</v>
      </c>
      <c r="N43" s="3" t="s">
        <v>220</v>
      </c>
      <c r="O43" s="21" t="str">
        <f t="shared" si="3"/>
        <v>STERN</v>
      </c>
      <c r="P43" s="5"/>
    </row>
    <row r="44" spans="3:16" ht="21.75" thickTop="1" thickBot="1">
      <c r="C44" s="5"/>
      <c r="D44" s="11" t="s">
        <v>209</v>
      </c>
      <c r="E44" s="9">
        <v>4.4000000000000004</v>
      </c>
      <c r="F44" s="10">
        <v>3.0555555555555499E-2</v>
      </c>
      <c r="G44" s="5"/>
      <c r="H44" s="22" t="str">
        <f t="shared" si="0"/>
        <v>BONFILS</v>
      </c>
      <c r="I44" s="3" t="s">
        <v>42</v>
      </c>
      <c r="J44" s="11" t="str">
        <f t="shared" si="9"/>
        <v>B à T</v>
      </c>
      <c r="K44" s="6" t="str">
        <f t="shared" si="8"/>
        <v>BONFILS - TOUTIN</v>
      </c>
      <c r="L44" s="7">
        <f t="shared" si="4"/>
        <v>4.4000000000000004</v>
      </c>
      <c r="M44" s="8">
        <f t="shared" si="5"/>
        <v>3.0555555555555499E-2</v>
      </c>
      <c r="N44" s="3" t="s">
        <v>221</v>
      </c>
      <c r="O44" s="21" t="str">
        <f t="shared" si="3"/>
        <v>TOUTIN</v>
      </c>
      <c r="P44" s="5"/>
    </row>
    <row r="45" spans="3:16" ht="21.75" thickTop="1" thickBot="1">
      <c r="C45" s="5"/>
      <c r="D45" s="11" t="s">
        <v>210</v>
      </c>
      <c r="E45" s="9">
        <v>4.5</v>
      </c>
      <c r="F45" s="10">
        <v>3.125E-2</v>
      </c>
      <c r="G45" s="5"/>
      <c r="H45" s="22" t="str">
        <f t="shared" si="0"/>
        <v>BONFILS</v>
      </c>
      <c r="I45" s="3" t="s">
        <v>42</v>
      </c>
      <c r="J45" s="11" t="str">
        <f t="shared" si="9"/>
        <v>B à U</v>
      </c>
      <c r="K45" s="6" t="str">
        <f t="shared" si="8"/>
        <v>BONFILS - URBI</v>
      </c>
      <c r="L45" s="7">
        <f t="shared" si="4"/>
        <v>4.5</v>
      </c>
      <c r="M45" s="8">
        <f t="shared" si="5"/>
        <v>3.125E-2</v>
      </c>
      <c r="N45" s="3" t="s">
        <v>222</v>
      </c>
      <c r="O45" s="21" t="str">
        <f t="shared" si="3"/>
        <v>URBI</v>
      </c>
      <c r="P45" s="5"/>
    </row>
    <row r="46" spans="3:16" ht="21.75" thickTop="1" thickBot="1">
      <c r="C46" s="5"/>
      <c r="D46" s="11" t="s">
        <v>211</v>
      </c>
      <c r="E46" s="9">
        <v>4.5999999999999996</v>
      </c>
      <c r="F46" s="10">
        <v>3.19444444444444E-2</v>
      </c>
      <c r="G46" s="5"/>
      <c r="H46" s="22" t="str">
        <f t="shared" si="0"/>
        <v>BONFILS</v>
      </c>
      <c r="I46" s="3" t="s">
        <v>42</v>
      </c>
      <c r="J46" s="11" t="str">
        <f t="shared" si="9"/>
        <v>B à V</v>
      </c>
      <c r="K46" s="6" t="str">
        <f t="shared" si="8"/>
        <v>BONFILS - VIROUX</v>
      </c>
      <c r="L46" s="7">
        <f t="shared" si="4"/>
        <v>4.5999999999999996</v>
      </c>
      <c r="M46" s="8">
        <f t="shared" si="5"/>
        <v>3.19444444444444E-2</v>
      </c>
      <c r="N46" s="3" t="s">
        <v>223</v>
      </c>
      <c r="O46" s="21" t="str">
        <f t="shared" si="3"/>
        <v>VIROUX</v>
      </c>
      <c r="P46" s="5"/>
    </row>
    <row r="47" spans="3:16" ht="21.75" thickTop="1" thickBot="1">
      <c r="C47" s="5"/>
      <c r="D47" s="11" t="s">
        <v>212</v>
      </c>
      <c r="E47" s="9">
        <v>4.7</v>
      </c>
      <c r="F47" s="10">
        <v>3.2638888888888801E-2</v>
      </c>
      <c r="G47" s="5"/>
      <c r="H47" s="22" t="str">
        <f t="shared" si="0"/>
        <v>BONFILS</v>
      </c>
      <c r="I47" s="3" t="s">
        <v>42</v>
      </c>
      <c r="J47" s="11" t="str">
        <f t="shared" si="9"/>
        <v>B à W</v>
      </c>
      <c r="K47" s="6" t="str">
        <f t="shared" si="8"/>
        <v>BONFILS - WACHTER</v>
      </c>
      <c r="L47" s="7">
        <f t="shared" si="4"/>
        <v>4.7</v>
      </c>
      <c r="M47" s="8">
        <f t="shared" si="5"/>
        <v>3.2638888888888801E-2</v>
      </c>
      <c r="N47" s="3" t="s">
        <v>224</v>
      </c>
      <c r="O47" s="21" t="str">
        <f t="shared" si="3"/>
        <v>WACHTER</v>
      </c>
      <c r="P47" s="5"/>
    </row>
    <row r="48" spans="3:16" ht="21.75" thickTop="1" thickBot="1">
      <c r="C48" s="5"/>
      <c r="D48" s="11" t="s">
        <v>213</v>
      </c>
      <c r="E48" s="9">
        <v>4.8</v>
      </c>
      <c r="F48" s="10">
        <v>3.3333333333333298E-2</v>
      </c>
      <c r="G48" s="5"/>
      <c r="H48" s="22" t="str">
        <f t="shared" si="0"/>
        <v>BONFILS</v>
      </c>
      <c r="I48" s="3" t="s">
        <v>42</v>
      </c>
      <c r="J48" s="11" t="str">
        <f t="shared" si="9"/>
        <v>B à X</v>
      </c>
      <c r="K48" s="6" t="str">
        <f t="shared" si="8"/>
        <v>BONFILS - XERRY</v>
      </c>
      <c r="L48" s="7">
        <f t="shared" si="4"/>
        <v>4.8</v>
      </c>
      <c r="M48" s="8">
        <f t="shared" si="5"/>
        <v>3.3333333333333298E-2</v>
      </c>
      <c r="N48" s="3" t="s">
        <v>225</v>
      </c>
      <c r="O48" s="21" t="str">
        <f t="shared" si="3"/>
        <v>XERRY</v>
      </c>
      <c r="P48" s="5"/>
    </row>
    <row r="49" spans="3:16" ht="21.75" thickTop="1" thickBot="1">
      <c r="C49" s="5"/>
      <c r="D49" s="11" t="s">
        <v>214</v>
      </c>
      <c r="E49" s="9">
        <v>4.9000000000000004</v>
      </c>
      <c r="F49" s="10">
        <v>3.4027777777777699E-2</v>
      </c>
      <c r="G49" s="5"/>
      <c r="H49" s="22" t="str">
        <f t="shared" si="0"/>
        <v>BONFILS</v>
      </c>
      <c r="I49" s="3" t="s">
        <v>42</v>
      </c>
      <c r="J49" s="11" t="str">
        <f t="shared" si="9"/>
        <v>B à Y</v>
      </c>
      <c r="K49" s="6" t="str">
        <f t="shared" si="8"/>
        <v>BONFILS - YACHOU</v>
      </c>
      <c r="L49" s="7">
        <f t="shared" si="4"/>
        <v>4.9000000000000004</v>
      </c>
      <c r="M49" s="8">
        <f t="shared" si="5"/>
        <v>3.4027777777777699E-2</v>
      </c>
      <c r="N49" s="3" t="s">
        <v>226</v>
      </c>
      <c r="O49" s="21" t="str">
        <f t="shared" si="3"/>
        <v>YACHOU</v>
      </c>
      <c r="P49" s="5"/>
    </row>
    <row r="50" spans="3:16" ht="21.75" thickTop="1" thickBot="1">
      <c r="C50" s="5"/>
      <c r="D50" s="11" t="s">
        <v>215</v>
      </c>
      <c r="E50" s="9">
        <v>5</v>
      </c>
      <c r="F50" s="10">
        <v>3.4722222222222203E-2</v>
      </c>
      <c r="G50" s="5"/>
      <c r="H50" s="22" t="str">
        <f t="shared" si="0"/>
        <v>BONFILS</v>
      </c>
      <c r="I50" s="3" t="s">
        <v>42</v>
      </c>
      <c r="J50" s="11" t="str">
        <f t="shared" si="9"/>
        <v>B à Z</v>
      </c>
      <c r="K50" s="6" t="str">
        <f t="shared" si="8"/>
        <v>BONFILS - ZAPATA</v>
      </c>
      <c r="L50" s="7">
        <f t="shared" si="4"/>
        <v>5</v>
      </c>
      <c r="M50" s="8">
        <f t="shared" si="5"/>
        <v>3.4722222222222203E-2</v>
      </c>
      <c r="N50" s="3" t="s">
        <v>227</v>
      </c>
      <c r="O50" s="21" t="str">
        <f t="shared" si="3"/>
        <v>ZAPATA</v>
      </c>
      <c r="P50" s="5"/>
    </row>
    <row r="51" spans="3:16" ht="21.75" thickTop="1" thickBot="1">
      <c r="C51" s="5"/>
      <c r="D51" s="11" t="s">
        <v>28</v>
      </c>
      <c r="E51" s="9">
        <v>5.0999999999999996</v>
      </c>
      <c r="F51" s="10">
        <v>3.5416666666666603E-2</v>
      </c>
      <c r="G51" s="5"/>
      <c r="H51" s="22" t="str">
        <f t="shared" si="0"/>
        <v>CLERC</v>
      </c>
      <c r="I51" s="3" t="s">
        <v>43</v>
      </c>
      <c r="J51" s="11" t="str">
        <f t="shared" si="9"/>
        <v>C à A</v>
      </c>
      <c r="K51" s="6" t="str">
        <f t="shared" si="8"/>
        <v>CLERC - AIMAR</v>
      </c>
      <c r="L51" s="7">
        <f t="shared" si="4"/>
        <v>5.0999999999999996</v>
      </c>
      <c r="M51" s="8">
        <f t="shared" si="5"/>
        <v>3.5416666666666603E-2</v>
      </c>
      <c r="N51" s="3" t="s">
        <v>41</v>
      </c>
      <c r="O51" s="21" t="str">
        <f t="shared" si="3"/>
        <v>AIMAR</v>
      </c>
      <c r="P51" s="5"/>
    </row>
    <row r="52" spans="3:16" ht="21.75" thickTop="1" thickBot="1">
      <c r="C52" s="5"/>
      <c r="D52" s="11" t="s">
        <v>29</v>
      </c>
      <c r="E52" s="9">
        <v>5.2</v>
      </c>
      <c r="F52" s="10">
        <v>3.6111111111111101E-2</v>
      </c>
      <c r="G52" s="5"/>
      <c r="H52" s="22" t="str">
        <f t="shared" si="0"/>
        <v>CLERC</v>
      </c>
      <c r="I52" s="3" t="s">
        <v>43</v>
      </c>
      <c r="J52" s="11" t="str">
        <f t="shared" si="9"/>
        <v>C à C</v>
      </c>
      <c r="K52" s="6" t="str">
        <f t="shared" si="8"/>
        <v>CLERC - CLERC</v>
      </c>
      <c r="L52" s="7">
        <f t="shared" si="4"/>
        <v>5.3</v>
      </c>
      <c r="M52" s="8">
        <f t="shared" si="5"/>
        <v>3.6805555555555501E-2</v>
      </c>
      <c r="N52" s="3" t="s">
        <v>43</v>
      </c>
      <c r="O52" s="21" t="str">
        <f t="shared" si="3"/>
        <v>CLERC</v>
      </c>
      <c r="P52" s="5"/>
    </row>
    <row r="53" spans="3:16" ht="21.75" thickTop="1" thickBot="1">
      <c r="C53" s="5"/>
      <c r="D53" s="11" t="s">
        <v>30</v>
      </c>
      <c r="E53" s="9">
        <v>5.3</v>
      </c>
      <c r="F53" s="10">
        <v>3.6805555555555501E-2</v>
      </c>
      <c r="G53" s="5"/>
      <c r="H53" s="22" t="str">
        <f t="shared" si="0"/>
        <v>CLERC</v>
      </c>
      <c r="I53" s="3" t="s">
        <v>43</v>
      </c>
      <c r="J53" s="11" t="str">
        <f t="shared" si="9"/>
        <v>C à D</v>
      </c>
      <c r="K53" s="6" t="str">
        <f t="shared" si="8"/>
        <v>CLERC - DELAROCHE</v>
      </c>
      <c r="L53" s="7">
        <f t="shared" si="4"/>
        <v>5.3</v>
      </c>
      <c r="M53" s="8">
        <f t="shared" si="5"/>
        <v>3.6805555555555501E-2</v>
      </c>
      <c r="N53" s="3" t="s">
        <v>44</v>
      </c>
      <c r="O53" s="21" t="str">
        <f t="shared" si="3"/>
        <v>DELAROCHE</v>
      </c>
      <c r="P53" s="5"/>
    </row>
    <row r="54" spans="3:16" ht="21.75" thickTop="1" thickBot="1">
      <c r="C54" s="5"/>
      <c r="D54" s="11" t="s">
        <v>31</v>
      </c>
      <c r="E54" s="9">
        <v>5.4</v>
      </c>
      <c r="F54" s="10">
        <v>3.7499999999999999E-2</v>
      </c>
      <c r="G54" s="5"/>
      <c r="H54" s="22" t="str">
        <f t="shared" si="0"/>
        <v>CLERC</v>
      </c>
      <c r="I54" s="3" t="s">
        <v>43</v>
      </c>
      <c r="J54" s="11" t="str">
        <f t="shared" si="9"/>
        <v>C à E</v>
      </c>
      <c r="K54" s="6" t="str">
        <f t="shared" si="8"/>
        <v>CLERC - ELENA</v>
      </c>
      <c r="L54" s="7">
        <f t="shared" si="4"/>
        <v>5.4</v>
      </c>
      <c r="M54" s="8">
        <f t="shared" si="5"/>
        <v>3.7499999999999999E-2</v>
      </c>
      <c r="N54" s="3" t="s">
        <v>45</v>
      </c>
      <c r="O54" s="21" t="str">
        <f t="shared" si="3"/>
        <v>ELENA</v>
      </c>
      <c r="P54" s="5"/>
    </row>
    <row r="55" spans="3:16" ht="21.75" thickTop="1" thickBot="1">
      <c r="C55" s="5"/>
      <c r="D55" s="11" t="s">
        <v>32</v>
      </c>
      <c r="E55" s="9">
        <v>5.5</v>
      </c>
      <c r="F55" s="10">
        <v>3.8194444444444399E-2</v>
      </c>
      <c r="G55" s="5"/>
      <c r="H55" s="22" t="str">
        <f t="shared" si="0"/>
        <v>CLERC</v>
      </c>
      <c r="I55" s="3" t="s">
        <v>43</v>
      </c>
      <c r="J55" s="11" t="str">
        <f t="shared" si="9"/>
        <v>C à F</v>
      </c>
      <c r="K55" s="6" t="str">
        <f t="shared" si="8"/>
        <v>CLERC - FAVRE</v>
      </c>
      <c r="L55" s="7">
        <f t="shared" si="4"/>
        <v>5.5</v>
      </c>
      <c r="M55" s="8">
        <f t="shared" si="5"/>
        <v>3.8194444444444399E-2</v>
      </c>
      <c r="N55" s="3" t="s">
        <v>46</v>
      </c>
      <c r="O55" s="21" t="str">
        <f t="shared" si="3"/>
        <v>FAVRE</v>
      </c>
      <c r="P55" s="5"/>
    </row>
    <row r="56" spans="3:16" ht="21.75" thickTop="1" thickBot="1">
      <c r="C56" s="5"/>
      <c r="D56" s="11" t="s">
        <v>33</v>
      </c>
      <c r="E56" s="9">
        <v>5.6</v>
      </c>
      <c r="F56" s="10">
        <v>3.8888888888888799E-2</v>
      </c>
      <c r="G56" s="5"/>
      <c r="H56" s="22" t="str">
        <f t="shared" si="0"/>
        <v>CLERC</v>
      </c>
      <c r="I56" s="3" t="s">
        <v>43</v>
      </c>
      <c r="J56" s="11" t="str">
        <f t="shared" si="9"/>
        <v>C à G</v>
      </c>
      <c r="K56" s="6" t="str">
        <f t="shared" si="8"/>
        <v>CLERC - GARREC</v>
      </c>
      <c r="L56" s="7">
        <f t="shared" si="4"/>
        <v>5.6</v>
      </c>
      <c r="M56" s="8">
        <f t="shared" si="5"/>
        <v>3.8888888888888799E-2</v>
      </c>
      <c r="N56" s="3" t="s">
        <v>47</v>
      </c>
      <c r="O56" s="21" t="str">
        <f t="shared" si="3"/>
        <v>GARREC</v>
      </c>
      <c r="P56" s="5"/>
    </row>
    <row r="57" spans="3:16" ht="21.75" thickTop="1" thickBot="1">
      <c r="C57" s="5"/>
      <c r="D57" s="11" t="s">
        <v>34</v>
      </c>
      <c r="E57" s="9">
        <v>5.7</v>
      </c>
      <c r="F57" s="10">
        <v>3.9583333333333297E-2</v>
      </c>
      <c r="G57" s="5"/>
      <c r="H57" s="22" t="str">
        <f t="shared" si="0"/>
        <v>CLERC</v>
      </c>
      <c r="I57" s="3" t="s">
        <v>43</v>
      </c>
      <c r="J57" s="11" t="str">
        <f t="shared" si="9"/>
        <v>C à H</v>
      </c>
      <c r="K57" s="6" t="str">
        <f t="shared" si="8"/>
        <v>CLERC - HADJ</v>
      </c>
      <c r="L57" s="7">
        <f t="shared" si="4"/>
        <v>5.7</v>
      </c>
      <c r="M57" s="8">
        <f t="shared" si="5"/>
        <v>3.9583333333333297E-2</v>
      </c>
      <c r="N57" s="3" t="s">
        <v>48</v>
      </c>
      <c r="O57" s="21" t="str">
        <f t="shared" si="3"/>
        <v>HADJ</v>
      </c>
      <c r="P57" s="5"/>
    </row>
    <row r="58" spans="3:16" ht="21.75" thickTop="1" thickBot="1">
      <c r="C58" s="5"/>
      <c r="D58" s="11" t="s">
        <v>35</v>
      </c>
      <c r="E58" s="9">
        <v>5.8</v>
      </c>
      <c r="F58" s="10">
        <v>4.0277777777777697E-2</v>
      </c>
      <c r="G58" s="5"/>
      <c r="H58" s="22" t="str">
        <f t="shared" si="0"/>
        <v>CLERC</v>
      </c>
      <c r="I58" s="3" t="s">
        <v>43</v>
      </c>
      <c r="J58" s="11" t="str">
        <f t="shared" si="9"/>
        <v>C à I</v>
      </c>
      <c r="K58" s="6" t="str">
        <f t="shared" si="8"/>
        <v>CLERC - INAUDI</v>
      </c>
      <c r="L58" s="7">
        <f t="shared" si="4"/>
        <v>5.8</v>
      </c>
      <c r="M58" s="8">
        <f t="shared" si="5"/>
        <v>4.0277777777777697E-2</v>
      </c>
      <c r="N58" s="3" t="s">
        <v>49</v>
      </c>
      <c r="O58" s="21" t="str">
        <f t="shared" si="3"/>
        <v>INAUDI</v>
      </c>
      <c r="P58" s="5"/>
    </row>
    <row r="59" spans="3:16" ht="21.75" thickTop="1" thickBot="1">
      <c r="C59" s="5"/>
      <c r="D59" s="11" t="s">
        <v>36</v>
      </c>
      <c r="E59" s="9">
        <v>5.9</v>
      </c>
      <c r="F59" s="10">
        <v>4.0972222222222202E-2</v>
      </c>
      <c r="G59" s="5"/>
      <c r="H59" s="22" t="str">
        <f t="shared" si="0"/>
        <v>CLERC</v>
      </c>
      <c r="I59" s="3" t="s">
        <v>43</v>
      </c>
      <c r="J59" s="11" t="str">
        <f t="shared" si="9"/>
        <v>C à J</v>
      </c>
      <c r="K59" s="6" t="str">
        <f t="shared" si="8"/>
        <v>CLERC - JAQUET</v>
      </c>
      <c r="L59" s="7">
        <f t="shared" si="4"/>
        <v>5.9</v>
      </c>
      <c r="M59" s="8">
        <f t="shared" si="5"/>
        <v>4.0972222222222202E-2</v>
      </c>
      <c r="N59" s="3" t="s">
        <v>50</v>
      </c>
      <c r="O59" s="21" t="str">
        <f t="shared" si="3"/>
        <v>JAQUET</v>
      </c>
      <c r="P59" s="5"/>
    </row>
    <row r="60" spans="3:16" ht="21.75" thickTop="1" thickBot="1">
      <c r="C60" s="5"/>
      <c r="D60" s="11" t="s">
        <v>37</v>
      </c>
      <c r="E60" s="9">
        <v>6</v>
      </c>
      <c r="F60" s="10">
        <v>4.1666666666666602E-2</v>
      </c>
      <c r="G60" s="5"/>
      <c r="H60" s="22" t="str">
        <f t="shared" si="0"/>
        <v>CLERC</v>
      </c>
      <c r="I60" s="3" t="s">
        <v>43</v>
      </c>
      <c r="J60" s="11" t="str">
        <f t="shared" ref="J60:J97" si="10">I60&amp;" à " &amp;N60</f>
        <v>C à K</v>
      </c>
      <c r="K60" s="6" t="str">
        <f t="shared" si="8"/>
        <v>CLERC - KRAMER</v>
      </c>
      <c r="L60" s="7">
        <f t="shared" si="4"/>
        <v>6</v>
      </c>
      <c r="M60" s="8">
        <f t="shared" si="5"/>
        <v>4.1666666666666602E-2</v>
      </c>
      <c r="N60" s="3" t="s">
        <v>51</v>
      </c>
      <c r="O60" s="21" t="str">
        <f t="shared" si="3"/>
        <v>KRAMER</v>
      </c>
      <c r="P60" s="5"/>
    </row>
    <row r="61" spans="3:16" ht="21.75" thickTop="1" thickBot="1">
      <c r="C61" s="5"/>
      <c r="D61" s="11" t="s">
        <v>38</v>
      </c>
      <c r="E61" s="9">
        <v>6.1</v>
      </c>
      <c r="F61" s="10">
        <v>4.2361111111111099E-2</v>
      </c>
      <c r="G61" s="5"/>
      <c r="H61" s="22" t="str">
        <f t="shared" si="0"/>
        <v>CLERC</v>
      </c>
      <c r="I61" s="3" t="s">
        <v>43</v>
      </c>
      <c r="J61" s="11" t="str">
        <f t="shared" si="10"/>
        <v>C à L</v>
      </c>
      <c r="K61" s="6" t="str">
        <f t="shared" si="8"/>
        <v>CLERC - LAFLEUR</v>
      </c>
      <c r="L61" s="7">
        <f t="shared" si="4"/>
        <v>6.1</v>
      </c>
      <c r="M61" s="8">
        <f t="shared" si="5"/>
        <v>4.2361111111111099E-2</v>
      </c>
      <c r="N61" s="3" t="s">
        <v>52</v>
      </c>
      <c r="O61" s="21" t="str">
        <f t="shared" si="3"/>
        <v>LAFLEUR</v>
      </c>
      <c r="P61" s="5"/>
    </row>
    <row r="62" spans="3:16" ht="21.75" thickTop="1" thickBot="1">
      <c r="C62" s="5"/>
      <c r="D62" s="11" t="s">
        <v>39</v>
      </c>
      <c r="E62" s="9">
        <v>6.2</v>
      </c>
      <c r="F62" s="10">
        <v>4.30555555555555E-2</v>
      </c>
      <c r="G62" s="5"/>
      <c r="H62" s="22" t="str">
        <f t="shared" si="0"/>
        <v>CLERC</v>
      </c>
      <c r="I62" s="3" t="s">
        <v>43</v>
      </c>
      <c r="J62" s="11" t="str">
        <f t="shared" si="10"/>
        <v>C à M</v>
      </c>
      <c r="K62" s="6" t="str">
        <f t="shared" si="8"/>
        <v>CLERC - MERCIER</v>
      </c>
      <c r="L62" s="7">
        <f t="shared" si="4"/>
        <v>6.2</v>
      </c>
      <c r="M62" s="8">
        <f t="shared" si="5"/>
        <v>4.30555555555555E-2</v>
      </c>
      <c r="N62" s="3" t="s">
        <v>53</v>
      </c>
      <c r="O62" s="21" t="str">
        <f t="shared" si="3"/>
        <v>MERCIER</v>
      </c>
      <c r="P62" s="5"/>
    </row>
    <row r="63" spans="3:16" ht="21.75" thickTop="1" thickBot="1">
      <c r="C63" s="5"/>
      <c r="D63" s="11" t="s">
        <v>40</v>
      </c>
      <c r="E63" s="9">
        <v>6.3</v>
      </c>
      <c r="F63" s="10">
        <v>4.3749999999999997E-2</v>
      </c>
      <c r="G63" s="5"/>
      <c r="H63" s="22" t="str">
        <f t="shared" si="0"/>
        <v>CLERC</v>
      </c>
      <c r="I63" s="3" t="s">
        <v>43</v>
      </c>
      <c r="J63" s="11" t="str">
        <f t="shared" si="10"/>
        <v>C à N</v>
      </c>
      <c r="K63" s="6" t="str">
        <f t="shared" si="8"/>
        <v>CLERC - NOLO</v>
      </c>
      <c r="L63" s="7">
        <f t="shared" si="4"/>
        <v>6.3</v>
      </c>
      <c r="M63" s="8">
        <f t="shared" si="5"/>
        <v>4.3749999999999997E-2</v>
      </c>
      <c r="N63" s="3" t="s">
        <v>54</v>
      </c>
      <c r="O63" s="21" t="str">
        <f t="shared" si="3"/>
        <v>NOLO</v>
      </c>
      <c r="P63" s="5"/>
    </row>
    <row r="64" spans="3:16" ht="21.75" thickTop="1" thickBot="1">
      <c r="C64" s="5"/>
      <c r="D64" s="11" t="s">
        <v>228</v>
      </c>
      <c r="E64" s="9">
        <v>6.4</v>
      </c>
      <c r="F64" s="10">
        <v>4.4444444444444398E-2</v>
      </c>
      <c r="G64" s="5"/>
      <c r="H64" s="22" t="str">
        <f t="shared" si="0"/>
        <v>CLERC</v>
      </c>
      <c r="I64" s="3" t="s">
        <v>43</v>
      </c>
      <c r="J64" s="11" t="str">
        <f t="shared" si="10"/>
        <v>C à O</v>
      </c>
      <c r="K64" s="6" t="str">
        <f t="shared" si="8"/>
        <v>CLERC - ONDI</v>
      </c>
      <c r="L64" s="7">
        <f t="shared" si="4"/>
        <v>6.4</v>
      </c>
      <c r="M64" s="8">
        <f t="shared" si="5"/>
        <v>4.4444444444444398E-2</v>
      </c>
      <c r="N64" s="3" t="s">
        <v>216</v>
      </c>
      <c r="O64" s="21" t="str">
        <f t="shared" si="3"/>
        <v>ONDI</v>
      </c>
      <c r="P64" s="5"/>
    </row>
    <row r="65" spans="3:16" ht="21.75" thickTop="1" thickBot="1">
      <c r="C65" s="5"/>
      <c r="D65" s="11" t="s">
        <v>229</v>
      </c>
      <c r="E65" s="9">
        <v>6.5</v>
      </c>
      <c r="F65" s="10">
        <v>4.5138888888888798E-2</v>
      </c>
      <c r="G65" s="5"/>
      <c r="H65" s="22" t="str">
        <f t="shared" ref="H65:H128" si="11">IF($I65="A",$A$1,IF($I65="B",$A$2,IF($I65="C",$A$3,IF($I65="D",$A$4,IF($I65="E",$A$5,IF($I65="F",$A$6,IF($I65="G",$A$7,IF($I65="H",$A$8,IF($I65="I",$A$9,IF($I65="J",$A$10,IF($I65="K",$A$11,IF($I65="L",$A$12,IF($I65="M",$A$13,IF($I65="N",$A$14,IF($I65="O",$A$15,IF($I65="P",$A$16,IF($I65="Q",$A$17,IF($I65="R",$A$18,IF($I65="S",$A$19,IF($I65="T",$A$20,IF($I65="U",$A$21,IF($I65="V",$A$22,IF($I65="W",$A$23,IF($I65="X",$A$24,IF($I65="Y",$A$25,IF($I65="Z",$A$26,""))))))))))))))))))))))))))</f>
        <v>CLERC</v>
      </c>
      <c r="I65" s="3" t="s">
        <v>43</v>
      </c>
      <c r="J65" s="11" t="str">
        <f t="shared" si="10"/>
        <v>C à P</v>
      </c>
      <c r="K65" s="6" t="str">
        <f t="shared" si="8"/>
        <v>CLERC - PRIEUR</v>
      </c>
      <c r="L65" s="7">
        <f t="shared" si="4"/>
        <v>6.5</v>
      </c>
      <c r="M65" s="8">
        <f t="shared" si="5"/>
        <v>4.5138888888888798E-2</v>
      </c>
      <c r="N65" s="3" t="s">
        <v>217</v>
      </c>
      <c r="O65" s="21" t="str">
        <f t="shared" ref="O65:O128" si="12">IF(N65="A",$A$1,IF(N65="B",$A$2,IF(N65="C",$A$3,IF(N65="D",$A$4,IF(N65="E",$A$5,IF(N65="F",$A$6,IF(N65="G",$A$7,IF(N65="H",$A$8,IF(N65="I",$A$9,IF(N65="J",$A$10,IF(N65="K",$A$11,IF(N65="L",$A$12,IF(N65="M",$A$13,IF(N65="N",$A$14,IF(N65="O",$A$15,IF(N65="P",$A$16,IF(N65="Q",$A$17,IF(N65="R",$A$18,IF(N65="S",$A$19,IF(N65="T",$A$20,IF(N65="U",$A$21,IF(N65="V",$A$22,IF(N65="W",$A$23,IF(N65="X",$A$24,IF(N65="Y",$A$25,IF(N65="Z",$A$26,""))))))))))))))))))))))))))</f>
        <v>PRIEUR</v>
      </c>
      <c r="P65" s="5"/>
    </row>
    <row r="66" spans="3:16" ht="21.75" thickTop="1" thickBot="1">
      <c r="C66" s="5"/>
      <c r="D66" s="11" t="s">
        <v>230</v>
      </c>
      <c r="E66" s="9">
        <v>6.6</v>
      </c>
      <c r="F66" s="10">
        <v>4.5833333333333302E-2</v>
      </c>
      <c r="G66" s="5"/>
      <c r="H66" s="22" t="str">
        <f t="shared" si="11"/>
        <v>CLERC</v>
      </c>
      <c r="I66" s="3" t="s">
        <v>43</v>
      </c>
      <c r="J66" s="11" t="str">
        <f t="shared" si="10"/>
        <v>C à Q</v>
      </c>
      <c r="K66" s="6" t="str">
        <f t="shared" si="8"/>
        <v>CLERC - QUATREBARBE</v>
      </c>
      <c r="L66" s="7">
        <f t="shared" ref="L66:L129" si="13">IF($J66=$D66,$E66,IF($J67=$D67,$E67,IF($J68=$D68,$E68,IF($J69=$D69,$E69,IF($J70=$D70,$E70,IF($J71=$D71,$E71,IF($J72=$D72,$E72,IF($J73=$D73,$E73,IF($J74=$D74,$E74,IF($J75=$D75,$E75,IF($J76=$D76,$E76,IF($J77=$D77,$E77,IF($J78=$D78,$E78,IF($J79=$D79,$E79,IF($J80=$D80,$E80,IF($J81=$D81,$E81,IF($J82=$D82,$E82,IF($J83=$D83,$E83,IF($J84=$D84,$E84,IF($J85=$D85,$E85,IF($J86=$D86,$E86,IF($J87=$D87,$E87,IF($J88=$D88,$E88,IF($J89=$D89,$E89,IF($J90=$D90,$E90,IF($J91=$D91,$E91,IF($J92=$D92,$E92,IF($J93=$D93,$E93,IF($J94=$D94,$E94,IF($J95=$D95,$E95,IF($J96=$D96,$E96,IF($J97=$D97,$E97,IF($J98=$D98,$E98,IF($J99=$D99,$E99,IF($J100=$D100,$E100,IF($J101=$D101,$E101,IF($J102=$D102,$E102,IF($J103=$D103,$E103,IF($J104=$D104,$E104,IF($J105=$D105,$E105,IF($J106=$D106,$E106,IF($J107=$D107,$E107,IF($J108=$D108,$E108,IF($J109=$D109,$E109,IF($J110=$D110,$E110,IF($J111=$D111,$E111,IF($J112=$D112,$E112,IF($J113=$D113,$E113,IF($J114=$D114,$E114,IF($J115=$D115,$E115,IF($J116=$D116,$E116,IF($J117=$D117,$E117,IF($J118=$D118,$E118,IF($J119=$D119,$E119,IF($J120=$D120,$E120,IF($J121=$D121,$E121,IF($J122=$D122,$E122,IF($J123=$D123,$E123,IF($J124=$D124,$E124,IF($J125=$D125,$E125,IF($J127=$D127,$E127,IF($J128=$D128,$E128,IF($J129=$D129,$E129,IF($J130=$D130,$E130,""))))))))))))))))))))))))))))))))))))))))))))))))))))))))))))))))</f>
        <v>6.6</v>
      </c>
      <c r="M66" s="8">
        <f t="shared" ref="M66:M129" si="14">IF($J66=$D66,$F66,IF($J67=$D67,$F67,IF($J68=$D68,$F68,IF($J69=$D69,$F69,IF($J70=$D70,$F70,IF($J71=$D71,$F71,IF($J72=$D72,$F72,IF($J73=$D73,$F73,IF($J74=$D74,$F74,IF($J75=$D75,$F75,IF($J76=$D76,$F76,IF($J77=$D77,$F77,IF($J78=$D78,$F78,IF($J79=$D79,$F79,IF($J80=$D80,$F80,IF($J81=$D81,$F81,IF($J82=$D82,$F82,IF($J83=$D83,$F83,IF($J84=$D84,$F84,IF($J85=$D85,$F85,IF($J86=$D86,$F86,IF($J87=$D87,$F87,IF($J88=$D88,$F88,IF($J89=$D89,$F89,IF($J90=$D90,$F90,IF($J91=$D91,$F91,IF($J92=$D92,$F92,IF($J93=$D93,$F93,IF($J94=$D94,$F94,IF($J95=$D95,$F95,IF($J96=$D96,$F96,IF($J97=$D97,$F97,IF($J98=$D98,$F98,IF($J99=$D99,$F99,IF($J100=$D100,$F100,IF($J101=$D101,$F101,IF($J102=$D102,$F102,IF($J103=$D103,$F103,IF($J104=$D104,$F104,IF($J105=$D105,$F105,IF($J106=$D106,$F106,IF($J107=$D107,$F107,IF($J108=$D108,$F108,IF($J109=$D109,$F109,IF($J110=$D110,$F110,IF($J111=$D111,$F111,IF($J112=$D112,$F112,IF($J113=$D113,$F113,IF($J114=$D114,$F114,IF($J115=$D115,$F115,IF($J116=$D116,$F116,IF($J117=$D117,$F117,IF($J118=$D118,$F118,IF($J119=$D119,$F119,IF($J120=$D120,$F120,IF($J121=$D121,$F121,IF($J122=$D122,$F122,IF($J123=$D123,$F123,IF($J124=$D124,$F124,IF($J125=$D125,$F125,IF($J127=$D127,$F127,IF($J128=$D128,$F128,IF($J129=$D129,$F129,IF($J130=$D130,$F130,""))))))))))))))))))))))))))))))))))))))))))))))))))))))))))))))))</f>
        <v>4.5833333333333302E-2</v>
      </c>
      <c r="N66" s="3" t="s">
        <v>218</v>
      </c>
      <c r="O66" s="21" t="str">
        <f t="shared" si="12"/>
        <v>QUATREBARBE</v>
      </c>
      <c r="P66" s="5"/>
    </row>
    <row r="67" spans="3:16" ht="21.75" thickTop="1" thickBot="1">
      <c r="C67" s="5"/>
      <c r="D67" s="11" t="s">
        <v>231</v>
      </c>
      <c r="E67" s="9">
        <v>6.7</v>
      </c>
      <c r="F67" s="10">
        <v>4.6527777777777703E-2</v>
      </c>
      <c r="G67" s="5"/>
      <c r="H67" s="22" t="str">
        <f t="shared" si="11"/>
        <v>CLERC</v>
      </c>
      <c r="I67" s="3" t="s">
        <v>43</v>
      </c>
      <c r="J67" s="11" t="str">
        <f t="shared" si="10"/>
        <v>C à R</v>
      </c>
      <c r="K67" s="6" t="str">
        <f t="shared" si="8"/>
        <v>CLERC - ROLIN</v>
      </c>
      <c r="L67" s="7">
        <f t="shared" si="13"/>
        <v>6.7</v>
      </c>
      <c r="M67" s="8">
        <f t="shared" si="14"/>
        <v>4.6527777777777703E-2</v>
      </c>
      <c r="N67" s="3" t="s">
        <v>219</v>
      </c>
      <c r="O67" s="21" t="str">
        <f t="shared" si="12"/>
        <v>ROLIN</v>
      </c>
      <c r="P67" s="5"/>
    </row>
    <row r="68" spans="3:16" ht="21.75" thickTop="1" thickBot="1">
      <c r="C68" s="5"/>
      <c r="D68" s="11" t="s">
        <v>232</v>
      </c>
      <c r="E68" s="9">
        <v>6.8</v>
      </c>
      <c r="F68" s="10">
        <v>4.72222222222222E-2</v>
      </c>
      <c r="G68" s="5"/>
      <c r="H68" s="22" t="str">
        <f t="shared" si="11"/>
        <v>CLERC</v>
      </c>
      <c r="I68" s="3" t="s">
        <v>43</v>
      </c>
      <c r="J68" s="11" t="str">
        <f t="shared" si="10"/>
        <v>C à S</v>
      </c>
      <c r="K68" s="6" t="str">
        <f t="shared" si="8"/>
        <v>CLERC - STERN</v>
      </c>
      <c r="L68" s="7">
        <f t="shared" si="13"/>
        <v>6.8</v>
      </c>
      <c r="M68" s="8">
        <f t="shared" si="14"/>
        <v>4.72222222222222E-2</v>
      </c>
      <c r="N68" s="3" t="s">
        <v>220</v>
      </c>
      <c r="O68" s="21" t="str">
        <f t="shared" si="12"/>
        <v>STERN</v>
      </c>
      <c r="P68" s="5"/>
    </row>
    <row r="69" spans="3:16" ht="21.75" thickTop="1" thickBot="1">
      <c r="C69" s="5"/>
      <c r="D69" s="11" t="s">
        <v>233</v>
      </c>
      <c r="E69" s="9">
        <v>6.9</v>
      </c>
      <c r="F69" s="10">
        <v>4.7916666666666601E-2</v>
      </c>
      <c r="G69" s="5"/>
      <c r="H69" s="22" t="str">
        <f t="shared" si="11"/>
        <v>CLERC</v>
      </c>
      <c r="I69" s="3" t="s">
        <v>43</v>
      </c>
      <c r="J69" s="11" t="str">
        <f t="shared" si="10"/>
        <v>C à T</v>
      </c>
      <c r="K69" s="6" t="str">
        <f t="shared" si="8"/>
        <v>CLERC - TOUTIN</v>
      </c>
      <c r="L69" s="7">
        <f t="shared" si="13"/>
        <v>6.9</v>
      </c>
      <c r="M69" s="8">
        <f t="shared" si="14"/>
        <v>4.7916666666666601E-2</v>
      </c>
      <c r="N69" s="3" t="s">
        <v>221</v>
      </c>
      <c r="O69" s="21" t="str">
        <f t="shared" si="12"/>
        <v>TOUTIN</v>
      </c>
      <c r="P69" s="5"/>
    </row>
    <row r="70" spans="3:16" ht="21.75" thickTop="1" thickBot="1">
      <c r="C70" s="5"/>
      <c r="D70" s="11" t="s">
        <v>234</v>
      </c>
      <c r="E70" s="9">
        <v>7</v>
      </c>
      <c r="F70" s="10">
        <v>4.8611111111111098E-2</v>
      </c>
      <c r="G70" s="5"/>
      <c r="H70" s="22" t="str">
        <f t="shared" si="11"/>
        <v>CLERC</v>
      </c>
      <c r="I70" s="3" t="s">
        <v>43</v>
      </c>
      <c r="J70" s="11" t="str">
        <f t="shared" si="10"/>
        <v>C à U</v>
      </c>
      <c r="K70" s="6" t="str">
        <f t="shared" si="8"/>
        <v>CLERC - URBI</v>
      </c>
      <c r="L70" s="7">
        <f t="shared" si="13"/>
        <v>7</v>
      </c>
      <c r="M70" s="8">
        <f t="shared" si="14"/>
        <v>4.8611111111111098E-2</v>
      </c>
      <c r="N70" s="3" t="s">
        <v>222</v>
      </c>
      <c r="O70" s="21" t="str">
        <f t="shared" si="12"/>
        <v>URBI</v>
      </c>
      <c r="P70" s="5"/>
    </row>
    <row r="71" spans="3:16" ht="21.75" thickTop="1" thickBot="1">
      <c r="C71" s="5"/>
      <c r="D71" s="11" t="s">
        <v>235</v>
      </c>
      <c r="E71" s="9">
        <v>7.1</v>
      </c>
      <c r="F71" s="10">
        <v>4.9305555555555498E-2</v>
      </c>
      <c r="G71" s="5"/>
      <c r="H71" s="22" t="str">
        <f t="shared" si="11"/>
        <v>CLERC</v>
      </c>
      <c r="I71" s="3" t="s">
        <v>43</v>
      </c>
      <c r="J71" s="11" t="str">
        <f t="shared" si="10"/>
        <v>C à V</v>
      </c>
      <c r="K71" s="6" t="str">
        <f t="shared" si="8"/>
        <v>CLERC - VIROUX</v>
      </c>
      <c r="L71" s="7">
        <f t="shared" si="13"/>
        <v>7.1</v>
      </c>
      <c r="M71" s="8">
        <f t="shared" si="14"/>
        <v>4.9305555555555498E-2</v>
      </c>
      <c r="N71" s="3" t="s">
        <v>223</v>
      </c>
      <c r="O71" s="21" t="str">
        <f t="shared" si="12"/>
        <v>VIROUX</v>
      </c>
      <c r="P71" s="5"/>
    </row>
    <row r="72" spans="3:16" ht="21.75" thickTop="1" thickBot="1">
      <c r="C72" s="5"/>
      <c r="D72" s="11" t="s">
        <v>236</v>
      </c>
      <c r="E72" s="9">
        <v>7.2</v>
      </c>
      <c r="F72" s="10">
        <v>0.05</v>
      </c>
      <c r="G72" s="5"/>
      <c r="H72" s="22" t="str">
        <f t="shared" si="11"/>
        <v>CLERC</v>
      </c>
      <c r="I72" s="3" t="s">
        <v>43</v>
      </c>
      <c r="J72" s="11" t="str">
        <f t="shared" si="10"/>
        <v>C à W</v>
      </c>
      <c r="K72" s="6" t="str">
        <f t="shared" si="8"/>
        <v>CLERC - WACHTER</v>
      </c>
      <c r="L72" s="7">
        <f t="shared" si="13"/>
        <v>7.2</v>
      </c>
      <c r="M72" s="8">
        <f t="shared" si="14"/>
        <v>0.05</v>
      </c>
      <c r="N72" s="3" t="s">
        <v>224</v>
      </c>
      <c r="O72" s="21" t="str">
        <f t="shared" si="12"/>
        <v>WACHTER</v>
      </c>
      <c r="P72" s="5"/>
    </row>
    <row r="73" spans="3:16" ht="21.75" thickTop="1" thickBot="1">
      <c r="C73" s="5"/>
      <c r="D73" s="11" t="s">
        <v>237</v>
      </c>
      <c r="E73" s="9">
        <v>7.3</v>
      </c>
      <c r="F73" s="10">
        <v>5.0694444444444403E-2</v>
      </c>
      <c r="G73" s="5"/>
      <c r="H73" s="22" t="str">
        <f t="shared" si="11"/>
        <v>CLERC</v>
      </c>
      <c r="I73" s="3" t="s">
        <v>43</v>
      </c>
      <c r="J73" s="11" t="str">
        <f t="shared" si="10"/>
        <v>C à X</v>
      </c>
      <c r="K73" s="6" t="str">
        <f t="shared" si="8"/>
        <v>CLERC - XERRY</v>
      </c>
      <c r="L73" s="7">
        <f t="shared" si="13"/>
        <v>7.3</v>
      </c>
      <c r="M73" s="8">
        <f t="shared" si="14"/>
        <v>5.0694444444444403E-2</v>
      </c>
      <c r="N73" s="3" t="s">
        <v>225</v>
      </c>
      <c r="O73" s="21" t="str">
        <f t="shared" si="12"/>
        <v>XERRY</v>
      </c>
      <c r="P73" s="5"/>
    </row>
    <row r="74" spans="3:16" ht="21.75" thickTop="1" thickBot="1">
      <c r="C74" s="5"/>
      <c r="D74" s="11" t="s">
        <v>238</v>
      </c>
      <c r="E74" s="9">
        <v>7.4</v>
      </c>
      <c r="F74" s="10">
        <v>5.1388888888888803E-2</v>
      </c>
      <c r="G74" s="5"/>
      <c r="H74" s="22" t="str">
        <f t="shared" si="11"/>
        <v>CLERC</v>
      </c>
      <c r="I74" s="3" t="s">
        <v>43</v>
      </c>
      <c r="J74" s="11" t="str">
        <f t="shared" si="10"/>
        <v>C à Y</v>
      </c>
      <c r="K74" s="6" t="str">
        <f t="shared" si="8"/>
        <v>CLERC - YACHOU</v>
      </c>
      <c r="L74" s="7">
        <f t="shared" si="13"/>
        <v>7.4</v>
      </c>
      <c r="M74" s="8">
        <f t="shared" si="14"/>
        <v>5.1388888888888803E-2</v>
      </c>
      <c r="N74" s="3" t="s">
        <v>226</v>
      </c>
      <c r="O74" s="21" t="str">
        <f t="shared" si="12"/>
        <v>YACHOU</v>
      </c>
      <c r="P74" s="5"/>
    </row>
    <row r="75" spans="3:16" ht="21.75" thickTop="1" thickBot="1">
      <c r="C75" s="5"/>
      <c r="D75" s="11" t="s">
        <v>239</v>
      </c>
      <c r="E75" s="9">
        <v>7.5</v>
      </c>
      <c r="F75" s="10">
        <v>5.2083333333333301E-2</v>
      </c>
      <c r="G75" s="5"/>
      <c r="H75" s="22" t="str">
        <f t="shared" si="11"/>
        <v>CLERC</v>
      </c>
      <c r="I75" s="3" t="s">
        <v>43</v>
      </c>
      <c r="J75" s="11" t="str">
        <f t="shared" si="10"/>
        <v>C à Z</v>
      </c>
      <c r="K75" s="6" t="str">
        <f t="shared" si="8"/>
        <v>CLERC - ZAPATA</v>
      </c>
      <c r="L75" s="7">
        <f t="shared" si="13"/>
        <v>7.5</v>
      </c>
      <c r="M75" s="8">
        <f t="shared" si="14"/>
        <v>5.2083333333333301E-2</v>
      </c>
      <c r="N75" s="3" t="s">
        <v>227</v>
      </c>
      <c r="O75" s="21" t="str">
        <f t="shared" si="12"/>
        <v>ZAPATA</v>
      </c>
      <c r="P75" s="5"/>
    </row>
    <row r="76" spans="3:16" ht="21.75" thickTop="1" thickBot="1">
      <c r="C76" s="5"/>
      <c r="D76" s="11" t="s">
        <v>55</v>
      </c>
      <c r="E76" s="9">
        <v>7.6</v>
      </c>
      <c r="F76" s="10">
        <v>5.2777777777777701E-2</v>
      </c>
      <c r="G76" s="5"/>
      <c r="H76" s="22" t="str">
        <f t="shared" si="11"/>
        <v>DELAROCHE</v>
      </c>
      <c r="I76" s="3" t="s">
        <v>44</v>
      </c>
      <c r="J76" s="11" t="str">
        <f t="shared" si="10"/>
        <v>D à A</v>
      </c>
      <c r="K76" s="6" t="str">
        <f t="shared" si="8"/>
        <v>DELAROCHE - AIMAR</v>
      </c>
      <c r="L76" s="7">
        <f t="shared" si="13"/>
        <v>7.6</v>
      </c>
      <c r="M76" s="8">
        <f t="shared" si="14"/>
        <v>5.2777777777777701E-2</v>
      </c>
      <c r="N76" s="3" t="s">
        <v>41</v>
      </c>
      <c r="O76" s="21" t="str">
        <f t="shared" si="12"/>
        <v>AIMAR</v>
      </c>
      <c r="P76" s="5"/>
    </row>
    <row r="77" spans="3:16" ht="21.75" thickTop="1" thickBot="1">
      <c r="C77" s="5"/>
      <c r="D77" s="11" t="s">
        <v>56</v>
      </c>
      <c r="E77" s="9">
        <v>7.7</v>
      </c>
      <c r="F77" s="10">
        <v>5.3472222222222199E-2</v>
      </c>
      <c r="G77" s="5"/>
      <c r="H77" s="22" t="str">
        <f t="shared" si="11"/>
        <v>DELAROCHE</v>
      </c>
      <c r="I77" s="3" t="s">
        <v>44</v>
      </c>
      <c r="J77" s="11" t="str">
        <f t="shared" si="10"/>
        <v>D à B</v>
      </c>
      <c r="K77" s="6" t="str">
        <f t="shared" si="8"/>
        <v>DELAROCHE - BONFILS</v>
      </c>
      <c r="L77" s="7">
        <f t="shared" si="13"/>
        <v>7.7</v>
      </c>
      <c r="M77" s="8">
        <f t="shared" si="14"/>
        <v>5.3472222222222199E-2</v>
      </c>
      <c r="N77" s="3" t="s">
        <v>42</v>
      </c>
      <c r="O77" s="21" t="str">
        <f t="shared" si="12"/>
        <v>BONFILS</v>
      </c>
      <c r="P77" s="5"/>
    </row>
    <row r="78" spans="3:16" ht="21.75" thickTop="1" thickBot="1">
      <c r="C78" s="5"/>
      <c r="D78" s="11" t="s">
        <v>57</v>
      </c>
      <c r="E78" s="9">
        <v>7.8</v>
      </c>
      <c r="F78" s="10">
        <v>5.4166666666666599E-2</v>
      </c>
      <c r="G78" s="5"/>
      <c r="H78" s="22" t="str">
        <f t="shared" si="11"/>
        <v>DELAROCHE</v>
      </c>
      <c r="I78" s="3" t="s">
        <v>44</v>
      </c>
      <c r="J78" s="11" t="str">
        <f t="shared" si="10"/>
        <v>D à D</v>
      </c>
      <c r="K78" s="6" t="str">
        <f t="shared" si="8"/>
        <v>DELAROCHE - DELAROCHE</v>
      </c>
      <c r="L78" s="7">
        <f t="shared" si="13"/>
        <v>7.9</v>
      </c>
      <c r="M78" s="8">
        <f t="shared" si="14"/>
        <v>5.4861111111111097E-2</v>
      </c>
      <c r="N78" s="3" t="s">
        <v>44</v>
      </c>
      <c r="O78" s="21" t="str">
        <f t="shared" si="12"/>
        <v>DELAROCHE</v>
      </c>
      <c r="P78" s="5"/>
    </row>
    <row r="79" spans="3:16" ht="21.75" thickTop="1" thickBot="1">
      <c r="C79" s="5"/>
      <c r="D79" s="11" t="s">
        <v>58</v>
      </c>
      <c r="E79" s="9">
        <v>7.9</v>
      </c>
      <c r="F79" s="10">
        <v>5.4861111111111097E-2</v>
      </c>
      <c r="G79" s="5"/>
      <c r="H79" s="22" t="str">
        <f t="shared" si="11"/>
        <v>DELAROCHE</v>
      </c>
      <c r="I79" s="3" t="s">
        <v>44</v>
      </c>
      <c r="J79" s="11" t="str">
        <f t="shared" si="10"/>
        <v>D à E</v>
      </c>
      <c r="K79" s="6" t="str">
        <f t="shared" si="8"/>
        <v>DELAROCHE - ELENA</v>
      </c>
      <c r="L79" s="7">
        <f t="shared" si="13"/>
        <v>7.9</v>
      </c>
      <c r="M79" s="8">
        <f t="shared" si="14"/>
        <v>5.4861111111111097E-2</v>
      </c>
      <c r="N79" s="3" t="s">
        <v>45</v>
      </c>
      <c r="O79" s="21" t="str">
        <f t="shared" si="12"/>
        <v>ELENA</v>
      </c>
      <c r="P79" s="5"/>
    </row>
    <row r="80" spans="3:16" ht="21.75" thickTop="1" thickBot="1">
      <c r="C80" s="5"/>
      <c r="D80" s="11" t="s">
        <v>59</v>
      </c>
      <c r="E80" s="9">
        <v>8</v>
      </c>
      <c r="F80" s="10">
        <v>5.5555555555555497E-2</v>
      </c>
      <c r="G80" s="5"/>
      <c r="H80" s="22" t="str">
        <f t="shared" si="11"/>
        <v>DELAROCHE</v>
      </c>
      <c r="I80" s="3" t="s">
        <v>44</v>
      </c>
      <c r="J80" s="11" t="str">
        <f t="shared" si="10"/>
        <v>D à F</v>
      </c>
      <c r="K80" s="6" t="str">
        <f t="shared" si="8"/>
        <v>DELAROCHE - FAVRE</v>
      </c>
      <c r="L80" s="7">
        <f t="shared" si="13"/>
        <v>8</v>
      </c>
      <c r="M80" s="8">
        <f t="shared" si="14"/>
        <v>5.5555555555555497E-2</v>
      </c>
      <c r="N80" s="3" t="s">
        <v>46</v>
      </c>
      <c r="O80" s="21" t="str">
        <f t="shared" si="12"/>
        <v>FAVRE</v>
      </c>
      <c r="P80" s="5"/>
    </row>
    <row r="81" spans="3:16" ht="21.75" thickTop="1" thickBot="1">
      <c r="C81" s="5"/>
      <c r="D81" s="11" t="s">
        <v>60</v>
      </c>
      <c r="E81" s="9">
        <v>8.1</v>
      </c>
      <c r="F81" s="10">
        <v>5.6250000000000001E-2</v>
      </c>
      <c r="G81" s="5"/>
      <c r="H81" s="22" t="str">
        <f t="shared" si="11"/>
        <v>DELAROCHE</v>
      </c>
      <c r="I81" s="3" t="s">
        <v>44</v>
      </c>
      <c r="J81" s="11" t="str">
        <f t="shared" si="10"/>
        <v>D à G</v>
      </c>
      <c r="K81" s="6" t="str">
        <f t="shared" si="8"/>
        <v>DELAROCHE - GARREC</v>
      </c>
      <c r="L81" s="7">
        <f t="shared" si="13"/>
        <v>8.1</v>
      </c>
      <c r="M81" s="8">
        <f t="shared" si="14"/>
        <v>5.6250000000000001E-2</v>
      </c>
      <c r="N81" s="3" t="s">
        <v>47</v>
      </c>
      <c r="O81" s="21" t="str">
        <f t="shared" si="12"/>
        <v>GARREC</v>
      </c>
      <c r="P81" s="5"/>
    </row>
    <row r="82" spans="3:16" ht="21.75" thickTop="1" thickBot="1">
      <c r="C82" s="5"/>
      <c r="D82" s="11" t="s">
        <v>61</v>
      </c>
      <c r="E82" s="9">
        <v>8.1999999999999993</v>
      </c>
      <c r="F82" s="10">
        <v>5.6944444444444402E-2</v>
      </c>
      <c r="G82" s="5"/>
      <c r="H82" s="22" t="str">
        <f t="shared" si="11"/>
        <v>DELAROCHE</v>
      </c>
      <c r="I82" s="3" t="s">
        <v>44</v>
      </c>
      <c r="J82" s="11" t="str">
        <f t="shared" si="10"/>
        <v>D à H</v>
      </c>
      <c r="K82" s="6" t="str">
        <f t="shared" si="8"/>
        <v>DELAROCHE - HADJ</v>
      </c>
      <c r="L82" s="7">
        <f t="shared" si="13"/>
        <v>8.1999999999999993</v>
      </c>
      <c r="M82" s="8">
        <f t="shared" si="14"/>
        <v>5.6944444444444402E-2</v>
      </c>
      <c r="N82" s="3" t="s">
        <v>48</v>
      </c>
      <c r="O82" s="21" t="str">
        <f t="shared" si="12"/>
        <v>HADJ</v>
      </c>
      <c r="P82" s="5"/>
    </row>
    <row r="83" spans="3:16" ht="21.75" thickTop="1" thickBot="1">
      <c r="C83" s="5"/>
      <c r="D83" s="11" t="s">
        <v>62</v>
      </c>
      <c r="E83" s="9">
        <v>8.3000000000000007</v>
      </c>
      <c r="F83" s="10">
        <v>5.7638888888888802E-2</v>
      </c>
      <c r="G83" s="5"/>
      <c r="H83" s="22" t="str">
        <f t="shared" si="11"/>
        <v>DELAROCHE</v>
      </c>
      <c r="I83" s="3" t="s">
        <v>44</v>
      </c>
      <c r="J83" s="11" t="str">
        <f t="shared" si="10"/>
        <v>D à I</v>
      </c>
      <c r="K83" s="6" t="str">
        <f t="shared" si="8"/>
        <v>DELAROCHE - INAUDI</v>
      </c>
      <c r="L83" s="7">
        <f t="shared" si="13"/>
        <v>8.3000000000000007</v>
      </c>
      <c r="M83" s="8">
        <f t="shared" si="14"/>
        <v>5.7638888888888802E-2</v>
      </c>
      <c r="N83" s="3" t="s">
        <v>49</v>
      </c>
      <c r="O83" s="21" t="str">
        <f t="shared" si="12"/>
        <v>INAUDI</v>
      </c>
      <c r="P83" s="5"/>
    </row>
    <row r="84" spans="3:16" ht="21.75" thickTop="1" thickBot="1">
      <c r="C84" s="5"/>
      <c r="D84" s="11" t="s">
        <v>63</v>
      </c>
      <c r="E84" s="9">
        <v>8.4</v>
      </c>
      <c r="F84" s="10">
        <v>5.83333333333333E-2</v>
      </c>
      <c r="G84" s="5"/>
      <c r="H84" s="22" t="str">
        <f t="shared" si="11"/>
        <v>DELAROCHE</v>
      </c>
      <c r="I84" s="3" t="s">
        <v>44</v>
      </c>
      <c r="J84" s="11" t="str">
        <f t="shared" si="10"/>
        <v>D à J</v>
      </c>
      <c r="K84" s="6" t="str">
        <f t="shared" si="8"/>
        <v>DELAROCHE - JAQUET</v>
      </c>
      <c r="L84" s="7">
        <f t="shared" si="13"/>
        <v>8.4</v>
      </c>
      <c r="M84" s="8">
        <f t="shared" si="14"/>
        <v>5.83333333333333E-2</v>
      </c>
      <c r="N84" s="3" t="s">
        <v>50</v>
      </c>
      <c r="O84" s="21" t="str">
        <f t="shared" si="12"/>
        <v>JAQUET</v>
      </c>
      <c r="P84" s="5"/>
    </row>
    <row r="85" spans="3:16" ht="21.75" thickTop="1" thickBot="1">
      <c r="C85" s="5"/>
      <c r="D85" s="11" t="s">
        <v>64</v>
      </c>
      <c r="E85" s="9">
        <v>8.5</v>
      </c>
      <c r="F85" s="10">
        <v>5.90277777777777E-2</v>
      </c>
      <c r="G85" s="5"/>
      <c r="H85" s="22" t="str">
        <f t="shared" si="11"/>
        <v>DELAROCHE</v>
      </c>
      <c r="I85" s="3" t="s">
        <v>44</v>
      </c>
      <c r="J85" s="11" t="str">
        <f t="shared" si="10"/>
        <v>D à K</v>
      </c>
      <c r="K85" s="6" t="str">
        <f t="shared" si="8"/>
        <v>DELAROCHE - KRAMER</v>
      </c>
      <c r="L85" s="7">
        <f t="shared" si="13"/>
        <v>8.5</v>
      </c>
      <c r="M85" s="8">
        <f t="shared" si="14"/>
        <v>5.90277777777777E-2</v>
      </c>
      <c r="N85" s="3" t="s">
        <v>51</v>
      </c>
      <c r="O85" s="21" t="str">
        <f t="shared" si="12"/>
        <v>KRAMER</v>
      </c>
      <c r="P85" s="5"/>
    </row>
    <row r="86" spans="3:16" ht="21.75" thickTop="1" thickBot="1">
      <c r="C86" s="5"/>
      <c r="D86" s="11" t="s">
        <v>65</v>
      </c>
      <c r="E86" s="9">
        <v>8.6</v>
      </c>
      <c r="F86" s="10">
        <v>5.9722222222222197E-2</v>
      </c>
      <c r="G86" s="5"/>
      <c r="H86" s="22" t="str">
        <f t="shared" si="11"/>
        <v>DELAROCHE</v>
      </c>
      <c r="I86" s="3" t="s">
        <v>44</v>
      </c>
      <c r="J86" s="11" t="str">
        <f t="shared" si="10"/>
        <v>D à L</v>
      </c>
      <c r="K86" s="6" t="str">
        <f t="shared" si="8"/>
        <v>DELAROCHE - LAFLEUR</v>
      </c>
      <c r="L86" s="7">
        <f t="shared" si="13"/>
        <v>8.6</v>
      </c>
      <c r="M86" s="8">
        <f t="shared" si="14"/>
        <v>5.9722222222222197E-2</v>
      </c>
      <c r="N86" s="3" t="s">
        <v>52</v>
      </c>
      <c r="O86" s="21" t="str">
        <f t="shared" si="12"/>
        <v>LAFLEUR</v>
      </c>
      <c r="P86" s="5"/>
    </row>
    <row r="87" spans="3:16" ht="21.75" thickTop="1" thickBot="1">
      <c r="C87" s="5"/>
      <c r="D87" s="11" t="s">
        <v>66</v>
      </c>
      <c r="E87" s="9">
        <v>8.6999999999999993</v>
      </c>
      <c r="F87" s="10">
        <v>6.0416666666666598E-2</v>
      </c>
      <c r="G87" s="5"/>
      <c r="H87" s="22" t="str">
        <f t="shared" si="11"/>
        <v>DELAROCHE</v>
      </c>
      <c r="I87" s="3" t="s">
        <v>44</v>
      </c>
      <c r="J87" s="11" t="str">
        <f t="shared" si="10"/>
        <v>D à M</v>
      </c>
      <c r="K87" s="6" t="str">
        <f t="shared" ref="K87:K151" si="15">(H87&amp;" - "&amp;O87)</f>
        <v>DELAROCHE - MERCIER</v>
      </c>
      <c r="L87" s="7">
        <f t="shared" si="13"/>
        <v>8.6999999999999993</v>
      </c>
      <c r="M87" s="8">
        <f t="shared" si="14"/>
        <v>6.0416666666666598E-2</v>
      </c>
      <c r="N87" s="3" t="s">
        <v>53</v>
      </c>
      <c r="O87" s="21" t="str">
        <f t="shared" si="12"/>
        <v>MERCIER</v>
      </c>
      <c r="P87" s="5"/>
    </row>
    <row r="88" spans="3:16" ht="21.75" thickTop="1" thickBot="1">
      <c r="C88" s="5"/>
      <c r="D88" s="11" t="s">
        <v>67</v>
      </c>
      <c r="E88" s="9">
        <v>8.8000000000000007</v>
      </c>
      <c r="F88" s="10">
        <v>6.1111111111111102E-2</v>
      </c>
      <c r="G88" s="5"/>
      <c r="H88" s="22" t="str">
        <f t="shared" si="11"/>
        <v>DELAROCHE</v>
      </c>
      <c r="I88" s="3" t="s">
        <v>44</v>
      </c>
      <c r="J88" s="11" t="str">
        <f t="shared" si="10"/>
        <v>D à N</v>
      </c>
      <c r="K88" s="6" t="str">
        <f t="shared" si="15"/>
        <v>DELAROCHE - NOLO</v>
      </c>
      <c r="L88" s="7">
        <f t="shared" si="13"/>
        <v>8.8000000000000007</v>
      </c>
      <c r="M88" s="8">
        <f t="shared" si="14"/>
        <v>6.1111111111111102E-2</v>
      </c>
      <c r="N88" s="3" t="s">
        <v>54</v>
      </c>
      <c r="O88" s="21" t="str">
        <f t="shared" si="12"/>
        <v>NOLO</v>
      </c>
      <c r="P88" s="5"/>
    </row>
    <row r="89" spans="3:16" ht="21.75" thickTop="1" thickBot="1">
      <c r="C89" s="5"/>
      <c r="D89" s="11" t="s">
        <v>240</v>
      </c>
      <c r="E89" s="9">
        <v>8.9</v>
      </c>
      <c r="F89" s="10">
        <v>6.1805555555555503E-2</v>
      </c>
      <c r="G89" s="5"/>
      <c r="H89" s="22" t="str">
        <f t="shared" si="11"/>
        <v>DELAROCHE</v>
      </c>
      <c r="I89" s="3" t="s">
        <v>44</v>
      </c>
      <c r="J89" s="11" t="str">
        <f t="shared" si="10"/>
        <v>D à O</v>
      </c>
      <c r="K89" s="6" t="str">
        <f t="shared" si="15"/>
        <v>DELAROCHE - ONDI</v>
      </c>
      <c r="L89" s="7">
        <f t="shared" si="13"/>
        <v>8.9</v>
      </c>
      <c r="M89" s="8">
        <f t="shared" si="14"/>
        <v>6.1805555555555503E-2</v>
      </c>
      <c r="N89" s="3" t="s">
        <v>216</v>
      </c>
      <c r="O89" s="21" t="str">
        <f t="shared" si="12"/>
        <v>ONDI</v>
      </c>
      <c r="P89" s="5"/>
    </row>
    <row r="90" spans="3:16" ht="21.75" thickTop="1" thickBot="1">
      <c r="C90" s="5"/>
      <c r="D90" s="11" t="s">
        <v>241</v>
      </c>
      <c r="E90" s="9">
        <v>9</v>
      </c>
      <c r="F90" s="10">
        <v>6.25E-2</v>
      </c>
      <c r="G90" s="5"/>
      <c r="H90" s="22" t="str">
        <f t="shared" si="11"/>
        <v>DELAROCHE</v>
      </c>
      <c r="I90" s="3" t="s">
        <v>44</v>
      </c>
      <c r="J90" s="11" t="str">
        <f t="shared" si="10"/>
        <v>D à P</v>
      </c>
      <c r="K90" s="6" t="str">
        <f t="shared" si="15"/>
        <v>DELAROCHE - PRIEUR</v>
      </c>
      <c r="L90" s="7">
        <f t="shared" si="13"/>
        <v>9</v>
      </c>
      <c r="M90" s="8">
        <f t="shared" si="14"/>
        <v>6.25E-2</v>
      </c>
      <c r="N90" s="3" t="s">
        <v>217</v>
      </c>
      <c r="O90" s="21" t="str">
        <f t="shared" si="12"/>
        <v>PRIEUR</v>
      </c>
      <c r="P90" s="5"/>
    </row>
    <row r="91" spans="3:16" ht="21.75" thickTop="1" thickBot="1">
      <c r="C91" s="5"/>
      <c r="D91" s="11" t="s">
        <v>242</v>
      </c>
      <c r="E91" s="9">
        <v>9.1</v>
      </c>
      <c r="F91" s="10">
        <v>6.31944444444444E-2</v>
      </c>
      <c r="G91" s="5"/>
      <c r="H91" s="22" t="str">
        <f t="shared" si="11"/>
        <v>DELAROCHE</v>
      </c>
      <c r="I91" s="3" t="s">
        <v>44</v>
      </c>
      <c r="J91" s="11" t="str">
        <f t="shared" si="10"/>
        <v>D à Q</v>
      </c>
      <c r="K91" s="6" t="str">
        <f t="shared" si="15"/>
        <v>DELAROCHE - QUATREBARBE</v>
      </c>
      <c r="L91" s="7">
        <f t="shared" si="13"/>
        <v>9.1</v>
      </c>
      <c r="M91" s="8">
        <f t="shared" si="14"/>
        <v>6.31944444444444E-2</v>
      </c>
      <c r="N91" s="3" t="s">
        <v>218</v>
      </c>
      <c r="O91" s="21" t="str">
        <f t="shared" si="12"/>
        <v>QUATREBARBE</v>
      </c>
      <c r="P91" s="5"/>
    </row>
    <row r="92" spans="3:16" ht="21.75" thickTop="1" thickBot="1">
      <c r="C92" s="5"/>
      <c r="D92" s="11" t="s">
        <v>243</v>
      </c>
      <c r="E92" s="9">
        <v>9.1999999999999993</v>
      </c>
      <c r="F92" s="10">
        <v>6.3888888888888801E-2</v>
      </c>
      <c r="G92" s="5"/>
      <c r="H92" s="22" t="str">
        <f t="shared" si="11"/>
        <v>DELAROCHE</v>
      </c>
      <c r="I92" s="3" t="s">
        <v>44</v>
      </c>
      <c r="J92" s="11" t="str">
        <f t="shared" si="10"/>
        <v>D à R</v>
      </c>
      <c r="K92" s="6" t="str">
        <f t="shared" si="15"/>
        <v>DELAROCHE - ROLIN</v>
      </c>
      <c r="L92" s="7">
        <f t="shared" si="13"/>
        <v>9.1999999999999993</v>
      </c>
      <c r="M92" s="8">
        <f t="shared" si="14"/>
        <v>6.3888888888888801E-2</v>
      </c>
      <c r="N92" s="3" t="s">
        <v>219</v>
      </c>
      <c r="O92" s="21" t="str">
        <f t="shared" si="12"/>
        <v>ROLIN</v>
      </c>
      <c r="P92" s="5"/>
    </row>
    <row r="93" spans="3:16" ht="21.75" thickTop="1" thickBot="1">
      <c r="C93" s="5"/>
      <c r="D93" s="11" t="s">
        <v>244</v>
      </c>
      <c r="E93" s="9">
        <v>9.3000000000000007</v>
      </c>
      <c r="F93" s="10">
        <v>6.4583333333333298E-2</v>
      </c>
      <c r="G93" s="5"/>
      <c r="H93" s="22" t="str">
        <f t="shared" si="11"/>
        <v>DELAROCHE</v>
      </c>
      <c r="I93" s="3" t="s">
        <v>44</v>
      </c>
      <c r="J93" s="11" t="str">
        <f t="shared" si="10"/>
        <v>D à S</v>
      </c>
      <c r="K93" s="6" t="str">
        <f t="shared" si="15"/>
        <v>DELAROCHE - STERN</v>
      </c>
      <c r="L93" s="7">
        <f t="shared" si="13"/>
        <v>9.3000000000000007</v>
      </c>
      <c r="M93" s="8">
        <f t="shared" si="14"/>
        <v>6.4583333333333298E-2</v>
      </c>
      <c r="N93" s="3" t="s">
        <v>220</v>
      </c>
      <c r="O93" s="21" t="str">
        <f t="shared" si="12"/>
        <v>STERN</v>
      </c>
      <c r="P93" s="5"/>
    </row>
    <row r="94" spans="3:16" ht="21.75" thickTop="1" thickBot="1">
      <c r="C94" s="5"/>
      <c r="D94" s="11" t="s">
        <v>245</v>
      </c>
      <c r="E94" s="9">
        <v>9.4</v>
      </c>
      <c r="F94" s="10">
        <v>6.5277777777777699E-2</v>
      </c>
      <c r="G94" s="5"/>
      <c r="H94" s="22" t="str">
        <f t="shared" si="11"/>
        <v>DELAROCHE</v>
      </c>
      <c r="I94" s="3" t="s">
        <v>44</v>
      </c>
      <c r="J94" s="11" t="str">
        <f t="shared" si="10"/>
        <v>D à T</v>
      </c>
      <c r="K94" s="6" t="str">
        <f t="shared" si="15"/>
        <v>DELAROCHE - TOUTIN</v>
      </c>
      <c r="L94" s="7">
        <f t="shared" si="13"/>
        <v>9.4</v>
      </c>
      <c r="M94" s="8">
        <f t="shared" si="14"/>
        <v>6.5277777777777699E-2</v>
      </c>
      <c r="N94" s="3" t="s">
        <v>221</v>
      </c>
      <c r="O94" s="21" t="str">
        <f t="shared" si="12"/>
        <v>TOUTIN</v>
      </c>
      <c r="P94" s="5"/>
    </row>
    <row r="95" spans="3:16" ht="21.75" thickTop="1" thickBot="1">
      <c r="C95" s="5"/>
      <c r="D95" s="11" t="s">
        <v>246</v>
      </c>
      <c r="E95" s="9">
        <v>9.5</v>
      </c>
      <c r="F95" s="10">
        <v>6.5972222222222196E-2</v>
      </c>
      <c r="G95" s="5"/>
      <c r="H95" s="22" t="str">
        <f t="shared" si="11"/>
        <v>DELAROCHE</v>
      </c>
      <c r="I95" s="3" t="s">
        <v>44</v>
      </c>
      <c r="J95" s="11" t="str">
        <f t="shared" si="10"/>
        <v>D à U</v>
      </c>
      <c r="K95" s="6" t="str">
        <f t="shared" si="15"/>
        <v>DELAROCHE - URBI</v>
      </c>
      <c r="L95" s="7">
        <f t="shared" si="13"/>
        <v>9.5</v>
      </c>
      <c r="M95" s="8">
        <f t="shared" si="14"/>
        <v>6.5972222222222196E-2</v>
      </c>
      <c r="N95" s="3" t="s">
        <v>222</v>
      </c>
      <c r="O95" s="21" t="str">
        <f t="shared" si="12"/>
        <v>URBI</v>
      </c>
      <c r="P95" s="5"/>
    </row>
    <row r="96" spans="3:16" ht="21.75" thickTop="1" thickBot="1">
      <c r="C96" s="5"/>
      <c r="D96" s="11" t="s">
        <v>247</v>
      </c>
      <c r="E96" s="9">
        <v>9.6</v>
      </c>
      <c r="F96" s="10">
        <v>6.6666666666666596E-2</v>
      </c>
      <c r="G96" s="5"/>
      <c r="H96" s="22" t="str">
        <f t="shared" si="11"/>
        <v>DELAROCHE</v>
      </c>
      <c r="I96" s="3" t="s">
        <v>44</v>
      </c>
      <c r="J96" s="11" t="str">
        <f t="shared" si="10"/>
        <v>D à V</v>
      </c>
      <c r="K96" s="6" t="str">
        <f t="shared" si="15"/>
        <v>DELAROCHE - VIROUX</v>
      </c>
      <c r="L96" s="7">
        <f t="shared" si="13"/>
        <v>9.6</v>
      </c>
      <c r="M96" s="8">
        <f t="shared" si="14"/>
        <v>6.6666666666666596E-2</v>
      </c>
      <c r="N96" s="3" t="s">
        <v>223</v>
      </c>
      <c r="O96" s="21" t="str">
        <f t="shared" si="12"/>
        <v>VIROUX</v>
      </c>
      <c r="P96" s="5"/>
    </row>
    <row r="97" spans="3:16" ht="21.75" thickTop="1" thickBot="1">
      <c r="C97" s="5"/>
      <c r="D97" s="11" t="s">
        <v>248</v>
      </c>
      <c r="E97" s="9">
        <v>9.6999999999999993</v>
      </c>
      <c r="F97" s="10">
        <v>6.7361111111111094E-2</v>
      </c>
      <c r="G97" s="5"/>
      <c r="H97" s="22" t="str">
        <f t="shared" si="11"/>
        <v>DELAROCHE</v>
      </c>
      <c r="I97" s="3" t="s">
        <v>44</v>
      </c>
      <c r="J97" s="11" t="str">
        <f t="shared" si="10"/>
        <v>D à W</v>
      </c>
      <c r="K97" s="6" t="str">
        <f t="shared" si="15"/>
        <v>DELAROCHE - WACHTER</v>
      </c>
      <c r="L97" s="7">
        <f t="shared" si="13"/>
        <v>9.6999999999999993</v>
      </c>
      <c r="M97" s="8">
        <f t="shared" si="14"/>
        <v>6.7361111111111094E-2</v>
      </c>
      <c r="N97" s="3" t="s">
        <v>224</v>
      </c>
      <c r="O97" s="21" t="str">
        <f t="shared" si="12"/>
        <v>WACHTER</v>
      </c>
      <c r="P97" s="5"/>
    </row>
    <row r="98" spans="3:16" ht="21.75" thickTop="1" thickBot="1">
      <c r="C98" s="5"/>
      <c r="D98" s="11" t="s">
        <v>249</v>
      </c>
      <c r="E98" s="9">
        <v>9.8000000000000007</v>
      </c>
      <c r="F98" s="10">
        <v>6.8055555555555494E-2</v>
      </c>
      <c r="G98" s="5"/>
      <c r="H98" s="22" t="str">
        <f t="shared" si="11"/>
        <v>DELAROCHE</v>
      </c>
      <c r="I98" s="3" t="s">
        <v>44</v>
      </c>
      <c r="J98" s="11" t="str">
        <f t="shared" ref="J98:J161" si="16">I98&amp;" à " &amp;N98</f>
        <v>D à X</v>
      </c>
      <c r="K98" s="6" t="str">
        <f t="shared" si="15"/>
        <v>DELAROCHE - XERRY</v>
      </c>
      <c r="L98" s="7">
        <f t="shared" si="13"/>
        <v>9.8000000000000007</v>
      </c>
      <c r="M98" s="8">
        <f t="shared" si="14"/>
        <v>6.8055555555555494E-2</v>
      </c>
      <c r="N98" s="3" t="s">
        <v>225</v>
      </c>
      <c r="O98" s="21" t="str">
        <f t="shared" si="12"/>
        <v>XERRY</v>
      </c>
      <c r="P98" s="5"/>
    </row>
    <row r="99" spans="3:16" ht="21.75" thickTop="1" thickBot="1">
      <c r="C99" s="5"/>
      <c r="D99" s="11" t="s">
        <v>250</v>
      </c>
      <c r="E99" s="9">
        <v>9.9</v>
      </c>
      <c r="F99" s="10">
        <v>6.8750000000000006E-2</v>
      </c>
      <c r="G99" s="5"/>
      <c r="H99" s="22" t="str">
        <f t="shared" si="11"/>
        <v>DELAROCHE</v>
      </c>
      <c r="I99" s="3" t="s">
        <v>44</v>
      </c>
      <c r="J99" s="11" t="str">
        <f t="shared" si="16"/>
        <v>D à Y</v>
      </c>
      <c r="K99" s="6" t="str">
        <f t="shared" si="15"/>
        <v>DELAROCHE - YACHOU</v>
      </c>
      <c r="L99" s="7">
        <f t="shared" si="13"/>
        <v>9.9</v>
      </c>
      <c r="M99" s="8">
        <f t="shared" si="14"/>
        <v>6.8750000000000006E-2</v>
      </c>
      <c r="N99" s="3" t="s">
        <v>226</v>
      </c>
      <c r="O99" s="21" t="str">
        <f t="shared" si="12"/>
        <v>YACHOU</v>
      </c>
      <c r="P99" s="5"/>
    </row>
    <row r="100" spans="3:16" ht="21.75" thickTop="1" thickBot="1">
      <c r="C100" s="5"/>
      <c r="D100" s="11" t="s">
        <v>251</v>
      </c>
      <c r="E100" s="9">
        <v>10</v>
      </c>
      <c r="F100" s="10">
        <v>6.9444444444444406E-2</v>
      </c>
      <c r="G100" s="5"/>
      <c r="H100" s="22" t="str">
        <f t="shared" si="11"/>
        <v>DELAROCHE</v>
      </c>
      <c r="I100" s="3" t="s">
        <v>44</v>
      </c>
      <c r="J100" s="11" t="str">
        <f t="shared" si="16"/>
        <v>D à Z</v>
      </c>
      <c r="K100" s="6" t="str">
        <f t="shared" si="15"/>
        <v>DELAROCHE - ZAPATA</v>
      </c>
      <c r="L100" s="7">
        <f t="shared" si="13"/>
        <v>10</v>
      </c>
      <c r="M100" s="8">
        <f t="shared" si="14"/>
        <v>6.9444444444444406E-2</v>
      </c>
      <c r="N100" s="3" t="s">
        <v>227</v>
      </c>
      <c r="O100" s="21" t="str">
        <f t="shared" si="12"/>
        <v>ZAPATA</v>
      </c>
      <c r="P100" s="5"/>
    </row>
    <row r="101" spans="3:16" ht="21.75" thickTop="1" thickBot="1">
      <c r="C101" s="5"/>
      <c r="D101" s="11" t="s">
        <v>68</v>
      </c>
      <c r="E101" s="9">
        <v>10.1</v>
      </c>
      <c r="F101" s="10">
        <v>7.0138888888888806E-2</v>
      </c>
      <c r="G101" s="5"/>
      <c r="H101" s="22" t="str">
        <f t="shared" si="11"/>
        <v>ELENA</v>
      </c>
      <c r="I101" s="3" t="s">
        <v>45</v>
      </c>
      <c r="J101" s="11" t="str">
        <f t="shared" si="16"/>
        <v>E à A</v>
      </c>
      <c r="K101" s="6" t="str">
        <f t="shared" si="15"/>
        <v>ELENA - AIMAR</v>
      </c>
      <c r="L101" s="7">
        <f t="shared" si="13"/>
        <v>10.1</v>
      </c>
      <c r="M101" s="8">
        <f t="shared" si="14"/>
        <v>7.0138888888888806E-2</v>
      </c>
      <c r="N101" s="3" t="s">
        <v>41</v>
      </c>
      <c r="O101" s="21" t="str">
        <f t="shared" si="12"/>
        <v>AIMAR</v>
      </c>
      <c r="P101" s="5"/>
    </row>
    <row r="102" spans="3:16" ht="21.75" thickTop="1" thickBot="1">
      <c r="C102" s="5"/>
      <c r="D102" s="11" t="s">
        <v>69</v>
      </c>
      <c r="E102" s="9">
        <v>10.199999999999999</v>
      </c>
      <c r="F102" s="10">
        <v>7.0833333333333304E-2</v>
      </c>
      <c r="G102" s="5"/>
      <c r="H102" s="22" t="str">
        <f t="shared" si="11"/>
        <v>ELENA</v>
      </c>
      <c r="I102" s="3" t="s">
        <v>45</v>
      </c>
      <c r="J102" s="11" t="str">
        <f t="shared" si="16"/>
        <v>E à B</v>
      </c>
      <c r="K102" s="6" t="str">
        <f t="shared" si="15"/>
        <v>ELENA - BONFILS</v>
      </c>
      <c r="L102" s="7">
        <f t="shared" si="13"/>
        <v>10.199999999999999</v>
      </c>
      <c r="M102" s="8">
        <f t="shared" si="14"/>
        <v>7.0833333333333304E-2</v>
      </c>
      <c r="N102" s="3" t="s">
        <v>42</v>
      </c>
      <c r="O102" s="21" t="str">
        <f t="shared" si="12"/>
        <v>BONFILS</v>
      </c>
      <c r="P102" s="5"/>
    </row>
    <row r="103" spans="3:16" ht="21.75" thickTop="1" thickBot="1">
      <c r="C103" s="5"/>
      <c r="D103" s="11" t="s">
        <v>70</v>
      </c>
      <c r="E103" s="9">
        <v>10.3</v>
      </c>
      <c r="F103" s="10">
        <v>7.1527777777777704E-2</v>
      </c>
      <c r="G103" s="5"/>
      <c r="H103" s="22" t="str">
        <f t="shared" si="11"/>
        <v>ELENA</v>
      </c>
      <c r="I103" s="3" t="s">
        <v>45</v>
      </c>
      <c r="J103" s="11" t="str">
        <f t="shared" si="16"/>
        <v>E à C</v>
      </c>
      <c r="K103" s="6" t="str">
        <f t="shared" si="15"/>
        <v>ELENA - CLERC</v>
      </c>
      <c r="L103" s="7">
        <f t="shared" si="13"/>
        <v>10.3</v>
      </c>
      <c r="M103" s="8">
        <f t="shared" si="14"/>
        <v>7.1527777777777704E-2</v>
      </c>
      <c r="N103" s="3" t="s">
        <v>43</v>
      </c>
      <c r="O103" s="21" t="str">
        <f t="shared" si="12"/>
        <v>CLERC</v>
      </c>
      <c r="P103" s="5"/>
    </row>
    <row r="104" spans="3:16" ht="21.75" thickTop="1" thickBot="1">
      <c r="C104" s="5"/>
      <c r="D104" s="11" t="s">
        <v>71</v>
      </c>
      <c r="E104" s="9">
        <v>10.4</v>
      </c>
      <c r="F104" s="10">
        <v>7.2222222222222202E-2</v>
      </c>
      <c r="G104" s="5"/>
      <c r="H104" s="22" t="str">
        <f t="shared" si="11"/>
        <v>ELENA</v>
      </c>
      <c r="I104" s="3" t="s">
        <v>45</v>
      </c>
      <c r="J104" s="11" t="str">
        <f t="shared" si="16"/>
        <v>E à D</v>
      </c>
      <c r="K104" s="6" t="str">
        <f t="shared" si="15"/>
        <v>ELENA - DELAROCHE</v>
      </c>
      <c r="L104" s="7">
        <f t="shared" si="13"/>
        <v>10.4</v>
      </c>
      <c r="M104" s="8">
        <f t="shared" si="14"/>
        <v>7.2222222222222202E-2</v>
      </c>
      <c r="N104" s="3" t="s">
        <v>44</v>
      </c>
      <c r="O104" s="21" t="str">
        <f t="shared" si="12"/>
        <v>DELAROCHE</v>
      </c>
      <c r="P104" s="5"/>
    </row>
    <row r="105" spans="3:16" ht="21.75" thickTop="1" thickBot="1">
      <c r="C105" s="5"/>
      <c r="D105" s="11" t="s">
        <v>72</v>
      </c>
      <c r="E105" s="9">
        <v>10.5</v>
      </c>
      <c r="F105" s="10">
        <v>7.2916666666666602E-2</v>
      </c>
      <c r="G105" s="5"/>
      <c r="H105" s="22" t="str">
        <f t="shared" si="11"/>
        <v>ELENA</v>
      </c>
      <c r="I105" s="3" t="s">
        <v>45</v>
      </c>
      <c r="J105" s="11" t="str">
        <f t="shared" si="16"/>
        <v>E à F</v>
      </c>
      <c r="K105" s="6" t="str">
        <f t="shared" si="15"/>
        <v>ELENA - FAVRE</v>
      </c>
      <c r="L105" s="7">
        <f t="shared" si="13"/>
        <v>10.5</v>
      </c>
      <c r="M105" s="8">
        <f t="shared" si="14"/>
        <v>7.2916666666666602E-2</v>
      </c>
      <c r="N105" s="3" t="s">
        <v>46</v>
      </c>
      <c r="O105" s="21" t="str">
        <f t="shared" si="12"/>
        <v>FAVRE</v>
      </c>
      <c r="P105" s="5"/>
    </row>
    <row r="106" spans="3:16" ht="21.75" thickTop="1" thickBot="1">
      <c r="C106" s="5"/>
      <c r="D106" s="11" t="s">
        <v>73</v>
      </c>
      <c r="E106" s="9">
        <v>10.6</v>
      </c>
      <c r="F106" s="10">
        <v>7.3611111111111099E-2</v>
      </c>
      <c r="G106" s="5"/>
      <c r="H106" s="22" t="str">
        <f t="shared" si="11"/>
        <v>ELENA</v>
      </c>
      <c r="I106" s="3" t="s">
        <v>45</v>
      </c>
      <c r="J106" s="11" t="str">
        <f t="shared" si="16"/>
        <v>E à G</v>
      </c>
      <c r="K106" s="6" t="str">
        <f t="shared" si="15"/>
        <v>ELENA - GARREC</v>
      </c>
      <c r="L106" s="7">
        <f t="shared" si="13"/>
        <v>10.6</v>
      </c>
      <c r="M106" s="8">
        <f t="shared" si="14"/>
        <v>7.3611111111111099E-2</v>
      </c>
      <c r="N106" s="3" t="s">
        <v>47</v>
      </c>
      <c r="O106" s="21" t="str">
        <f t="shared" si="12"/>
        <v>GARREC</v>
      </c>
      <c r="P106" s="5"/>
    </row>
    <row r="107" spans="3:16" ht="21.75" thickTop="1" thickBot="1">
      <c r="C107" s="5"/>
      <c r="D107" s="11" t="s">
        <v>74</v>
      </c>
      <c r="E107" s="9">
        <v>10.7</v>
      </c>
      <c r="F107" s="10">
        <v>7.43055555555555E-2</v>
      </c>
      <c r="G107" s="5"/>
      <c r="H107" s="22" t="str">
        <f t="shared" si="11"/>
        <v>ELENA</v>
      </c>
      <c r="I107" s="3" t="s">
        <v>45</v>
      </c>
      <c r="J107" s="11" t="str">
        <f t="shared" si="16"/>
        <v>E à H</v>
      </c>
      <c r="K107" s="6" t="str">
        <f t="shared" si="15"/>
        <v>ELENA - HADJ</v>
      </c>
      <c r="L107" s="7">
        <f t="shared" si="13"/>
        <v>10.7</v>
      </c>
      <c r="M107" s="8">
        <f t="shared" si="14"/>
        <v>7.43055555555555E-2</v>
      </c>
      <c r="N107" s="3" t="s">
        <v>48</v>
      </c>
      <c r="O107" s="21" t="str">
        <f t="shared" si="12"/>
        <v>HADJ</v>
      </c>
      <c r="P107" s="5"/>
    </row>
    <row r="108" spans="3:16" ht="21.75" thickTop="1" thickBot="1">
      <c r="C108" s="5"/>
      <c r="D108" s="11" t="s">
        <v>75</v>
      </c>
      <c r="E108" s="9">
        <v>10.8</v>
      </c>
      <c r="F108" s="10">
        <v>7.4999999999999997E-2</v>
      </c>
      <c r="G108" s="5"/>
      <c r="H108" s="22" t="str">
        <f t="shared" si="11"/>
        <v>ELENA</v>
      </c>
      <c r="I108" s="3" t="s">
        <v>45</v>
      </c>
      <c r="J108" s="11" t="str">
        <f t="shared" si="16"/>
        <v>E à I</v>
      </c>
      <c r="K108" s="6" t="str">
        <f t="shared" si="15"/>
        <v>ELENA - INAUDI</v>
      </c>
      <c r="L108" s="7">
        <f t="shared" si="13"/>
        <v>10.8</v>
      </c>
      <c r="M108" s="8">
        <f t="shared" si="14"/>
        <v>7.4999999999999997E-2</v>
      </c>
      <c r="N108" s="3" t="s">
        <v>49</v>
      </c>
      <c r="O108" s="21" t="str">
        <f t="shared" si="12"/>
        <v>INAUDI</v>
      </c>
      <c r="P108" s="5"/>
    </row>
    <row r="109" spans="3:16" ht="21.75" thickTop="1" thickBot="1">
      <c r="C109" s="5"/>
      <c r="D109" s="11" t="s">
        <v>76</v>
      </c>
      <c r="E109" s="9">
        <v>10.9</v>
      </c>
      <c r="F109" s="10">
        <v>7.5694444444444398E-2</v>
      </c>
      <c r="G109" s="5"/>
      <c r="H109" s="22" t="str">
        <f t="shared" si="11"/>
        <v>ELENA</v>
      </c>
      <c r="I109" s="3" t="s">
        <v>45</v>
      </c>
      <c r="J109" s="11" t="str">
        <f t="shared" si="16"/>
        <v>E à J</v>
      </c>
      <c r="K109" s="6" t="str">
        <f t="shared" si="15"/>
        <v>ELENA - JAQUET</v>
      </c>
      <c r="L109" s="7">
        <f t="shared" si="13"/>
        <v>10.9</v>
      </c>
      <c r="M109" s="8">
        <f t="shared" si="14"/>
        <v>7.5694444444444398E-2</v>
      </c>
      <c r="N109" s="3" t="s">
        <v>50</v>
      </c>
      <c r="O109" s="21" t="str">
        <f t="shared" si="12"/>
        <v>JAQUET</v>
      </c>
      <c r="P109" s="5"/>
    </row>
    <row r="110" spans="3:16" ht="21.75" thickTop="1" thickBot="1">
      <c r="C110" s="5"/>
      <c r="D110" s="11" t="s">
        <v>77</v>
      </c>
      <c r="E110" s="9">
        <v>11</v>
      </c>
      <c r="F110" s="10">
        <v>7.6388888888888895E-2</v>
      </c>
      <c r="G110" s="5"/>
      <c r="H110" s="22" t="str">
        <f t="shared" si="11"/>
        <v>ELENA</v>
      </c>
      <c r="I110" s="3" t="s">
        <v>45</v>
      </c>
      <c r="J110" s="11" t="str">
        <f t="shared" si="16"/>
        <v>E à K</v>
      </c>
      <c r="K110" s="6" t="str">
        <f t="shared" si="15"/>
        <v>ELENA - KRAMER</v>
      </c>
      <c r="L110" s="7">
        <f t="shared" si="13"/>
        <v>11</v>
      </c>
      <c r="M110" s="8">
        <f t="shared" si="14"/>
        <v>7.6388888888888895E-2</v>
      </c>
      <c r="N110" s="3" t="s">
        <v>51</v>
      </c>
      <c r="O110" s="21" t="str">
        <f t="shared" si="12"/>
        <v>KRAMER</v>
      </c>
      <c r="P110" s="5"/>
    </row>
    <row r="111" spans="3:16" ht="21.75" thickTop="1" thickBot="1">
      <c r="C111" s="5"/>
      <c r="D111" s="11" t="s">
        <v>78</v>
      </c>
      <c r="E111" s="9">
        <v>11.1</v>
      </c>
      <c r="F111" s="10">
        <v>7.7083333333333295E-2</v>
      </c>
      <c r="G111" s="5"/>
      <c r="H111" s="22" t="str">
        <f t="shared" si="11"/>
        <v>ELENA</v>
      </c>
      <c r="I111" s="3" t="s">
        <v>45</v>
      </c>
      <c r="J111" s="11" t="str">
        <f t="shared" si="16"/>
        <v>E à L</v>
      </c>
      <c r="K111" s="6" t="str">
        <f t="shared" si="15"/>
        <v>ELENA - LAFLEUR</v>
      </c>
      <c r="L111" s="7">
        <f t="shared" si="13"/>
        <v>11.1</v>
      </c>
      <c r="M111" s="8">
        <f t="shared" si="14"/>
        <v>7.7083333333333295E-2</v>
      </c>
      <c r="N111" s="3" t="s">
        <v>52</v>
      </c>
      <c r="O111" s="21" t="str">
        <f t="shared" si="12"/>
        <v>LAFLEUR</v>
      </c>
      <c r="P111" s="5"/>
    </row>
    <row r="112" spans="3:16" ht="21.75" thickTop="1" thickBot="1">
      <c r="C112" s="5"/>
      <c r="D112" s="11" t="s">
        <v>79</v>
      </c>
      <c r="E112" s="9">
        <v>11.2</v>
      </c>
      <c r="F112" s="10">
        <v>7.7777777777777696E-2</v>
      </c>
      <c r="G112" s="5"/>
      <c r="H112" s="22" t="str">
        <f t="shared" si="11"/>
        <v>ELENA</v>
      </c>
      <c r="I112" s="3" t="s">
        <v>45</v>
      </c>
      <c r="J112" s="11" t="str">
        <f t="shared" si="16"/>
        <v>E à M</v>
      </c>
      <c r="K112" s="6" t="str">
        <f t="shared" si="15"/>
        <v>ELENA - MERCIER</v>
      </c>
      <c r="L112" s="7">
        <f t="shared" si="13"/>
        <v>11.2</v>
      </c>
      <c r="M112" s="8">
        <f t="shared" si="14"/>
        <v>7.7777777777777696E-2</v>
      </c>
      <c r="N112" s="3" t="s">
        <v>53</v>
      </c>
      <c r="O112" s="21" t="str">
        <f t="shared" si="12"/>
        <v>MERCIER</v>
      </c>
      <c r="P112" s="5"/>
    </row>
    <row r="113" spans="3:16" ht="21.75" thickTop="1" thickBot="1">
      <c r="C113" s="5"/>
      <c r="D113" s="11" t="s">
        <v>80</v>
      </c>
      <c r="E113" s="9">
        <v>11.3</v>
      </c>
      <c r="F113" s="10">
        <v>7.8472222222222193E-2</v>
      </c>
      <c r="G113" s="5"/>
      <c r="H113" s="22" t="str">
        <f t="shared" si="11"/>
        <v>ELENA</v>
      </c>
      <c r="I113" s="3" t="s">
        <v>45</v>
      </c>
      <c r="J113" s="11" t="str">
        <f t="shared" si="16"/>
        <v>E à N</v>
      </c>
      <c r="K113" s="6" t="str">
        <f t="shared" si="15"/>
        <v>ELENA - NOLO</v>
      </c>
      <c r="L113" s="7">
        <f t="shared" si="13"/>
        <v>11.3</v>
      </c>
      <c r="M113" s="8">
        <f t="shared" si="14"/>
        <v>7.8472222222222193E-2</v>
      </c>
      <c r="N113" s="3" t="s">
        <v>54</v>
      </c>
      <c r="O113" s="21" t="str">
        <f t="shared" si="12"/>
        <v>NOLO</v>
      </c>
      <c r="P113" s="5"/>
    </row>
    <row r="114" spans="3:16" ht="21.75" thickTop="1" thickBot="1">
      <c r="C114" s="5"/>
      <c r="D114" s="11" t="s">
        <v>277</v>
      </c>
      <c r="E114" s="9">
        <v>11.4</v>
      </c>
      <c r="F114" s="10">
        <v>7.9166666666666594E-2</v>
      </c>
      <c r="G114" s="5"/>
      <c r="H114" s="22" t="str">
        <f t="shared" si="11"/>
        <v>ELENA</v>
      </c>
      <c r="I114" s="3" t="s">
        <v>45</v>
      </c>
      <c r="J114" s="11" t="str">
        <f t="shared" si="16"/>
        <v>E à O</v>
      </c>
      <c r="K114" s="6" t="str">
        <f t="shared" si="15"/>
        <v>ELENA - ONDI</v>
      </c>
      <c r="L114" s="7">
        <f t="shared" si="13"/>
        <v>11.4</v>
      </c>
      <c r="M114" s="8">
        <f t="shared" si="14"/>
        <v>7.9166666666666594E-2</v>
      </c>
      <c r="N114" s="3" t="s">
        <v>216</v>
      </c>
      <c r="O114" s="21" t="str">
        <f t="shared" si="12"/>
        <v>ONDI</v>
      </c>
      <c r="P114" s="5"/>
    </row>
    <row r="115" spans="3:16" ht="21.75" thickTop="1" thickBot="1">
      <c r="C115" s="5"/>
      <c r="D115" s="11" t="s">
        <v>278</v>
      </c>
      <c r="E115" s="9">
        <v>11.5</v>
      </c>
      <c r="F115" s="10">
        <v>7.9861111111111105E-2</v>
      </c>
      <c r="G115" s="5"/>
      <c r="H115" s="22" t="str">
        <f t="shared" si="11"/>
        <v>ELENA</v>
      </c>
      <c r="I115" s="3" t="s">
        <v>45</v>
      </c>
      <c r="J115" s="11" t="str">
        <f t="shared" si="16"/>
        <v>E à P</v>
      </c>
      <c r="K115" s="6" t="str">
        <f t="shared" si="15"/>
        <v>ELENA - PRIEUR</v>
      </c>
      <c r="L115" s="7">
        <f t="shared" si="13"/>
        <v>11.5</v>
      </c>
      <c r="M115" s="8">
        <f t="shared" si="14"/>
        <v>7.9861111111111105E-2</v>
      </c>
      <c r="N115" s="3" t="s">
        <v>217</v>
      </c>
      <c r="O115" s="21" t="str">
        <f t="shared" si="12"/>
        <v>PRIEUR</v>
      </c>
      <c r="P115" s="5"/>
    </row>
    <row r="116" spans="3:16" ht="21.75" thickTop="1" thickBot="1">
      <c r="C116" s="5"/>
      <c r="D116" s="11" t="s">
        <v>279</v>
      </c>
      <c r="E116" s="9">
        <v>11.6</v>
      </c>
      <c r="F116" s="10">
        <v>8.0555555555555505E-2</v>
      </c>
      <c r="G116" s="5"/>
      <c r="H116" s="22" t="str">
        <f t="shared" si="11"/>
        <v>ELENA</v>
      </c>
      <c r="I116" s="3" t="s">
        <v>45</v>
      </c>
      <c r="J116" s="11" t="str">
        <f t="shared" si="16"/>
        <v>E à Q</v>
      </c>
      <c r="K116" s="6" t="str">
        <f t="shared" si="15"/>
        <v>ELENA - QUATREBARBE</v>
      </c>
      <c r="L116" s="7">
        <f t="shared" si="13"/>
        <v>11.6</v>
      </c>
      <c r="M116" s="8">
        <f t="shared" si="14"/>
        <v>8.0555555555555505E-2</v>
      </c>
      <c r="N116" s="3" t="s">
        <v>218</v>
      </c>
      <c r="O116" s="21" t="str">
        <f t="shared" si="12"/>
        <v>QUATREBARBE</v>
      </c>
      <c r="P116" s="5"/>
    </row>
    <row r="117" spans="3:16" ht="21.75" thickTop="1" thickBot="1">
      <c r="C117" s="5"/>
      <c r="D117" s="11" t="s">
        <v>280</v>
      </c>
      <c r="E117" s="9">
        <v>11.7</v>
      </c>
      <c r="F117" s="10">
        <v>8.1250000000000003E-2</v>
      </c>
      <c r="G117" s="5"/>
      <c r="H117" s="22" t="str">
        <f t="shared" si="11"/>
        <v>ELENA</v>
      </c>
      <c r="I117" s="3" t="s">
        <v>45</v>
      </c>
      <c r="J117" s="11" t="str">
        <f t="shared" si="16"/>
        <v>E à R</v>
      </c>
      <c r="K117" s="6" t="str">
        <f t="shared" si="15"/>
        <v>ELENA - ROLIN</v>
      </c>
      <c r="L117" s="7">
        <f t="shared" si="13"/>
        <v>11.7</v>
      </c>
      <c r="M117" s="8">
        <f t="shared" si="14"/>
        <v>8.1250000000000003E-2</v>
      </c>
      <c r="N117" s="3" t="s">
        <v>219</v>
      </c>
      <c r="O117" s="21" t="str">
        <f t="shared" si="12"/>
        <v>ROLIN</v>
      </c>
      <c r="P117" s="5"/>
    </row>
    <row r="118" spans="3:16" ht="21.75" thickTop="1" thickBot="1">
      <c r="C118" s="5"/>
      <c r="D118" s="11" t="s">
        <v>281</v>
      </c>
      <c r="E118" s="9">
        <v>11.8</v>
      </c>
      <c r="F118" s="10">
        <v>8.1944444444444403E-2</v>
      </c>
      <c r="G118" s="5"/>
      <c r="H118" s="22" t="str">
        <f t="shared" si="11"/>
        <v>ELENA</v>
      </c>
      <c r="I118" s="3" t="s">
        <v>45</v>
      </c>
      <c r="J118" s="11" t="str">
        <f t="shared" si="16"/>
        <v>E à S</v>
      </c>
      <c r="K118" s="6" t="str">
        <f t="shared" si="15"/>
        <v>ELENA - STERN</v>
      </c>
      <c r="L118" s="7">
        <f t="shared" si="13"/>
        <v>11.8</v>
      </c>
      <c r="M118" s="8">
        <f t="shared" si="14"/>
        <v>8.1944444444444403E-2</v>
      </c>
      <c r="N118" s="3" t="s">
        <v>220</v>
      </c>
      <c r="O118" s="21" t="str">
        <f t="shared" si="12"/>
        <v>STERN</v>
      </c>
      <c r="P118" s="5"/>
    </row>
    <row r="119" spans="3:16" ht="21.75" thickTop="1" thickBot="1">
      <c r="C119" s="5"/>
      <c r="D119" s="11" t="s">
        <v>282</v>
      </c>
      <c r="E119" s="9">
        <v>11.9</v>
      </c>
      <c r="F119" s="10">
        <v>8.2638888888888803E-2</v>
      </c>
      <c r="G119" s="5"/>
      <c r="H119" s="22" t="str">
        <f t="shared" si="11"/>
        <v>ELENA</v>
      </c>
      <c r="I119" s="3" t="s">
        <v>45</v>
      </c>
      <c r="J119" s="11" t="str">
        <f t="shared" si="16"/>
        <v>E à T</v>
      </c>
      <c r="K119" s="6" t="str">
        <f t="shared" si="15"/>
        <v>ELENA - TOUTIN</v>
      </c>
      <c r="L119" s="7">
        <f t="shared" si="13"/>
        <v>11.9</v>
      </c>
      <c r="M119" s="8">
        <f t="shared" si="14"/>
        <v>8.2638888888888803E-2</v>
      </c>
      <c r="N119" s="3" t="s">
        <v>221</v>
      </c>
      <c r="O119" s="21" t="str">
        <f t="shared" si="12"/>
        <v>TOUTIN</v>
      </c>
      <c r="P119" s="5"/>
    </row>
    <row r="120" spans="3:16" ht="21.75" thickTop="1" thickBot="1">
      <c r="C120" s="5"/>
      <c r="D120" s="11" t="s">
        <v>283</v>
      </c>
      <c r="E120" s="9">
        <v>12</v>
      </c>
      <c r="F120" s="10">
        <v>8.3333333333333301E-2</v>
      </c>
      <c r="G120" s="5"/>
      <c r="H120" s="22" t="str">
        <f t="shared" si="11"/>
        <v>ELENA</v>
      </c>
      <c r="I120" s="3" t="s">
        <v>45</v>
      </c>
      <c r="J120" s="11" t="str">
        <f t="shared" si="16"/>
        <v>E à U</v>
      </c>
      <c r="K120" s="6" t="str">
        <f t="shared" si="15"/>
        <v>ELENA - URBI</v>
      </c>
      <c r="L120" s="7">
        <f t="shared" si="13"/>
        <v>12</v>
      </c>
      <c r="M120" s="8">
        <f t="shared" si="14"/>
        <v>8.3333333333333301E-2</v>
      </c>
      <c r="N120" s="3" t="s">
        <v>222</v>
      </c>
      <c r="O120" s="21" t="str">
        <f t="shared" si="12"/>
        <v>URBI</v>
      </c>
      <c r="P120" s="5"/>
    </row>
    <row r="121" spans="3:16" ht="21.75" thickTop="1" thickBot="1">
      <c r="C121" s="5"/>
      <c r="D121" s="11" t="s">
        <v>284</v>
      </c>
      <c r="E121" s="9">
        <v>12.1</v>
      </c>
      <c r="F121" s="10">
        <v>8.4027777777777701E-2</v>
      </c>
      <c r="G121" s="5"/>
      <c r="H121" s="22" t="str">
        <f t="shared" si="11"/>
        <v>ELENA</v>
      </c>
      <c r="I121" s="3" t="s">
        <v>45</v>
      </c>
      <c r="J121" s="11" t="str">
        <f t="shared" si="16"/>
        <v>E à V</v>
      </c>
      <c r="K121" s="6" t="str">
        <f t="shared" si="15"/>
        <v>ELENA - VIROUX</v>
      </c>
      <c r="L121" s="7">
        <f t="shared" si="13"/>
        <v>12.1</v>
      </c>
      <c r="M121" s="8">
        <f t="shared" si="14"/>
        <v>8.4027777777777701E-2</v>
      </c>
      <c r="N121" s="3" t="s">
        <v>223</v>
      </c>
      <c r="O121" s="21" t="str">
        <f t="shared" si="12"/>
        <v>VIROUX</v>
      </c>
      <c r="P121" s="5"/>
    </row>
    <row r="122" spans="3:16" ht="21.75" thickTop="1" thickBot="1">
      <c r="C122" s="5"/>
      <c r="D122" s="11" t="s">
        <v>285</v>
      </c>
      <c r="E122" s="9">
        <v>12.2</v>
      </c>
      <c r="F122" s="10">
        <v>8.4722222222222199E-2</v>
      </c>
      <c r="G122" s="5"/>
      <c r="H122" s="22" t="str">
        <f t="shared" si="11"/>
        <v>ELENA</v>
      </c>
      <c r="I122" s="3" t="s">
        <v>45</v>
      </c>
      <c r="J122" s="11" t="str">
        <f t="shared" si="16"/>
        <v>E à W</v>
      </c>
      <c r="K122" s="6" t="str">
        <f t="shared" si="15"/>
        <v>ELENA - WACHTER</v>
      </c>
      <c r="L122" s="7">
        <f t="shared" si="13"/>
        <v>12.2</v>
      </c>
      <c r="M122" s="8">
        <f t="shared" si="14"/>
        <v>8.4722222222222199E-2</v>
      </c>
      <c r="N122" s="3" t="s">
        <v>224</v>
      </c>
      <c r="O122" s="21" t="str">
        <f t="shared" si="12"/>
        <v>WACHTER</v>
      </c>
      <c r="P122" s="5"/>
    </row>
    <row r="123" spans="3:16" ht="21.75" thickTop="1" thickBot="1">
      <c r="C123" s="5"/>
      <c r="D123" s="11" t="s">
        <v>286</v>
      </c>
      <c r="E123" s="9">
        <v>12.3</v>
      </c>
      <c r="F123" s="10">
        <v>8.5416666666666599E-2</v>
      </c>
      <c r="G123" s="5"/>
      <c r="H123" s="22" t="str">
        <f t="shared" si="11"/>
        <v>ELENA</v>
      </c>
      <c r="I123" s="3" t="s">
        <v>45</v>
      </c>
      <c r="J123" s="11" t="str">
        <f t="shared" si="16"/>
        <v>E à X</v>
      </c>
      <c r="K123" s="6" t="str">
        <f t="shared" si="15"/>
        <v>ELENA - XERRY</v>
      </c>
      <c r="L123" s="7">
        <f t="shared" si="13"/>
        <v>12.3</v>
      </c>
      <c r="M123" s="8">
        <f t="shared" si="14"/>
        <v>8.5416666666666599E-2</v>
      </c>
      <c r="N123" s="3" t="s">
        <v>225</v>
      </c>
      <c r="O123" s="21" t="str">
        <f t="shared" si="12"/>
        <v>XERRY</v>
      </c>
      <c r="P123" s="5"/>
    </row>
    <row r="124" spans="3:16" ht="21.75" thickTop="1" thickBot="1">
      <c r="C124" s="5"/>
      <c r="D124" s="11" t="s">
        <v>287</v>
      </c>
      <c r="E124" s="9">
        <v>12.4</v>
      </c>
      <c r="F124" s="10">
        <v>8.6111111111111097E-2</v>
      </c>
      <c r="G124" s="5"/>
      <c r="H124" s="22" t="str">
        <f t="shared" si="11"/>
        <v>ELENA</v>
      </c>
      <c r="I124" s="3" t="s">
        <v>45</v>
      </c>
      <c r="J124" s="11" t="str">
        <f t="shared" si="16"/>
        <v>E à Y</v>
      </c>
      <c r="K124" s="6" t="str">
        <f t="shared" si="15"/>
        <v>ELENA - YACHOU</v>
      </c>
      <c r="L124" s="7">
        <f t="shared" si="13"/>
        <v>12.4</v>
      </c>
      <c r="M124" s="8">
        <f t="shared" si="14"/>
        <v>8.6111111111111097E-2</v>
      </c>
      <c r="N124" s="3" t="s">
        <v>226</v>
      </c>
      <c r="O124" s="21" t="str">
        <f t="shared" si="12"/>
        <v>YACHOU</v>
      </c>
      <c r="P124" s="5"/>
    </row>
    <row r="125" spans="3:16" ht="21.75" thickTop="1" thickBot="1">
      <c r="C125" s="5"/>
      <c r="D125" s="11" t="s">
        <v>288</v>
      </c>
      <c r="E125" s="9">
        <v>12.5</v>
      </c>
      <c r="F125" s="10">
        <v>8.6805555555555497E-2</v>
      </c>
      <c r="G125" s="5"/>
      <c r="H125" s="22" t="str">
        <f t="shared" si="11"/>
        <v>ELENA</v>
      </c>
      <c r="I125" s="3" t="s">
        <v>45</v>
      </c>
      <c r="J125" s="11" t="str">
        <f t="shared" si="16"/>
        <v>E à Z</v>
      </c>
      <c r="K125" s="6" t="str">
        <f t="shared" si="15"/>
        <v>ELENA - ZAPATA</v>
      </c>
      <c r="L125" s="7">
        <f t="shared" si="13"/>
        <v>12.5</v>
      </c>
      <c r="M125" s="8">
        <f t="shared" si="14"/>
        <v>8.6805555555555497E-2</v>
      </c>
      <c r="N125" s="3" t="s">
        <v>227</v>
      </c>
      <c r="O125" s="21" t="str">
        <f t="shared" si="12"/>
        <v>ZAPATA</v>
      </c>
      <c r="P125" s="5"/>
    </row>
    <row r="126" spans="3:16" ht="21.75" thickTop="1" thickBot="1">
      <c r="C126" s="5"/>
      <c r="D126" s="11" t="s">
        <v>81</v>
      </c>
      <c r="E126" s="9">
        <v>12.6</v>
      </c>
      <c r="F126" s="10">
        <v>8.7499999999999994E-2</v>
      </c>
      <c r="G126" s="5"/>
      <c r="H126" s="22" t="str">
        <f t="shared" si="11"/>
        <v>FAVRE</v>
      </c>
      <c r="I126" s="3" t="s">
        <v>46</v>
      </c>
      <c r="J126" s="11" t="str">
        <f t="shared" si="16"/>
        <v>F à A</v>
      </c>
      <c r="K126" s="6" t="str">
        <f t="shared" si="15"/>
        <v>FAVRE - AIMAR</v>
      </c>
      <c r="L126" s="7">
        <f t="shared" si="13"/>
        <v>12.6</v>
      </c>
      <c r="M126" s="8">
        <f t="shared" si="14"/>
        <v>8.7499999999999994E-2</v>
      </c>
      <c r="N126" s="3" t="s">
        <v>41</v>
      </c>
      <c r="O126" s="21" t="str">
        <f t="shared" si="12"/>
        <v>AIMAR</v>
      </c>
      <c r="P126" s="5"/>
    </row>
    <row r="127" spans="3:16" ht="21.75" thickTop="1" thickBot="1">
      <c r="C127" s="5"/>
      <c r="D127" s="11" t="s">
        <v>82</v>
      </c>
      <c r="E127" s="9">
        <v>12.7</v>
      </c>
      <c r="F127" s="10">
        <v>8.8194444444444395E-2</v>
      </c>
      <c r="G127" s="5"/>
      <c r="H127" s="22" t="str">
        <f t="shared" si="11"/>
        <v>FAVRE</v>
      </c>
      <c r="I127" s="3" t="s">
        <v>46</v>
      </c>
      <c r="J127" s="11" t="str">
        <f t="shared" si="16"/>
        <v>F à B</v>
      </c>
      <c r="K127" s="6" t="str">
        <f t="shared" si="15"/>
        <v>FAVRE - BONFILS</v>
      </c>
      <c r="L127" s="7">
        <f t="shared" si="13"/>
        <v>12.7</v>
      </c>
      <c r="M127" s="8">
        <f t="shared" si="14"/>
        <v>8.8194444444444395E-2</v>
      </c>
      <c r="N127" s="3" t="s">
        <v>42</v>
      </c>
      <c r="O127" s="21" t="str">
        <f t="shared" si="12"/>
        <v>BONFILS</v>
      </c>
      <c r="P127" s="5"/>
    </row>
    <row r="128" spans="3:16" ht="21.75" thickTop="1" thickBot="1">
      <c r="C128" s="5"/>
      <c r="D128" s="11" t="s">
        <v>83</v>
      </c>
      <c r="E128" s="9">
        <v>12.8</v>
      </c>
      <c r="F128" s="10">
        <v>8.8888888888888906E-2</v>
      </c>
      <c r="G128" s="5"/>
      <c r="H128" s="22" t="str">
        <f t="shared" si="11"/>
        <v>FAVRE</v>
      </c>
      <c r="I128" s="3" t="s">
        <v>46</v>
      </c>
      <c r="J128" s="11" t="str">
        <f t="shared" si="16"/>
        <v>F à C</v>
      </c>
      <c r="K128" s="6" t="str">
        <f t="shared" si="15"/>
        <v>FAVRE - CLERC</v>
      </c>
      <c r="L128" s="7">
        <f t="shared" si="13"/>
        <v>12.8</v>
      </c>
      <c r="M128" s="8">
        <f t="shared" si="14"/>
        <v>8.8888888888888906E-2</v>
      </c>
      <c r="N128" s="3" t="s">
        <v>43</v>
      </c>
      <c r="O128" s="21" t="str">
        <f t="shared" si="12"/>
        <v>CLERC</v>
      </c>
      <c r="P128" s="5"/>
    </row>
    <row r="129" spans="3:16" ht="21.75" thickTop="1" thickBot="1">
      <c r="C129" s="5"/>
      <c r="D129" s="11" t="s">
        <v>84</v>
      </c>
      <c r="E129" s="9">
        <v>12.9</v>
      </c>
      <c r="F129" s="10">
        <v>8.9583333333333307E-2</v>
      </c>
      <c r="G129" s="5"/>
      <c r="H129" s="22" t="str">
        <f t="shared" ref="H129:H192" si="17">IF($I129="A",$A$1,IF($I129="B",$A$2,IF($I129="C",$A$3,IF($I129="D",$A$4,IF($I129="E",$A$5,IF($I129="F",$A$6,IF($I129="G",$A$7,IF($I129="H",$A$8,IF($I129="I",$A$9,IF($I129="J",$A$10,IF($I129="K",$A$11,IF($I129="L",$A$12,IF($I129="M",$A$13,IF($I129="N",$A$14,IF($I129="O",$A$15,IF($I129="P",$A$16,IF($I129="Q",$A$17,IF($I129="R",$A$18,IF($I129="S",$A$19,IF($I129="T",$A$20,IF($I129="U",$A$21,IF($I129="V",$A$22,IF($I129="W",$A$23,IF($I129="X",$A$24,IF($I129="Y",$A$25,IF($I129="Z",$A$26,""))))))))))))))))))))))))))</f>
        <v>FAVRE</v>
      </c>
      <c r="I129" s="3" t="s">
        <v>46</v>
      </c>
      <c r="J129" s="11" t="str">
        <f t="shared" si="16"/>
        <v>F à D</v>
      </c>
      <c r="K129" s="6" t="str">
        <f t="shared" si="15"/>
        <v>FAVRE - DELAROCHE</v>
      </c>
      <c r="L129" s="7">
        <f t="shared" si="13"/>
        <v>12.9</v>
      </c>
      <c r="M129" s="8">
        <f t="shared" si="14"/>
        <v>8.9583333333333307E-2</v>
      </c>
      <c r="N129" s="3" t="s">
        <v>44</v>
      </c>
      <c r="O129" s="21" t="str">
        <f t="shared" ref="O129:O192" si="18">IF(N129="A",$A$1,IF(N129="B",$A$2,IF(N129="C",$A$3,IF(N129="D",$A$4,IF(N129="E",$A$5,IF(N129="F",$A$6,IF(N129="G",$A$7,IF(N129="H",$A$8,IF(N129="I",$A$9,IF(N129="J",$A$10,IF(N129="K",$A$11,IF(N129="L",$A$12,IF(N129="M",$A$13,IF(N129="N",$A$14,IF(N129="O",$A$15,IF(N129="P",$A$16,IF(N129="Q",$A$17,IF(N129="R",$A$18,IF(N129="S",$A$19,IF(N129="T",$A$20,IF(N129="U",$A$21,IF(N129="V",$A$22,IF(N129="W",$A$23,IF(N129="X",$A$24,IF(N129="Y",$A$25,IF(N129="Z",$A$26,""))))))))))))))))))))))))))</f>
        <v>DELAROCHE</v>
      </c>
      <c r="P129" s="5"/>
    </row>
    <row r="130" spans="3:16" ht="21.75" thickTop="1" thickBot="1">
      <c r="C130" s="5"/>
      <c r="D130" s="11" t="s">
        <v>85</v>
      </c>
      <c r="E130" s="9">
        <v>13</v>
      </c>
      <c r="F130" s="10">
        <v>9.0277777777777707E-2</v>
      </c>
      <c r="G130" s="5"/>
      <c r="H130" s="22" t="str">
        <f t="shared" si="17"/>
        <v>FAVRE</v>
      </c>
      <c r="I130" s="3" t="s">
        <v>46</v>
      </c>
      <c r="J130" s="11" t="str">
        <f t="shared" si="16"/>
        <v>F à E</v>
      </c>
      <c r="K130" s="6" t="str">
        <f t="shared" si="15"/>
        <v>FAVRE - ELENA</v>
      </c>
      <c r="L130" s="7">
        <f t="shared" ref="L130:L193" si="19">IF($J130=$D130,$E130,IF($J131=$D131,$E131,IF($J132=$D132,$E132,IF($J133=$D133,$E133,IF($J134=$D134,$E134,IF($J135=$D135,$E135,IF($J136=$D136,$E136,IF($J137=$D137,$E137,IF($J138=$D138,$E138,IF($J139=$D139,$E139,IF($J140=$D140,$E140,IF($J141=$D141,$E141,IF($J142=$D142,$E142,IF($J143=$D143,$E143,IF($J144=$D144,$E144,IF($J145=$D145,$E145,IF($J146=$D146,$E146,IF($J147=$D147,$E147,IF($J148=$D148,$E148,IF($J149=$D149,$E149,IF($J150=$D150,$E150,IF($J151=$D151,$E151,IF($J152=$D152,$E152,IF($J153=$D153,$E153,IF($J154=$D154,$E154,IF($J155=$D155,$E155,IF($J156=$D156,$E156,IF($J157=$D157,$E157,IF($J158=$D158,$E158,IF($J159=$D159,$E159,IF($J160=$D160,$E160,IF($J161=$D161,$E161,IF($J162=$D162,$E162,IF($J163=$D163,$E163,IF($J164=$D164,$E164,IF($J165=$D165,$E165,IF($J166=$D166,$E166,IF($J167=$D167,$E167,IF($J168=$D168,$E168,IF($J169=$D169,$E169,IF($J170=$D170,$E170,IF($J171=$D171,$E171,IF($J172=$D172,$E172,IF($J173=$D173,$E173,IF($J174=$D174,$E174,IF($J175=$D175,$E175,IF($J176=$D176,$E176,IF($J177=$D177,$E177,IF($J178=$D178,$E178,IF($J179=$D179,$E179,IF($J180=$D180,$E180,IF($J181=$D181,$E181,IF($J182=$D182,$E182,IF($J183=$D183,$E183,IF($J184=$D184,$E184,IF($J185=$D185,$E185,IF($J186=$D186,$E186,IF($J187=$D187,$E187,IF($J188=$D188,$E188,IF($J189=$D189,$E189,IF($J191=$D191,$E191,IF($J192=$D192,$E192,IF($J193=$D193,$E193,IF($J194=$D194,$E194,""))))))))))))))))))))))))))))))))))))))))))))))))))))))))))))))))</f>
        <v>13</v>
      </c>
      <c r="M130" s="8">
        <f t="shared" ref="M130:M193" si="20">IF($J130=$D130,$F130,IF($J131=$D131,$F131,IF($J132=$D132,$F132,IF($J133=$D133,$F133,IF($J134=$D134,$F134,IF($J135=$D135,$F135,IF($J136=$D136,$F136,IF($J137=$D137,$F137,IF($J138=$D138,$F138,IF($J139=$D139,$F139,IF($J140=$D140,$F140,IF($J141=$D141,$F141,IF($J142=$D142,$F142,IF($J143=$D143,$F143,IF($J144=$D144,$F144,IF($J145=$D145,$F145,IF($J146=$D146,$F146,IF($J147=$D147,$F147,IF($J148=$D148,$F148,IF($J149=$D149,$F149,IF($J150=$D150,$F150,IF($J151=$D151,$F151,IF($J152=$D152,$F152,IF($J153=$D153,$F153,IF($J154=$D154,$F154,IF($J155=$D155,$F155,IF($J156=$D156,$F156,IF($J157=$D157,$F157,IF($J158=$D158,$F158,IF($J159=$D159,$F159,IF($J160=$D160,$F160,IF($J161=$D161,$F161,IF($J162=$D162,$F162,IF($J163=$D163,$F163,IF($J164=$D164,$F164,IF($J165=$D165,$F165,IF($J166=$D166,$F166,IF($J167=$D167,$F167,IF($J168=$D168,$F168,IF($J169=$D169,$F169,IF($J170=$D170,$F170,IF($J171=$D171,$F171,IF($J172=$D172,$F172,IF($J173=$D173,$F173,IF($J174=$D174,$F174,IF($J175=$D175,$F175,IF($J176=$D176,$F176,IF($J177=$D177,$F177,IF($J178=$D178,$F178,IF($J179=$D179,$F179,IF($J180=$D180,$F180,IF($J181=$D181,$F181,IF($J182=$D182,$F182,IF($J183=$D183,$F183,IF($J184=$D184,$F184,IF($J185=$D185,$F185,IF($J186=$D186,$F186,IF($J187=$D187,$F187,IF($J188=$D188,$F188,IF($J189=$D189,$F189,IF($J191=$D191,$F191,IF($J192=$D192,$F192,IF($J193=$D193,$F193,IF($J194=$D194,$F194,""))))))))))))))))))))))))))))))))))))))))))))))))))))))))))))))))</f>
        <v>9.0277777777777707E-2</v>
      </c>
      <c r="N130" s="3" t="s">
        <v>45</v>
      </c>
      <c r="O130" s="21" t="str">
        <f t="shared" si="18"/>
        <v>ELENA</v>
      </c>
      <c r="P130" s="5"/>
    </row>
    <row r="131" spans="3:16" ht="21.75" thickTop="1" thickBot="1">
      <c r="C131" s="5"/>
      <c r="D131" s="11" t="s">
        <v>86</v>
      </c>
      <c r="E131" s="9">
        <v>13.1</v>
      </c>
      <c r="F131" s="10">
        <v>9.0972222222222204E-2</v>
      </c>
      <c r="G131" s="5"/>
      <c r="H131" s="22" t="str">
        <f t="shared" si="17"/>
        <v>FAVRE</v>
      </c>
      <c r="I131" s="3" t="s">
        <v>46</v>
      </c>
      <c r="J131" s="11" t="str">
        <f t="shared" si="16"/>
        <v>F à G</v>
      </c>
      <c r="K131" s="6" t="str">
        <f t="shared" si="15"/>
        <v>FAVRE - GARREC</v>
      </c>
      <c r="L131" s="7">
        <f t="shared" si="19"/>
        <v>13.1</v>
      </c>
      <c r="M131" s="8">
        <f t="shared" si="20"/>
        <v>9.0972222222222204E-2</v>
      </c>
      <c r="N131" s="3" t="s">
        <v>47</v>
      </c>
      <c r="O131" s="21" t="str">
        <f t="shared" si="18"/>
        <v>GARREC</v>
      </c>
      <c r="P131" s="5"/>
    </row>
    <row r="132" spans="3:16" ht="21.75" thickTop="1" thickBot="1">
      <c r="C132" s="5"/>
      <c r="D132" s="11" t="s">
        <v>87</v>
      </c>
      <c r="E132" s="9">
        <v>13.2</v>
      </c>
      <c r="F132" s="10">
        <v>9.1666666666666605E-2</v>
      </c>
      <c r="G132" s="5"/>
      <c r="H132" s="22" t="str">
        <f t="shared" si="17"/>
        <v>FAVRE</v>
      </c>
      <c r="I132" s="3" t="s">
        <v>46</v>
      </c>
      <c r="J132" s="11" t="str">
        <f t="shared" si="16"/>
        <v>F à H</v>
      </c>
      <c r="K132" s="6" t="str">
        <f t="shared" si="15"/>
        <v>FAVRE - HADJ</v>
      </c>
      <c r="L132" s="7">
        <f t="shared" si="19"/>
        <v>13.2</v>
      </c>
      <c r="M132" s="8">
        <f t="shared" si="20"/>
        <v>9.1666666666666605E-2</v>
      </c>
      <c r="N132" s="3" t="s">
        <v>48</v>
      </c>
      <c r="O132" s="21" t="str">
        <f t="shared" si="18"/>
        <v>HADJ</v>
      </c>
      <c r="P132" s="5"/>
    </row>
    <row r="133" spans="3:16" ht="21.75" thickTop="1" thickBot="1">
      <c r="C133" s="5"/>
      <c r="D133" s="11" t="s">
        <v>88</v>
      </c>
      <c r="E133" s="9">
        <v>13.3</v>
      </c>
      <c r="F133" s="10">
        <v>9.2361111111111102E-2</v>
      </c>
      <c r="G133" s="5"/>
      <c r="H133" s="22" t="str">
        <f t="shared" si="17"/>
        <v>FAVRE</v>
      </c>
      <c r="I133" s="3" t="s">
        <v>46</v>
      </c>
      <c r="J133" s="11" t="str">
        <f t="shared" si="16"/>
        <v>F à I</v>
      </c>
      <c r="K133" s="6" t="str">
        <f t="shared" si="15"/>
        <v>FAVRE - INAUDI</v>
      </c>
      <c r="L133" s="7">
        <f t="shared" si="19"/>
        <v>13.3</v>
      </c>
      <c r="M133" s="8">
        <f t="shared" si="20"/>
        <v>9.2361111111111102E-2</v>
      </c>
      <c r="N133" s="3" t="s">
        <v>49</v>
      </c>
      <c r="O133" s="21" t="str">
        <f t="shared" si="18"/>
        <v>INAUDI</v>
      </c>
      <c r="P133" s="5"/>
    </row>
    <row r="134" spans="3:16" ht="21.75" thickTop="1" thickBot="1">
      <c r="C134" s="5"/>
      <c r="D134" s="11" t="s">
        <v>89</v>
      </c>
      <c r="E134" s="9">
        <v>13.4</v>
      </c>
      <c r="F134" s="10">
        <v>9.3055555555555503E-2</v>
      </c>
      <c r="G134" s="5"/>
      <c r="H134" s="22" t="str">
        <f t="shared" si="17"/>
        <v>FAVRE</v>
      </c>
      <c r="I134" s="3" t="s">
        <v>46</v>
      </c>
      <c r="J134" s="11" t="str">
        <f t="shared" si="16"/>
        <v>F à J</v>
      </c>
      <c r="K134" s="6" t="str">
        <f t="shared" si="15"/>
        <v>FAVRE - JAQUET</v>
      </c>
      <c r="L134" s="7">
        <f t="shared" si="19"/>
        <v>13.4</v>
      </c>
      <c r="M134" s="8">
        <f t="shared" si="20"/>
        <v>9.3055555555555503E-2</v>
      </c>
      <c r="N134" s="3" t="s">
        <v>50</v>
      </c>
      <c r="O134" s="21" t="str">
        <f t="shared" si="18"/>
        <v>JAQUET</v>
      </c>
      <c r="P134" s="5"/>
    </row>
    <row r="135" spans="3:16" ht="21.75" thickTop="1" thickBot="1">
      <c r="C135" s="5"/>
      <c r="D135" s="11" t="s">
        <v>90</v>
      </c>
      <c r="E135" s="9">
        <v>13.5</v>
      </c>
      <c r="F135" s="10">
        <v>9.375E-2</v>
      </c>
      <c r="G135" s="5"/>
      <c r="H135" s="22" t="str">
        <f t="shared" si="17"/>
        <v>FAVRE</v>
      </c>
      <c r="I135" s="3" t="s">
        <v>46</v>
      </c>
      <c r="J135" s="11" t="str">
        <f t="shared" si="16"/>
        <v>F à K</v>
      </c>
      <c r="K135" s="6" t="str">
        <f t="shared" si="15"/>
        <v>FAVRE - KRAMER</v>
      </c>
      <c r="L135" s="7">
        <f t="shared" si="19"/>
        <v>13.5</v>
      </c>
      <c r="M135" s="8">
        <f t="shared" si="20"/>
        <v>9.375E-2</v>
      </c>
      <c r="N135" s="3" t="s">
        <v>51</v>
      </c>
      <c r="O135" s="21" t="str">
        <f t="shared" si="18"/>
        <v>KRAMER</v>
      </c>
      <c r="P135" s="5"/>
    </row>
    <row r="136" spans="3:16" ht="21.75" thickTop="1" thickBot="1">
      <c r="C136" s="5"/>
      <c r="D136" s="11" t="s">
        <v>91</v>
      </c>
      <c r="E136" s="9">
        <v>13.6</v>
      </c>
      <c r="F136" s="10">
        <v>9.44444444444444E-2</v>
      </c>
      <c r="G136" s="5"/>
      <c r="H136" s="22" t="str">
        <f t="shared" si="17"/>
        <v>FAVRE</v>
      </c>
      <c r="I136" s="3" t="s">
        <v>46</v>
      </c>
      <c r="J136" s="11" t="str">
        <f t="shared" si="16"/>
        <v>F à L</v>
      </c>
      <c r="K136" s="6" t="str">
        <f t="shared" si="15"/>
        <v>FAVRE - LAFLEUR</v>
      </c>
      <c r="L136" s="7">
        <f t="shared" si="19"/>
        <v>13.6</v>
      </c>
      <c r="M136" s="8">
        <f t="shared" si="20"/>
        <v>9.44444444444444E-2</v>
      </c>
      <c r="N136" s="3" t="s">
        <v>52</v>
      </c>
      <c r="O136" s="21" t="str">
        <f t="shared" si="18"/>
        <v>LAFLEUR</v>
      </c>
      <c r="P136" s="5"/>
    </row>
    <row r="137" spans="3:16" ht="21.75" thickTop="1" thickBot="1">
      <c r="C137" s="5"/>
      <c r="D137" s="11" t="s">
        <v>92</v>
      </c>
      <c r="E137" s="9">
        <v>13.7</v>
      </c>
      <c r="F137" s="10">
        <v>9.5138888888888801E-2</v>
      </c>
      <c r="G137" s="5"/>
      <c r="H137" s="22" t="str">
        <f t="shared" si="17"/>
        <v>FAVRE</v>
      </c>
      <c r="I137" s="3" t="s">
        <v>46</v>
      </c>
      <c r="J137" s="11" t="str">
        <f t="shared" si="16"/>
        <v>F à M</v>
      </c>
      <c r="K137" s="6" t="str">
        <f t="shared" si="15"/>
        <v>FAVRE - MERCIER</v>
      </c>
      <c r="L137" s="7">
        <f t="shared" si="19"/>
        <v>13.7</v>
      </c>
      <c r="M137" s="8">
        <f t="shared" si="20"/>
        <v>9.5138888888888801E-2</v>
      </c>
      <c r="N137" s="3" t="s">
        <v>53</v>
      </c>
      <c r="O137" s="21" t="str">
        <f t="shared" si="18"/>
        <v>MERCIER</v>
      </c>
      <c r="P137" s="5"/>
    </row>
    <row r="138" spans="3:16" ht="21.75" thickTop="1" thickBot="1">
      <c r="C138" s="5"/>
      <c r="D138" s="11" t="s">
        <v>93</v>
      </c>
      <c r="E138" s="9">
        <v>13.8</v>
      </c>
      <c r="F138" s="10">
        <v>9.5833333333333298E-2</v>
      </c>
      <c r="G138" s="5"/>
      <c r="H138" s="22" t="str">
        <f t="shared" si="17"/>
        <v>FAVRE</v>
      </c>
      <c r="I138" s="3" t="s">
        <v>46</v>
      </c>
      <c r="J138" s="11" t="str">
        <f t="shared" si="16"/>
        <v>F à N</v>
      </c>
      <c r="K138" s="6" t="str">
        <f t="shared" si="15"/>
        <v>FAVRE - NOLO</v>
      </c>
      <c r="L138" s="7">
        <f t="shared" si="19"/>
        <v>13.8</v>
      </c>
      <c r="M138" s="8">
        <f t="shared" si="20"/>
        <v>9.5833333333333298E-2</v>
      </c>
      <c r="N138" s="3" t="s">
        <v>54</v>
      </c>
      <c r="O138" s="21" t="str">
        <f t="shared" si="18"/>
        <v>NOLO</v>
      </c>
      <c r="P138" s="5"/>
    </row>
    <row r="139" spans="3:16" ht="21.75" thickTop="1" thickBot="1">
      <c r="C139" s="5"/>
      <c r="D139" s="11" t="s">
        <v>252</v>
      </c>
      <c r="E139" s="9">
        <v>13.9</v>
      </c>
      <c r="F139" s="10">
        <v>9.6527777777777699E-2</v>
      </c>
      <c r="G139" s="5"/>
      <c r="H139" s="22" t="str">
        <f t="shared" si="17"/>
        <v>FAVRE</v>
      </c>
      <c r="I139" s="3" t="s">
        <v>46</v>
      </c>
      <c r="J139" s="11" t="str">
        <f t="shared" si="16"/>
        <v>F à O</v>
      </c>
      <c r="K139" s="6" t="str">
        <f t="shared" si="15"/>
        <v>FAVRE - ONDI</v>
      </c>
      <c r="L139" s="7">
        <f t="shared" si="19"/>
        <v>13.9</v>
      </c>
      <c r="M139" s="8">
        <f t="shared" si="20"/>
        <v>9.6527777777777699E-2</v>
      </c>
      <c r="N139" s="3" t="s">
        <v>216</v>
      </c>
      <c r="O139" s="21" t="str">
        <f t="shared" si="18"/>
        <v>ONDI</v>
      </c>
      <c r="P139" s="5"/>
    </row>
    <row r="140" spans="3:16" ht="21.75" thickTop="1" thickBot="1">
      <c r="C140" s="5"/>
      <c r="D140" s="11" t="s">
        <v>253</v>
      </c>
      <c r="E140" s="9">
        <v>14</v>
      </c>
      <c r="F140" s="10">
        <v>9.7222222222222196E-2</v>
      </c>
      <c r="G140" s="5"/>
      <c r="H140" s="22" t="str">
        <f t="shared" si="17"/>
        <v>FAVRE</v>
      </c>
      <c r="I140" s="3" t="s">
        <v>46</v>
      </c>
      <c r="J140" s="11" t="str">
        <f t="shared" si="16"/>
        <v>F à P</v>
      </c>
      <c r="K140" s="6" t="str">
        <f t="shared" si="15"/>
        <v>FAVRE - PRIEUR</v>
      </c>
      <c r="L140" s="7">
        <f t="shared" si="19"/>
        <v>14</v>
      </c>
      <c r="M140" s="8">
        <f t="shared" si="20"/>
        <v>9.7222222222222196E-2</v>
      </c>
      <c r="N140" s="3" t="s">
        <v>217</v>
      </c>
      <c r="O140" s="21" t="str">
        <f t="shared" si="18"/>
        <v>PRIEUR</v>
      </c>
      <c r="P140" s="5"/>
    </row>
    <row r="141" spans="3:16" ht="21.75" thickTop="1" thickBot="1">
      <c r="C141" s="5"/>
      <c r="D141" s="11" t="s">
        <v>254</v>
      </c>
      <c r="E141" s="9">
        <v>14.1</v>
      </c>
      <c r="F141" s="10">
        <v>9.7916666666666596E-2</v>
      </c>
      <c r="G141" s="5"/>
      <c r="H141" s="22" t="str">
        <f t="shared" si="17"/>
        <v>FAVRE</v>
      </c>
      <c r="I141" s="3" t="s">
        <v>46</v>
      </c>
      <c r="J141" s="11" t="str">
        <f t="shared" si="16"/>
        <v>F à Q</v>
      </c>
      <c r="K141" s="6" t="str">
        <f t="shared" si="15"/>
        <v>FAVRE - QUATREBARBE</v>
      </c>
      <c r="L141" s="7">
        <f t="shared" si="19"/>
        <v>14.1</v>
      </c>
      <c r="M141" s="8">
        <f t="shared" si="20"/>
        <v>9.7916666666666596E-2</v>
      </c>
      <c r="N141" s="3" t="s">
        <v>218</v>
      </c>
      <c r="O141" s="21" t="str">
        <f t="shared" si="18"/>
        <v>QUATREBARBE</v>
      </c>
      <c r="P141" s="5"/>
    </row>
    <row r="142" spans="3:16" ht="21.75" thickTop="1" thickBot="1">
      <c r="C142" s="5"/>
      <c r="D142" s="11" t="s">
        <v>255</v>
      </c>
      <c r="E142" s="9">
        <v>14.2</v>
      </c>
      <c r="F142" s="10">
        <v>9.8611111111111094E-2</v>
      </c>
      <c r="G142" s="5"/>
      <c r="H142" s="22" t="str">
        <f t="shared" si="17"/>
        <v>FAVRE</v>
      </c>
      <c r="I142" s="3" t="s">
        <v>46</v>
      </c>
      <c r="J142" s="11" t="str">
        <f t="shared" si="16"/>
        <v>F à R</v>
      </c>
      <c r="K142" s="6" t="str">
        <f t="shared" si="15"/>
        <v>FAVRE - ROLIN</v>
      </c>
      <c r="L142" s="7">
        <f t="shared" si="19"/>
        <v>14.2</v>
      </c>
      <c r="M142" s="8">
        <f t="shared" si="20"/>
        <v>9.8611111111111094E-2</v>
      </c>
      <c r="N142" s="3" t="s">
        <v>219</v>
      </c>
      <c r="O142" s="21" t="str">
        <f t="shared" si="18"/>
        <v>ROLIN</v>
      </c>
      <c r="P142" s="5"/>
    </row>
    <row r="143" spans="3:16" ht="21.75" thickTop="1" thickBot="1">
      <c r="C143" s="5"/>
      <c r="D143" s="11" t="s">
        <v>256</v>
      </c>
      <c r="E143" s="9">
        <v>14.3</v>
      </c>
      <c r="F143" s="10">
        <v>9.9305555555555494E-2</v>
      </c>
      <c r="G143" s="5"/>
      <c r="H143" s="22" t="str">
        <f t="shared" si="17"/>
        <v>FAVRE</v>
      </c>
      <c r="I143" s="3" t="s">
        <v>46</v>
      </c>
      <c r="J143" s="11" t="str">
        <f t="shared" si="16"/>
        <v>F à S</v>
      </c>
      <c r="K143" s="6" t="str">
        <f t="shared" si="15"/>
        <v>FAVRE - STERN</v>
      </c>
      <c r="L143" s="7">
        <f t="shared" si="19"/>
        <v>14.3</v>
      </c>
      <c r="M143" s="8">
        <f t="shared" si="20"/>
        <v>9.9305555555555494E-2</v>
      </c>
      <c r="N143" s="3" t="s">
        <v>220</v>
      </c>
      <c r="O143" s="21" t="str">
        <f t="shared" si="18"/>
        <v>STERN</v>
      </c>
      <c r="P143" s="5"/>
    </row>
    <row r="144" spans="3:16" ht="21.75" thickTop="1" thickBot="1">
      <c r="C144" s="5"/>
      <c r="D144" s="11" t="s">
        <v>257</v>
      </c>
      <c r="E144" s="9">
        <v>14.4</v>
      </c>
      <c r="F144" s="10">
        <v>0.1</v>
      </c>
      <c r="G144" s="5"/>
      <c r="H144" s="22" t="str">
        <f t="shared" si="17"/>
        <v>FAVRE</v>
      </c>
      <c r="I144" s="3" t="s">
        <v>46</v>
      </c>
      <c r="J144" s="11" t="str">
        <f t="shared" si="16"/>
        <v>F à T</v>
      </c>
      <c r="K144" s="6" t="str">
        <f t="shared" si="15"/>
        <v>FAVRE - TOUTIN</v>
      </c>
      <c r="L144" s="7">
        <f t="shared" si="19"/>
        <v>14.4</v>
      </c>
      <c r="M144" s="8">
        <f t="shared" si="20"/>
        <v>0.1</v>
      </c>
      <c r="N144" s="3" t="s">
        <v>221</v>
      </c>
      <c r="O144" s="21" t="str">
        <f t="shared" si="18"/>
        <v>TOUTIN</v>
      </c>
      <c r="P144" s="5"/>
    </row>
    <row r="145" spans="3:16" ht="21.75" thickTop="1" thickBot="1">
      <c r="C145" s="5"/>
      <c r="D145" s="11" t="s">
        <v>258</v>
      </c>
      <c r="E145" s="9">
        <v>14.5</v>
      </c>
      <c r="F145" s="10">
        <v>0.100694444444444</v>
      </c>
      <c r="G145" s="5"/>
      <c r="H145" s="22" t="str">
        <f t="shared" si="17"/>
        <v>FAVRE</v>
      </c>
      <c r="I145" s="3" t="s">
        <v>46</v>
      </c>
      <c r="J145" s="11" t="str">
        <f t="shared" si="16"/>
        <v>F à U</v>
      </c>
      <c r="K145" s="6" t="str">
        <f t="shared" si="15"/>
        <v>FAVRE - URBI</v>
      </c>
      <c r="L145" s="7">
        <f t="shared" si="19"/>
        <v>14.5</v>
      </c>
      <c r="M145" s="8">
        <f t="shared" si="20"/>
        <v>0.100694444444444</v>
      </c>
      <c r="N145" s="3" t="s">
        <v>222</v>
      </c>
      <c r="O145" s="21" t="str">
        <f t="shared" si="18"/>
        <v>URBI</v>
      </c>
      <c r="P145" s="5"/>
    </row>
    <row r="146" spans="3:16" ht="21.75" thickTop="1" thickBot="1">
      <c r="C146" s="5"/>
      <c r="D146" s="11" t="s">
        <v>259</v>
      </c>
      <c r="E146" s="9">
        <v>14.6</v>
      </c>
      <c r="F146" s="10">
        <v>0.101388888888888</v>
      </c>
      <c r="G146" s="5"/>
      <c r="H146" s="22" t="str">
        <f t="shared" si="17"/>
        <v>FAVRE</v>
      </c>
      <c r="I146" s="3" t="s">
        <v>46</v>
      </c>
      <c r="J146" s="11" t="str">
        <f t="shared" si="16"/>
        <v>F à V</v>
      </c>
      <c r="K146" s="6" t="str">
        <f t="shared" si="15"/>
        <v>FAVRE - VIROUX</v>
      </c>
      <c r="L146" s="7">
        <f t="shared" si="19"/>
        <v>14.6</v>
      </c>
      <c r="M146" s="8">
        <f t="shared" si="20"/>
        <v>0.101388888888888</v>
      </c>
      <c r="N146" s="3" t="s">
        <v>223</v>
      </c>
      <c r="O146" s="21" t="str">
        <f t="shared" si="18"/>
        <v>VIROUX</v>
      </c>
      <c r="P146" s="5"/>
    </row>
    <row r="147" spans="3:16" ht="21.75" thickTop="1" thickBot="1">
      <c r="C147" s="5"/>
      <c r="D147" s="11" t="s">
        <v>260</v>
      </c>
      <c r="E147" s="9">
        <v>14.7</v>
      </c>
      <c r="F147" s="10">
        <v>0.102083333333333</v>
      </c>
      <c r="G147" s="5"/>
      <c r="H147" s="22" t="str">
        <f t="shared" si="17"/>
        <v>FAVRE</v>
      </c>
      <c r="I147" s="3" t="s">
        <v>46</v>
      </c>
      <c r="J147" s="11" t="str">
        <f t="shared" si="16"/>
        <v>F à W</v>
      </c>
      <c r="K147" s="6" t="str">
        <f t="shared" si="15"/>
        <v>FAVRE - WACHTER</v>
      </c>
      <c r="L147" s="7">
        <f t="shared" si="19"/>
        <v>14.7</v>
      </c>
      <c r="M147" s="8">
        <f t="shared" si="20"/>
        <v>0.102083333333333</v>
      </c>
      <c r="N147" s="3" t="s">
        <v>224</v>
      </c>
      <c r="O147" s="21" t="str">
        <f t="shared" si="18"/>
        <v>WACHTER</v>
      </c>
      <c r="P147" s="5"/>
    </row>
    <row r="148" spans="3:16" ht="21.75" thickTop="1" thickBot="1">
      <c r="C148" s="5"/>
      <c r="D148" s="11" t="s">
        <v>261</v>
      </c>
      <c r="E148" s="9">
        <v>14.8</v>
      </c>
      <c r="F148" s="10">
        <v>0.102777777777777</v>
      </c>
      <c r="G148" s="5"/>
      <c r="H148" s="22" t="str">
        <f t="shared" si="17"/>
        <v>FAVRE</v>
      </c>
      <c r="I148" s="3" t="s">
        <v>46</v>
      </c>
      <c r="J148" s="11" t="str">
        <f t="shared" si="16"/>
        <v>F à X</v>
      </c>
      <c r="K148" s="6" t="str">
        <f t="shared" si="15"/>
        <v>FAVRE - XERRY</v>
      </c>
      <c r="L148" s="7">
        <f t="shared" si="19"/>
        <v>14.8</v>
      </c>
      <c r="M148" s="8">
        <f t="shared" si="20"/>
        <v>0.102777777777777</v>
      </c>
      <c r="N148" s="3" t="s">
        <v>225</v>
      </c>
      <c r="O148" s="21" t="str">
        <f t="shared" si="18"/>
        <v>XERRY</v>
      </c>
      <c r="P148" s="5"/>
    </row>
    <row r="149" spans="3:16" ht="21.75" thickTop="1" thickBot="1">
      <c r="C149" s="5"/>
      <c r="D149" s="11" t="s">
        <v>262</v>
      </c>
      <c r="E149" s="9">
        <v>14.9</v>
      </c>
      <c r="F149" s="10">
        <v>0.10347222222222199</v>
      </c>
      <c r="G149" s="5"/>
      <c r="H149" s="22" t="str">
        <f t="shared" si="17"/>
        <v>FAVRE</v>
      </c>
      <c r="I149" s="3" t="s">
        <v>46</v>
      </c>
      <c r="J149" s="11" t="str">
        <f t="shared" si="16"/>
        <v>F à Y</v>
      </c>
      <c r="K149" s="6" t="str">
        <f t="shared" si="15"/>
        <v>FAVRE - YACHOU</v>
      </c>
      <c r="L149" s="7">
        <f t="shared" si="19"/>
        <v>14.9</v>
      </c>
      <c r="M149" s="8">
        <f t="shared" si="20"/>
        <v>0.10347222222222199</v>
      </c>
      <c r="N149" s="3" t="s">
        <v>226</v>
      </c>
      <c r="O149" s="21" t="str">
        <f t="shared" si="18"/>
        <v>YACHOU</v>
      </c>
      <c r="P149" s="5"/>
    </row>
    <row r="150" spans="3:16" ht="21.75" thickTop="1" thickBot="1">
      <c r="C150" s="5"/>
      <c r="D150" s="11" t="s">
        <v>263</v>
      </c>
      <c r="E150" s="9">
        <v>15</v>
      </c>
      <c r="F150" s="10">
        <v>0.10416666666666601</v>
      </c>
      <c r="G150" s="5"/>
      <c r="H150" s="22" t="str">
        <f t="shared" si="17"/>
        <v>FAVRE</v>
      </c>
      <c r="I150" s="3" t="s">
        <v>46</v>
      </c>
      <c r="J150" s="11" t="str">
        <f t="shared" si="16"/>
        <v>F à Z</v>
      </c>
      <c r="K150" s="6" t="str">
        <f t="shared" si="15"/>
        <v>FAVRE - ZAPATA</v>
      </c>
      <c r="L150" s="7">
        <f t="shared" si="19"/>
        <v>15</v>
      </c>
      <c r="M150" s="8">
        <f t="shared" si="20"/>
        <v>0.10416666666666601</v>
      </c>
      <c r="N150" s="3" t="s">
        <v>227</v>
      </c>
      <c r="O150" s="21" t="str">
        <f t="shared" si="18"/>
        <v>ZAPATA</v>
      </c>
      <c r="P150" s="5"/>
    </row>
    <row r="151" spans="3:16" ht="21.75" thickTop="1" thickBot="1">
      <c r="C151" s="5"/>
      <c r="D151" s="11" t="s">
        <v>94</v>
      </c>
      <c r="E151" s="9">
        <v>15.1</v>
      </c>
      <c r="F151" s="10">
        <v>0.104861111111111</v>
      </c>
      <c r="G151" s="5"/>
      <c r="H151" s="22" t="str">
        <f t="shared" si="17"/>
        <v>GARREC</v>
      </c>
      <c r="I151" s="3" t="s">
        <v>47</v>
      </c>
      <c r="J151" s="11" t="str">
        <f t="shared" si="16"/>
        <v>G à A</v>
      </c>
      <c r="K151" s="6" t="str">
        <f t="shared" si="15"/>
        <v>GARREC - AIMAR</v>
      </c>
      <c r="L151" s="7">
        <f t="shared" si="19"/>
        <v>15.1</v>
      </c>
      <c r="M151" s="8">
        <f t="shared" si="20"/>
        <v>0.104861111111111</v>
      </c>
      <c r="N151" s="3" t="s">
        <v>41</v>
      </c>
      <c r="O151" s="21" t="str">
        <f t="shared" si="18"/>
        <v>AIMAR</v>
      </c>
      <c r="P151" s="5"/>
    </row>
    <row r="152" spans="3:16" ht="21.75" thickTop="1" thickBot="1">
      <c r="C152" s="5"/>
      <c r="D152" s="11" t="s">
        <v>264</v>
      </c>
      <c r="E152" s="9">
        <v>15.2</v>
      </c>
      <c r="F152" s="10">
        <v>0.105555555555555</v>
      </c>
      <c r="G152" s="5"/>
      <c r="H152" s="22" t="str">
        <f t="shared" si="17"/>
        <v>GARREC</v>
      </c>
      <c r="I152" s="3" t="s">
        <v>47</v>
      </c>
      <c r="J152" s="11" t="str">
        <f t="shared" si="16"/>
        <v>G à B</v>
      </c>
      <c r="K152" s="6" t="str">
        <f t="shared" ref="K152:K215" si="21">(H152&amp;" - "&amp;O152)</f>
        <v>GARREC - BONFILS</v>
      </c>
      <c r="L152" s="7">
        <f t="shared" si="19"/>
        <v>15.2</v>
      </c>
      <c r="M152" s="8">
        <f t="shared" si="20"/>
        <v>0.105555555555555</v>
      </c>
      <c r="N152" s="3" t="s">
        <v>42</v>
      </c>
      <c r="O152" s="21" t="str">
        <f t="shared" si="18"/>
        <v>BONFILS</v>
      </c>
      <c r="P152" s="5"/>
    </row>
    <row r="153" spans="3:16" ht="21.75" thickTop="1" thickBot="1">
      <c r="C153" s="5"/>
      <c r="D153" s="11" t="s">
        <v>191</v>
      </c>
      <c r="E153" s="9">
        <v>15.3</v>
      </c>
      <c r="F153" s="10">
        <v>0.10625</v>
      </c>
      <c r="G153" s="5"/>
      <c r="H153" s="22" t="str">
        <f t="shared" si="17"/>
        <v>GARREC</v>
      </c>
      <c r="I153" s="3" t="s">
        <v>47</v>
      </c>
      <c r="J153" s="11" t="str">
        <f t="shared" si="16"/>
        <v>G à C</v>
      </c>
      <c r="K153" s="6" t="str">
        <f t="shared" si="21"/>
        <v>GARREC - CLERC</v>
      </c>
      <c r="L153" s="7">
        <f t="shared" si="19"/>
        <v>15.3</v>
      </c>
      <c r="M153" s="8">
        <f t="shared" si="20"/>
        <v>0.10625</v>
      </c>
      <c r="N153" s="3" t="s">
        <v>43</v>
      </c>
      <c r="O153" s="21" t="str">
        <f t="shared" si="18"/>
        <v>CLERC</v>
      </c>
      <c r="P153" s="5"/>
    </row>
    <row r="154" spans="3:16" ht="21.75" thickTop="1" thickBot="1">
      <c r="C154" s="5"/>
      <c r="D154" s="11" t="s">
        <v>95</v>
      </c>
      <c r="E154" s="9">
        <v>15.4</v>
      </c>
      <c r="F154" s="10">
        <v>0.106944444444444</v>
      </c>
      <c r="G154" s="5"/>
      <c r="H154" s="22" t="str">
        <f t="shared" si="17"/>
        <v>GARREC</v>
      </c>
      <c r="I154" s="3" t="s">
        <v>47</v>
      </c>
      <c r="J154" s="11" t="str">
        <f t="shared" si="16"/>
        <v>G à D</v>
      </c>
      <c r="K154" s="6" t="str">
        <f t="shared" si="21"/>
        <v>GARREC - DELAROCHE</v>
      </c>
      <c r="L154" s="7">
        <f t="shared" si="19"/>
        <v>15.4</v>
      </c>
      <c r="M154" s="8">
        <f t="shared" si="20"/>
        <v>0.106944444444444</v>
      </c>
      <c r="N154" s="3" t="s">
        <v>44</v>
      </c>
      <c r="O154" s="21" t="str">
        <f t="shared" si="18"/>
        <v>DELAROCHE</v>
      </c>
      <c r="P154" s="5"/>
    </row>
    <row r="155" spans="3:16" ht="21.75" thickTop="1" thickBot="1">
      <c r="C155" s="5"/>
      <c r="D155" s="11" t="s">
        <v>397</v>
      </c>
      <c r="E155" s="9">
        <v>15.5</v>
      </c>
      <c r="F155" s="10">
        <v>0.10763888888888801</v>
      </c>
      <c r="G155" s="5"/>
      <c r="H155" s="22" t="str">
        <f t="shared" si="17"/>
        <v>GARREC</v>
      </c>
      <c r="I155" s="3" t="s">
        <v>47</v>
      </c>
      <c r="J155" s="11" t="str">
        <f t="shared" si="16"/>
        <v>G à E</v>
      </c>
      <c r="K155" s="6" t="str">
        <f t="shared" si="21"/>
        <v>GARREC - ELENA</v>
      </c>
      <c r="L155" s="7">
        <f t="shared" si="19"/>
        <v>15.5</v>
      </c>
      <c r="M155" s="8">
        <f t="shared" si="20"/>
        <v>0.10763888888888801</v>
      </c>
      <c r="N155" s="3" t="s">
        <v>45</v>
      </c>
      <c r="O155" s="21" t="str">
        <f t="shared" si="18"/>
        <v>ELENA</v>
      </c>
      <c r="P155" s="5"/>
    </row>
    <row r="156" spans="3:16" ht="21.75" thickTop="1" thickBot="1">
      <c r="C156" s="5"/>
      <c r="D156" s="11" t="s">
        <v>96</v>
      </c>
      <c r="E156" s="9">
        <v>15.6</v>
      </c>
      <c r="F156" s="10">
        <v>0.108333333333333</v>
      </c>
      <c r="G156" s="5"/>
      <c r="H156" s="22" t="str">
        <f t="shared" si="17"/>
        <v>GARREC</v>
      </c>
      <c r="I156" s="3" t="s">
        <v>47</v>
      </c>
      <c r="J156" s="11" t="str">
        <f t="shared" si="16"/>
        <v>G à F</v>
      </c>
      <c r="K156" s="6" t="str">
        <f t="shared" si="21"/>
        <v>GARREC - FAVRE</v>
      </c>
      <c r="L156" s="7">
        <f t="shared" si="19"/>
        <v>15.6</v>
      </c>
      <c r="M156" s="8">
        <f t="shared" si="20"/>
        <v>0.108333333333333</v>
      </c>
      <c r="N156" s="3" t="s">
        <v>46</v>
      </c>
      <c r="O156" s="21" t="str">
        <f t="shared" si="18"/>
        <v>FAVRE</v>
      </c>
      <c r="P156" s="5"/>
    </row>
    <row r="157" spans="3:16" ht="21.75" thickTop="1" thickBot="1">
      <c r="C157" s="5"/>
      <c r="D157" s="11" t="s">
        <v>97</v>
      </c>
      <c r="E157" s="9">
        <v>15.7</v>
      </c>
      <c r="F157" s="10">
        <v>0.109027777777777</v>
      </c>
      <c r="G157" s="5"/>
      <c r="H157" s="22" t="str">
        <f t="shared" si="17"/>
        <v>GARREC</v>
      </c>
      <c r="I157" s="3" t="s">
        <v>47</v>
      </c>
      <c r="J157" s="11" t="str">
        <f t="shared" si="16"/>
        <v>G à H</v>
      </c>
      <c r="K157" s="6" t="str">
        <f t="shared" si="21"/>
        <v>GARREC - HADJ</v>
      </c>
      <c r="L157" s="7">
        <f t="shared" si="19"/>
        <v>15.7</v>
      </c>
      <c r="M157" s="8">
        <f t="shared" si="20"/>
        <v>0.109027777777777</v>
      </c>
      <c r="N157" s="3" t="s">
        <v>48</v>
      </c>
      <c r="O157" s="21" t="str">
        <f t="shared" si="18"/>
        <v>HADJ</v>
      </c>
      <c r="P157" s="5"/>
    </row>
    <row r="158" spans="3:16" ht="21.75" thickTop="1" thickBot="1">
      <c r="C158" s="5"/>
      <c r="D158" s="11" t="s">
        <v>98</v>
      </c>
      <c r="E158" s="9">
        <v>15.8</v>
      </c>
      <c r="F158" s="10">
        <v>0.109722222222222</v>
      </c>
      <c r="G158" s="5"/>
      <c r="H158" s="22" t="str">
        <f t="shared" si="17"/>
        <v>GARREC</v>
      </c>
      <c r="I158" s="3" t="s">
        <v>47</v>
      </c>
      <c r="J158" s="11" t="str">
        <f t="shared" si="16"/>
        <v>G à I</v>
      </c>
      <c r="K158" s="6" t="str">
        <f t="shared" si="21"/>
        <v>GARREC - INAUDI</v>
      </c>
      <c r="L158" s="7">
        <f t="shared" si="19"/>
        <v>15.8</v>
      </c>
      <c r="M158" s="8">
        <f t="shared" si="20"/>
        <v>0.109722222222222</v>
      </c>
      <c r="N158" s="3" t="s">
        <v>49</v>
      </c>
      <c r="O158" s="21" t="str">
        <f t="shared" si="18"/>
        <v>INAUDI</v>
      </c>
      <c r="P158" s="5"/>
    </row>
    <row r="159" spans="3:16" ht="21.75" thickTop="1" thickBot="1">
      <c r="C159" s="5"/>
      <c r="D159" s="11" t="s">
        <v>99</v>
      </c>
      <c r="E159" s="9">
        <v>15.9</v>
      </c>
      <c r="F159" s="10">
        <v>0.110416666666666</v>
      </c>
      <c r="G159" s="5"/>
      <c r="H159" s="22" t="str">
        <f t="shared" si="17"/>
        <v>GARREC</v>
      </c>
      <c r="I159" s="3" t="s">
        <v>47</v>
      </c>
      <c r="J159" s="11" t="str">
        <f t="shared" si="16"/>
        <v>G à J</v>
      </c>
      <c r="K159" s="6" t="str">
        <f t="shared" si="21"/>
        <v>GARREC - JAQUET</v>
      </c>
      <c r="L159" s="7">
        <f t="shared" si="19"/>
        <v>15.9</v>
      </c>
      <c r="M159" s="8">
        <f t="shared" si="20"/>
        <v>0.110416666666666</v>
      </c>
      <c r="N159" s="3" t="s">
        <v>50</v>
      </c>
      <c r="O159" s="21" t="str">
        <f t="shared" si="18"/>
        <v>JAQUET</v>
      </c>
      <c r="P159" s="5"/>
    </row>
    <row r="160" spans="3:16" ht="21.75" thickTop="1" thickBot="1">
      <c r="C160" s="5"/>
      <c r="D160" s="11" t="s">
        <v>100</v>
      </c>
      <c r="E160" s="9">
        <v>16</v>
      </c>
      <c r="F160" s="10">
        <v>0.11111111111111099</v>
      </c>
      <c r="G160" s="5"/>
      <c r="H160" s="22" t="str">
        <f t="shared" si="17"/>
        <v>GARREC</v>
      </c>
      <c r="I160" s="3" t="s">
        <v>47</v>
      </c>
      <c r="J160" s="11" t="str">
        <f t="shared" si="16"/>
        <v>G à K</v>
      </c>
      <c r="K160" s="6" t="str">
        <f t="shared" si="21"/>
        <v>GARREC - KRAMER</v>
      </c>
      <c r="L160" s="7">
        <f t="shared" si="19"/>
        <v>16</v>
      </c>
      <c r="M160" s="8">
        <f t="shared" si="20"/>
        <v>0.11111111111111099</v>
      </c>
      <c r="N160" s="3" t="s">
        <v>51</v>
      </c>
      <c r="O160" s="21" t="str">
        <f t="shared" si="18"/>
        <v>KRAMER</v>
      </c>
      <c r="P160" s="5"/>
    </row>
    <row r="161" spans="3:16" ht="21.75" thickTop="1" thickBot="1">
      <c r="C161" s="5"/>
      <c r="D161" s="11" t="s">
        <v>101</v>
      </c>
      <c r="E161" s="9">
        <v>16.100000000000001</v>
      </c>
      <c r="F161" s="10">
        <v>0.11180555555555501</v>
      </c>
      <c r="G161" s="5"/>
      <c r="H161" s="22" t="str">
        <f t="shared" si="17"/>
        <v>GARREC</v>
      </c>
      <c r="I161" s="3" t="s">
        <v>47</v>
      </c>
      <c r="J161" s="11" t="str">
        <f t="shared" si="16"/>
        <v>G à M</v>
      </c>
      <c r="K161" s="6" t="str">
        <f t="shared" si="21"/>
        <v>GARREC - MERCIER</v>
      </c>
      <c r="L161" s="7">
        <f t="shared" si="19"/>
        <v>18.2</v>
      </c>
      <c r="M161" s="8">
        <f t="shared" si="20"/>
        <v>0.126388888888888</v>
      </c>
      <c r="N161" s="3" t="s">
        <v>53</v>
      </c>
      <c r="O161" s="21" t="str">
        <f t="shared" si="18"/>
        <v>MERCIER</v>
      </c>
      <c r="P161" s="5"/>
    </row>
    <row r="162" spans="3:16" ht="21.75" thickTop="1" thickBot="1">
      <c r="C162" s="5"/>
      <c r="D162" s="11" t="s">
        <v>102</v>
      </c>
      <c r="E162" s="9">
        <v>16.2</v>
      </c>
      <c r="F162" s="10">
        <v>0.1125</v>
      </c>
      <c r="G162" s="5"/>
      <c r="H162" s="22" t="str">
        <f t="shared" si="17"/>
        <v>GARREC</v>
      </c>
      <c r="I162" s="3" t="s">
        <v>47</v>
      </c>
      <c r="J162" s="11" t="str">
        <f t="shared" ref="J162" si="22">I162&amp;" à " &amp;N162</f>
        <v>G à N</v>
      </c>
      <c r="K162" s="6" t="str">
        <f t="shared" si="21"/>
        <v>GARREC - NOLO</v>
      </c>
      <c r="L162" s="7">
        <f t="shared" si="19"/>
        <v>18.2</v>
      </c>
      <c r="M162" s="8">
        <f t="shared" si="20"/>
        <v>0.126388888888888</v>
      </c>
      <c r="N162" s="3" t="s">
        <v>54</v>
      </c>
      <c r="O162" s="21" t="str">
        <f t="shared" si="18"/>
        <v>NOLO</v>
      </c>
      <c r="P162" s="5"/>
    </row>
    <row r="163" spans="3:16" ht="21.75" thickTop="1" thickBot="1">
      <c r="C163" s="5"/>
      <c r="D163" s="11" t="s">
        <v>103</v>
      </c>
      <c r="E163" s="9">
        <v>16.3</v>
      </c>
      <c r="F163" s="10">
        <v>0.113194444444444</v>
      </c>
      <c r="G163" s="5"/>
      <c r="H163" s="22" t="str">
        <f t="shared" si="17"/>
        <v>GARREC</v>
      </c>
      <c r="I163" s="3" t="s">
        <v>47</v>
      </c>
      <c r="J163" s="11" t="str">
        <f t="shared" ref="J163:J175" si="23">I163&amp;" à " &amp;N163</f>
        <v>G à O</v>
      </c>
      <c r="K163" s="6" t="str">
        <f t="shared" si="21"/>
        <v>GARREC - ONDI</v>
      </c>
      <c r="L163" s="7">
        <f t="shared" si="19"/>
        <v>18.2</v>
      </c>
      <c r="M163" s="8">
        <f t="shared" si="20"/>
        <v>0.126388888888888</v>
      </c>
      <c r="N163" s="3" t="s">
        <v>216</v>
      </c>
      <c r="O163" s="21" t="str">
        <f t="shared" si="18"/>
        <v>ONDI</v>
      </c>
      <c r="P163" s="5"/>
    </row>
    <row r="164" spans="3:16" ht="21.75" thickTop="1" thickBot="1">
      <c r="C164" s="5"/>
      <c r="D164" s="11" t="s">
        <v>266</v>
      </c>
      <c r="E164" s="9">
        <v>16.399999999999999</v>
      </c>
      <c r="F164" s="10">
        <v>0.113888888888888</v>
      </c>
      <c r="G164" s="5"/>
      <c r="H164" s="22" t="str">
        <f t="shared" si="17"/>
        <v>GARREC</v>
      </c>
      <c r="I164" s="3" t="s">
        <v>47</v>
      </c>
      <c r="J164" s="11" t="str">
        <f t="shared" si="23"/>
        <v>G à P</v>
      </c>
      <c r="K164" s="6" t="str">
        <f t="shared" si="21"/>
        <v>GARREC - PRIEUR</v>
      </c>
      <c r="L164" s="7">
        <f t="shared" si="19"/>
        <v>18.2</v>
      </c>
      <c r="M164" s="8">
        <f t="shared" si="20"/>
        <v>0.126388888888888</v>
      </c>
      <c r="N164" s="3" t="s">
        <v>217</v>
      </c>
      <c r="O164" s="21" t="str">
        <f t="shared" si="18"/>
        <v>PRIEUR</v>
      </c>
      <c r="P164" s="5"/>
    </row>
    <row r="165" spans="3:16" ht="21.75" thickTop="1" thickBot="1">
      <c r="C165" s="5"/>
      <c r="D165" s="11" t="s">
        <v>265</v>
      </c>
      <c r="E165" s="9">
        <v>16.5</v>
      </c>
      <c r="F165" s="10">
        <v>0.114583333333333</v>
      </c>
      <c r="G165" s="5"/>
      <c r="H165" s="22" t="str">
        <f t="shared" si="17"/>
        <v>GARREC</v>
      </c>
      <c r="I165" s="3" t="s">
        <v>47</v>
      </c>
      <c r="J165" s="11" t="str">
        <f t="shared" si="23"/>
        <v>G à Q</v>
      </c>
      <c r="K165" s="6" t="str">
        <f t="shared" si="21"/>
        <v>GARREC - QUATREBARBE</v>
      </c>
      <c r="L165" s="7">
        <f t="shared" si="19"/>
        <v>18.2</v>
      </c>
      <c r="M165" s="8">
        <f t="shared" si="20"/>
        <v>0.126388888888888</v>
      </c>
      <c r="N165" s="3" t="s">
        <v>218</v>
      </c>
      <c r="O165" s="21" t="str">
        <f t="shared" si="18"/>
        <v>QUATREBARBE</v>
      </c>
      <c r="P165" s="5"/>
    </row>
    <row r="166" spans="3:16" ht="21.75" thickTop="1" thickBot="1">
      <c r="C166" s="5"/>
      <c r="D166" s="11" t="s">
        <v>267</v>
      </c>
      <c r="E166" s="9">
        <v>16.600000000000001</v>
      </c>
      <c r="F166" s="10">
        <v>0.11527777777777699</v>
      </c>
      <c r="G166" s="5"/>
      <c r="H166" s="22" t="str">
        <f t="shared" si="17"/>
        <v>GARREC</v>
      </c>
      <c r="I166" s="3" t="s">
        <v>47</v>
      </c>
      <c r="J166" s="11" t="str">
        <f t="shared" si="23"/>
        <v>G à R</v>
      </c>
      <c r="K166" s="6" t="str">
        <f t="shared" si="21"/>
        <v>GARREC - ROLIN</v>
      </c>
      <c r="L166" s="7">
        <f t="shared" si="19"/>
        <v>18.2</v>
      </c>
      <c r="M166" s="8">
        <f t="shared" si="20"/>
        <v>0.126388888888888</v>
      </c>
      <c r="N166" s="3" t="s">
        <v>219</v>
      </c>
      <c r="O166" s="21" t="str">
        <f t="shared" si="18"/>
        <v>ROLIN</v>
      </c>
      <c r="P166" s="5"/>
    </row>
    <row r="167" spans="3:16" ht="21.75" thickTop="1" thickBot="1">
      <c r="C167" s="5"/>
      <c r="D167" s="11" t="s">
        <v>268</v>
      </c>
      <c r="E167" s="9">
        <v>16.7</v>
      </c>
      <c r="F167" s="10">
        <v>0.115972222222222</v>
      </c>
      <c r="G167" s="5"/>
      <c r="H167" s="22" t="str">
        <f t="shared" si="17"/>
        <v>GARREC</v>
      </c>
      <c r="I167" s="3" t="s">
        <v>47</v>
      </c>
      <c r="J167" s="11" t="str">
        <f t="shared" si="23"/>
        <v>G à S</v>
      </c>
      <c r="K167" s="6" t="str">
        <f t="shared" si="21"/>
        <v>GARREC - STERN</v>
      </c>
      <c r="L167" s="7">
        <f t="shared" si="19"/>
        <v>18.2</v>
      </c>
      <c r="M167" s="8">
        <f t="shared" si="20"/>
        <v>0.126388888888888</v>
      </c>
      <c r="N167" s="3" t="s">
        <v>220</v>
      </c>
      <c r="O167" s="21" t="str">
        <f t="shared" si="18"/>
        <v>STERN</v>
      </c>
      <c r="P167" s="5"/>
    </row>
    <row r="168" spans="3:16" ht="21.75" thickTop="1" thickBot="1">
      <c r="C168" s="5"/>
      <c r="D168" s="11" t="s">
        <v>269</v>
      </c>
      <c r="E168" s="9">
        <v>16.8</v>
      </c>
      <c r="F168" s="10">
        <v>0.116666666666666</v>
      </c>
      <c r="G168" s="5"/>
      <c r="H168" s="22" t="str">
        <f t="shared" si="17"/>
        <v>GARREC</v>
      </c>
      <c r="I168" s="3" t="s">
        <v>47</v>
      </c>
      <c r="J168" s="11" t="str">
        <f t="shared" si="23"/>
        <v>G à T</v>
      </c>
      <c r="K168" s="6" t="str">
        <f t="shared" si="21"/>
        <v>GARREC - TOUTIN</v>
      </c>
      <c r="L168" s="7">
        <f t="shared" si="19"/>
        <v>18.2</v>
      </c>
      <c r="M168" s="8">
        <f t="shared" si="20"/>
        <v>0.126388888888888</v>
      </c>
      <c r="N168" s="3" t="s">
        <v>221</v>
      </c>
      <c r="O168" s="21" t="str">
        <f t="shared" si="18"/>
        <v>TOUTIN</v>
      </c>
      <c r="P168" s="5"/>
    </row>
    <row r="169" spans="3:16" ht="21.75" thickTop="1" thickBot="1">
      <c r="C169" s="5"/>
      <c r="D169" s="11" t="s">
        <v>270</v>
      </c>
      <c r="E169" s="9">
        <v>16.899999999999999</v>
      </c>
      <c r="F169" s="10">
        <v>0.117361111111111</v>
      </c>
      <c r="G169" s="5"/>
      <c r="H169" s="22" t="str">
        <f t="shared" si="17"/>
        <v>GARREC</v>
      </c>
      <c r="I169" s="3" t="s">
        <v>47</v>
      </c>
      <c r="J169" s="11" t="str">
        <f t="shared" si="23"/>
        <v>G à U</v>
      </c>
      <c r="K169" s="6" t="str">
        <f t="shared" si="21"/>
        <v>GARREC - URBI</v>
      </c>
      <c r="L169" s="7">
        <f t="shared" si="19"/>
        <v>18.2</v>
      </c>
      <c r="M169" s="8">
        <f t="shared" si="20"/>
        <v>0.126388888888888</v>
      </c>
      <c r="N169" s="3" t="s">
        <v>222</v>
      </c>
      <c r="O169" s="21" t="str">
        <f t="shared" si="18"/>
        <v>URBI</v>
      </c>
      <c r="P169" s="5"/>
    </row>
    <row r="170" spans="3:16" ht="21.75" thickTop="1" thickBot="1">
      <c r="C170" s="5"/>
      <c r="D170" s="11" t="s">
        <v>272</v>
      </c>
      <c r="E170" s="9">
        <v>17</v>
      </c>
      <c r="F170" s="10">
        <v>0.118055555555555</v>
      </c>
      <c r="G170" s="5"/>
      <c r="H170" s="22" t="str">
        <f t="shared" si="17"/>
        <v>GARREC</v>
      </c>
      <c r="I170" s="3" t="s">
        <v>47</v>
      </c>
      <c r="J170" s="11" t="str">
        <f t="shared" si="23"/>
        <v>G à V</v>
      </c>
      <c r="K170" s="6" t="str">
        <f t="shared" si="21"/>
        <v>GARREC - VIROUX</v>
      </c>
      <c r="L170" s="7">
        <f t="shared" si="19"/>
        <v>18.2</v>
      </c>
      <c r="M170" s="8">
        <f t="shared" si="20"/>
        <v>0.126388888888888</v>
      </c>
      <c r="N170" s="3" t="s">
        <v>223</v>
      </c>
      <c r="O170" s="21" t="str">
        <f t="shared" si="18"/>
        <v>VIROUX</v>
      </c>
      <c r="P170" s="5"/>
    </row>
    <row r="171" spans="3:16" ht="21.75" thickTop="1" thickBot="1">
      <c r="C171" s="5"/>
      <c r="D171" s="11" t="s">
        <v>271</v>
      </c>
      <c r="E171" s="9">
        <v>17.100000000000001</v>
      </c>
      <c r="F171" s="10">
        <v>0.11874999999999999</v>
      </c>
      <c r="G171" s="5"/>
      <c r="H171" s="22" t="str">
        <f t="shared" si="17"/>
        <v>GARREC</v>
      </c>
      <c r="I171" s="3" t="s">
        <v>47</v>
      </c>
      <c r="J171" s="11" t="str">
        <f t="shared" si="23"/>
        <v>G à W</v>
      </c>
      <c r="K171" s="6" t="str">
        <f t="shared" si="21"/>
        <v>GARREC - WACHTER</v>
      </c>
      <c r="L171" s="7">
        <f t="shared" si="19"/>
        <v>18.2</v>
      </c>
      <c r="M171" s="8">
        <f t="shared" si="20"/>
        <v>0.126388888888888</v>
      </c>
      <c r="N171" s="3" t="s">
        <v>224</v>
      </c>
      <c r="O171" s="21" t="str">
        <f t="shared" si="18"/>
        <v>WACHTER</v>
      </c>
      <c r="P171" s="5"/>
    </row>
    <row r="172" spans="3:16" ht="21.75" thickTop="1" thickBot="1">
      <c r="C172" s="5"/>
      <c r="D172" s="11" t="s">
        <v>273</v>
      </c>
      <c r="E172" s="9">
        <v>17.2</v>
      </c>
      <c r="F172" s="10">
        <v>0.11944444444444401</v>
      </c>
      <c r="G172" s="5"/>
      <c r="H172" s="22" t="str">
        <f t="shared" si="17"/>
        <v>GARREC</v>
      </c>
      <c r="I172" s="3" t="s">
        <v>47</v>
      </c>
      <c r="J172" s="11" t="str">
        <f t="shared" si="23"/>
        <v>G à X</v>
      </c>
      <c r="K172" s="6" t="str">
        <f t="shared" si="21"/>
        <v>GARREC - XERRY</v>
      </c>
      <c r="L172" s="7">
        <f t="shared" si="19"/>
        <v>18.2</v>
      </c>
      <c r="M172" s="8">
        <f t="shared" si="20"/>
        <v>0.126388888888888</v>
      </c>
      <c r="N172" s="3" t="s">
        <v>225</v>
      </c>
      <c r="O172" s="21" t="str">
        <f t="shared" si="18"/>
        <v>XERRY</v>
      </c>
      <c r="P172" s="5"/>
    </row>
    <row r="173" spans="3:16" ht="21.75" thickTop="1" thickBot="1">
      <c r="C173" s="5"/>
      <c r="D173" s="11" t="s">
        <v>274</v>
      </c>
      <c r="E173" s="9">
        <v>17.3</v>
      </c>
      <c r="F173" s="10">
        <v>0.120138888888888</v>
      </c>
      <c r="G173" s="5"/>
      <c r="H173" s="22" t="str">
        <f t="shared" si="17"/>
        <v>GARREC</v>
      </c>
      <c r="I173" s="3" t="s">
        <v>47</v>
      </c>
      <c r="J173" s="11" t="str">
        <f t="shared" si="23"/>
        <v>G à Y</v>
      </c>
      <c r="K173" s="6" t="str">
        <f t="shared" si="21"/>
        <v>GARREC - YACHOU</v>
      </c>
      <c r="L173" s="7">
        <f t="shared" si="19"/>
        <v>18.2</v>
      </c>
      <c r="M173" s="8">
        <f t="shared" si="20"/>
        <v>0.126388888888888</v>
      </c>
      <c r="N173" s="3" t="s">
        <v>226</v>
      </c>
      <c r="O173" s="21" t="str">
        <f t="shared" si="18"/>
        <v>YACHOU</v>
      </c>
      <c r="P173" s="5"/>
    </row>
    <row r="174" spans="3:16" ht="21.75" thickTop="1" thickBot="1">
      <c r="C174" s="5"/>
      <c r="D174" s="11" t="s">
        <v>275</v>
      </c>
      <c r="E174" s="9">
        <v>17.399999999999999</v>
      </c>
      <c r="F174" s="10">
        <v>0.120833333333333</v>
      </c>
      <c r="G174" s="5"/>
      <c r="H174" s="22" t="str">
        <f t="shared" si="17"/>
        <v>GARREC</v>
      </c>
      <c r="I174" s="3" t="s">
        <v>47</v>
      </c>
      <c r="J174" s="11" t="str">
        <f t="shared" si="23"/>
        <v>G à Z</v>
      </c>
      <c r="K174" s="6" t="str">
        <f t="shared" si="21"/>
        <v>GARREC - ZAPATA</v>
      </c>
      <c r="L174" s="7">
        <f t="shared" si="19"/>
        <v>18.2</v>
      </c>
      <c r="M174" s="8">
        <f t="shared" si="20"/>
        <v>0.126388888888888</v>
      </c>
      <c r="N174" s="3" t="s">
        <v>227</v>
      </c>
      <c r="O174" s="21" t="str">
        <f t="shared" si="18"/>
        <v>ZAPATA</v>
      </c>
      <c r="P174" s="5"/>
    </row>
    <row r="175" spans="3:16" ht="21.75" thickTop="1" thickBot="1">
      <c r="C175" s="5"/>
      <c r="D175" s="11" t="s">
        <v>276</v>
      </c>
      <c r="E175" s="9">
        <v>17.5</v>
      </c>
      <c r="F175" s="10">
        <v>0.121527777777777</v>
      </c>
      <c r="G175" s="5"/>
      <c r="H175" s="22" t="str">
        <f t="shared" si="17"/>
        <v>HADJ</v>
      </c>
      <c r="I175" s="3" t="s">
        <v>48</v>
      </c>
      <c r="J175" s="11" t="str">
        <f t="shared" si="23"/>
        <v>H à A</v>
      </c>
      <c r="K175" s="6" t="str">
        <f t="shared" si="21"/>
        <v>HADJ - AIMAR</v>
      </c>
      <c r="L175" s="7">
        <f t="shared" si="19"/>
        <v>18.2</v>
      </c>
      <c r="M175" s="8">
        <f t="shared" si="20"/>
        <v>0.126388888888888</v>
      </c>
      <c r="N175" s="3" t="s">
        <v>41</v>
      </c>
      <c r="O175" s="21" t="str">
        <f t="shared" si="18"/>
        <v>AIMAR</v>
      </c>
      <c r="P175" s="5"/>
    </row>
    <row r="176" spans="3:16" ht="21.75" thickTop="1" thickBot="1">
      <c r="C176" s="5"/>
      <c r="D176" s="11" t="s">
        <v>104</v>
      </c>
      <c r="E176" s="9">
        <v>17.600000000000001</v>
      </c>
      <c r="F176" s="10">
        <v>0.122222222222222</v>
      </c>
      <c r="G176" s="5"/>
      <c r="H176" s="22" t="str">
        <f t="shared" si="17"/>
        <v>HADJ</v>
      </c>
      <c r="I176" s="3" t="s">
        <v>48</v>
      </c>
      <c r="J176" s="11" t="str">
        <f t="shared" ref="J176:J216" si="24">I176&amp;" à " &amp;N176</f>
        <v>H à B</v>
      </c>
      <c r="K176" s="6" t="str">
        <f t="shared" si="21"/>
        <v>HADJ - BONFILS</v>
      </c>
      <c r="L176" s="7">
        <f t="shared" si="19"/>
        <v>18.2</v>
      </c>
      <c r="M176" s="8">
        <f t="shared" si="20"/>
        <v>0.126388888888888</v>
      </c>
      <c r="N176" s="3" t="s">
        <v>42</v>
      </c>
      <c r="O176" s="21" t="str">
        <f t="shared" si="18"/>
        <v>BONFILS</v>
      </c>
      <c r="P176" s="5"/>
    </row>
    <row r="177" spans="3:16" ht="21.75" thickTop="1" thickBot="1">
      <c r="C177" s="5"/>
      <c r="D177" s="11" t="s">
        <v>105</v>
      </c>
      <c r="E177" s="9">
        <v>17.7</v>
      </c>
      <c r="F177" s="10">
        <v>0.12291666666666599</v>
      </c>
      <c r="G177" s="5"/>
      <c r="H177" s="22" t="str">
        <f t="shared" si="17"/>
        <v>HADJ</v>
      </c>
      <c r="I177" s="3" t="s">
        <v>48</v>
      </c>
      <c r="J177" s="11" t="str">
        <f t="shared" si="24"/>
        <v>H à C</v>
      </c>
      <c r="K177" s="6" t="str">
        <f t="shared" si="21"/>
        <v>HADJ - CLERC</v>
      </c>
      <c r="L177" s="7">
        <f t="shared" si="19"/>
        <v>18.2</v>
      </c>
      <c r="M177" s="8">
        <f t="shared" si="20"/>
        <v>0.126388888888888</v>
      </c>
      <c r="N177" s="3" t="s">
        <v>43</v>
      </c>
      <c r="O177" s="21" t="str">
        <f t="shared" si="18"/>
        <v>CLERC</v>
      </c>
      <c r="P177" s="5"/>
    </row>
    <row r="178" spans="3:16" ht="21.75" thickTop="1" thickBot="1">
      <c r="C178" s="5"/>
      <c r="D178" s="11" t="s">
        <v>106</v>
      </c>
      <c r="E178" s="9">
        <v>17.8</v>
      </c>
      <c r="F178" s="10">
        <v>0.12361111111111101</v>
      </c>
      <c r="G178" s="5"/>
      <c r="H178" s="22" t="str">
        <f t="shared" si="17"/>
        <v>HADJ</v>
      </c>
      <c r="I178" s="3" t="s">
        <v>48</v>
      </c>
      <c r="J178" s="11" t="str">
        <f t="shared" si="24"/>
        <v>H à D</v>
      </c>
      <c r="K178" s="6" t="str">
        <f t="shared" si="21"/>
        <v>HADJ - DELAROCHE</v>
      </c>
      <c r="L178" s="7">
        <f t="shared" si="19"/>
        <v>18.2</v>
      </c>
      <c r="M178" s="8">
        <f t="shared" si="20"/>
        <v>0.126388888888888</v>
      </c>
      <c r="N178" s="3" t="s">
        <v>44</v>
      </c>
      <c r="O178" s="21" t="str">
        <f t="shared" si="18"/>
        <v>DELAROCHE</v>
      </c>
      <c r="P178" s="5"/>
    </row>
    <row r="179" spans="3:16" ht="21.75" thickTop="1" thickBot="1">
      <c r="C179" s="5"/>
      <c r="D179" s="11" t="s">
        <v>107</v>
      </c>
      <c r="E179" s="9">
        <v>17.899999999999999</v>
      </c>
      <c r="F179" s="10">
        <v>0.124305555555555</v>
      </c>
      <c r="G179" s="5"/>
      <c r="H179" s="22" t="str">
        <f t="shared" si="17"/>
        <v>HADJ</v>
      </c>
      <c r="I179" s="3" t="s">
        <v>48</v>
      </c>
      <c r="J179" s="11" t="str">
        <f t="shared" si="24"/>
        <v>H à E</v>
      </c>
      <c r="K179" s="6" t="str">
        <f t="shared" si="21"/>
        <v>HADJ - ELENA</v>
      </c>
      <c r="L179" s="7">
        <f t="shared" si="19"/>
        <v>18.2</v>
      </c>
      <c r="M179" s="8">
        <f t="shared" si="20"/>
        <v>0.126388888888888</v>
      </c>
      <c r="N179" s="3" t="s">
        <v>45</v>
      </c>
      <c r="O179" s="21" t="str">
        <f t="shared" si="18"/>
        <v>ELENA</v>
      </c>
      <c r="P179" s="5"/>
    </row>
    <row r="180" spans="3:16" ht="21.75" thickTop="1" thickBot="1">
      <c r="C180" s="5"/>
      <c r="D180" s="11" t="s">
        <v>108</v>
      </c>
      <c r="E180" s="9">
        <v>18</v>
      </c>
      <c r="F180" s="10">
        <v>0.125</v>
      </c>
      <c r="G180" s="5"/>
      <c r="H180" s="22" t="str">
        <f t="shared" si="17"/>
        <v>HADJ</v>
      </c>
      <c r="I180" s="3" t="s">
        <v>48</v>
      </c>
      <c r="J180" s="11" t="str">
        <f t="shared" si="24"/>
        <v>H à F</v>
      </c>
      <c r="K180" s="6" t="str">
        <f t="shared" si="21"/>
        <v>HADJ - FAVRE</v>
      </c>
      <c r="L180" s="7">
        <f t="shared" si="19"/>
        <v>18.2</v>
      </c>
      <c r="M180" s="8">
        <f t="shared" si="20"/>
        <v>0.126388888888888</v>
      </c>
      <c r="N180" s="3" t="s">
        <v>46</v>
      </c>
      <c r="O180" s="21" t="str">
        <f t="shared" si="18"/>
        <v>FAVRE</v>
      </c>
      <c r="P180" s="5"/>
    </row>
    <row r="181" spans="3:16" ht="21.75" thickTop="1" thickBot="1">
      <c r="C181" s="5"/>
      <c r="D181" s="11" t="s">
        <v>109</v>
      </c>
      <c r="E181" s="9">
        <v>18.100000000000001</v>
      </c>
      <c r="F181" s="10">
        <v>0.125694444444444</v>
      </c>
      <c r="G181" s="5"/>
      <c r="H181" s="22" t="str">
        <f t="shared" si="17"/>
        <v>HADJ</v>
      </c>
      <c r="I181" s="3" t="s">
        <v>48</v>
      </c>
      <c r="J181" s="11" t="str">
        <f t="shared" si="24"/>
        <v>H à G</v>
      </c>
      <c r="K181" s="6" t="str">
        <f t="shared" si="21"/>
        <v>HADJ - GARREC</v>
      </c>
      <c r="L181" s="7">
        <f t="shared" si="19"/>
        <v>18.2</v>
      </c>
      <c r="M181" s="8">
        <f t="shared" si="20"/>
        <v>0.126388888888888</v>
      </c>
      <c r="N181" s="3" t="s">
        <v>47</v>
      </c>
      <c r="O181" s="21" t="str">
        <f t="shared" si="18"/>
        <v>GARREC</v>
      </c>
      <c r="P181" s="5"/>
    </row>
    <row r="182" spans="3:16" ht="21.75" thickTop="1" thickBot="1">
      <c r="C182" s="5"/>
      <c r="D182" s="11" t="s">
        <v>110</v>
      </c>
      <c r="E182" s="9">
        <v>18.2</v>
      </c>
      <c r="F182" s="10">
        <v>0.126388888888888</v>
      </c>
      <c r="G182" s="5"/>
      <c r="H182" s="22" t="str">
        <f t="shared" si="17"/>
        <v>HADJ</v>
      </c>
      <c r="I182" s="3" t="s">
        <v>48</v>
      </c>
      <c r="J182" s="11" t="str">
        <f t="shared" si="24"/>
        <v>H à I</v>
      </c>
      <c r="K182" s="6" t="str">
        <f t="shared" si="21"/>
        <v>HADJ - INAUDI</v>
      </c>
      <c r="L182" s="7">
        <f t="shared" si="19"/>
        <v>18.2</v>
      </c>
      <c r="M182" s="8">
        <f t="shared" si="20"/>
        <v>0.126388888888888</v>
      </c>
      <c r="N182" s="3" t="s">
        <v>49</v>
      </c>
      <c r="O182" s="21" t="str">
        <f t="shared" si="18"/>
        <v>INAUDI</v>
      </c>
      <c r="P182" s="5"/>
    </row>
    <row r="183" spans="3:16" ht="21.75" thickTop="1" thickBot="1">
      <c r="C183" s="5"/>
      <c r="D183" s="11" t="s">
        <v>111</v>
      </c>
      <c r="E183" s="9">
        <v>18.3</v>
      </c>
      <c r="F183" s="10">
        <v>0.12708333333333299</v>
      </c>
      <c r="G183" s="5"/>
      <c r="H183" s="22" t="str">
        <f t="shared" si="17"/>
        <v>HADJ</v>
      </c>
      <c r="I183" s="3" t="s">
        <v>48</v>
      </c>
      <c r="J183" s="11" t="str">
        <f t="shared" si="24"/>
        <v>H à J</v>
      </c>
      <c r="K183" s="6" t="str">
        <f t="shared" si="21"/>
        <v>HADJ - JAQUET</v>
      </c>
      <c r="L183" s="7">
        <f t="shared" si="19"/>
        <v>18.3</v>
      </c>
      <c r="M183" s="8">
        <f t="shared" si="20"/>
        <v>0.12708333333333299</v>
      </c>
      <c r="N183" s="3" t="s">
        <v>50</v>
      </c>
      <c r="O183" s="21" t="str">
        <f t="shared" si="18"/>
        <v>JAQUET</v>
      </c>
      <c r="P183" s="5"/>
    </row>
    <row r="184" spans="3:16" ht="21.75" thickTop="1" thickBot="1">
      <c r="C184" s="5"/>
      <c r="D184" s="11" t="s">
        <v>112</v>
      </c>
      <c r="E184" s="9">
        <v>18.399999999999999</v>
      </c>
      <c r="F184" s="10">
        <v>0.12777777777777699</v>
      </c>
      <c r="G184" s="5"/>
      <c r="H184" s="22" t="str">
        <f t="shared" si="17"/>
        <v>HADJ</v>
      </c>
      <c r="I184" s="3" t="s">
        <v>48</v>
      </c>
      <c r="J184" s="11" t="str">
        <f t="shared" si="24"/>
        <v>H à K</v>
      </c>
      <c r="K184" s="6" t="str">
        <f t="shared" si="21"/>
        <v>HADJ - KRAMER</v>
      </c>
      <c r="L184" s="7">
        <f t="shared" si="19"/>
        <v>18.399999999999999</v>
      </c>
      <c r="M184" s="8">
        <f t="shared" si="20"/>
        <v>0.12777777777777699</v>
      </c>
      <c r="N184" s="3" t="s">
        <v>51</v>
      </c>
      <c r="O184" s="21" t="str">
        <f t="shared" si="18"/>
        <v>KRAMER</v>
      </c>
      <c r="P184" s="5"/>
    </row>
    <row r="185" spans="3:16" ht="21.75" thickTop="1" thickBot="1">
      <c r="C185" s="5"/>
      <c r="D185" s="11" t="s">
        <v>113</v>
      </c>
      <c r="E185" s="9">
        <v>18.5</v>
      </c>
      <c r="F185" s="10">
        <v>0.12847222222222199</v>
      </c>
      <c r="G185" s="5"/>
      <c r="H185" s="22" t="str">
        <f t="shared" si="17"/>
        <v>HADJ</v>
      </c>
      <c r="I185" s="3" t="s">
        <v>48</v>
      </c>
      <c r="J185" s="11" t="str">
        <f t="shared" si="24"/>
        <v>H à L</v>
      </c>
      <c r="K185" s="6" t="str">
        <f t="shared" si="21"/>
        <v>HADJ - LAFLEUR</v>
      </c>
      <c r="L185" s="7">
        <f t="shared" si="19"/>
        <v>18.5</v>
      </c>
      <c r="M185" s="8">
        <f t="shared" si="20"/>
        <v>0.12847222222222199</v>
      </c>
      <c r="N185" s="3" t="s">
        <v>52</v>
      </c>
      <c r="O185" s="21" t="str">
        <f t="shared" si="18"/>
        <v>LAFLEUR</v>
      </c>
      <c r="P185" s="5"/>
    </row>
    <row r="186" spans="3:16" ht="21.75" thickTop="1" thickBot="1">
      <c r="C186" s="5"/>
      <c r="D186" s="11" t="s">
        <v>114</v>
      </c>
      <c r="E186" s="9">
        <v>18.600000000000001</v>
      </c>
      <c r="F186" s="10">
        <v>0.12916666666666601</v>
      </c>
      <c r="G186" s="5"/>
      <c r="H186" s="22" t="str">
        <f t="shared" si="17"/>
        <v>HADJ</v>
      </c>
      <c r="I186" s="3" t="s">
        <v>48</v>
      </c>
      <c r="J186" s="11" t="str">
        <f t="shared" si="24"/>
        <v>H à M</v>
      </c>
      <c r="K186" s="6" t="str">
        <f t="shared" si="21"/>
        <v>HADJ - MERCIER</v>
      </c>
      <c r="L186" s="7">
        <f t="shared" si="19"/>
        <v>18.600000000000001</v>
      </c>
      <c r="M186" s="8">
        <f t="shared" si="20"/>
        <v>0.12916666666666601</v>
      </c>
      <c r="N186" s="3" t="s">
        <v>53</v>
      </c>
      <c r="O186" s="21" t="str">
        <f t="shared" si="18"/>
        <v>MERCIER</v>
      </c>
      <c r="P186" s="5"/>
    </row>
    <row r="187" spans="3:16" ht="21.75" thickTop="1" thickBot="1">
      <c r="C187" s="5"/>
      <c r="D187" s="11" t="s">
        <v>115</v>
      </c>
      <c r="E187" s="9">
        <v>18.7</v>
      </c>
      <c r="F187" s="10">
        <v>0.12986111111111101</v>
      </c>
      <c r="G187" s="5"/>
      <c r="H187" s="22" t="str">
        <f t="shared" si="17"/>
        <v>HADJ</v>
      </c>
      <c r="I187" s="3" t="s">
        <v>48</v>
      </c>
      <c r="J187" s="11" t="str">
        <f t="shared" si="24"/>
        <v>H à N</v>
      </c>
      <c r="K187" s="6" t="str">
        <f t="shared" si="21"/>
        <v>HADJ - NOLO</v>
      </c>
      <c r="L187" s="7">
        <f t="shared" si="19"/>
        <v>18.7</v>
      </c>
      <c r="M187" s="8">
        <f t="shared" si="20"/>
        <v>0.12986111111111101</v>
      </c>
      <c r="N187" s="3" t="s">
        <v>54</v>
      </c>
      <c r="O187" s="21" t="str">
        <f t="shared" si="18"/>
        <v>NOLO</v>
      </c>
      <c r="P187" s="5"/>
    </row>
    <row r="188" spans="3:16" ht="21.75" thickTop="1" thickBot="1">
      <c r="C188" s="5"/>
      <c r="D188" s="11" t="s">
        <v>289</v>
      </c>
      <c r="E188" s="9">
        <v>18.8</v>
      </c>
      <c r="F188" s="10">
        <v>0.13055555555555501</v>
      </c>
      <c r="G188" s="5"/>
      <c r="H188" s="22" t="str">
        <f t="shared" si="17"/>
        <v>HADJ</v>
      </c>
      <c r="I188" s="3" t="s">
        <v>48</v>
      </c>
      <c r="J188" s="11" t="str">
        <f t="shared" si="24"/>
        <v>H à O</v>
      </c>
      <c r="K188" s="6" t="str">
        <f t="shared" si="21"/>
        <v>HADJ - ONDI</v>
      </c>
      <c r="L188" s="7">
        <f t="shared" si="19"/>
        <v>18.8</v>
      </c>
      <c r="M188" s="8">
        <f t="shared" si="20"/>
        <v>0.13055555555555501</v>
      </c>
      <c r="N188" s="3" t="s">
        <v>216</v>
      </c>
      <c r="O188" s="21" t="str">
        <f t="shared" si="18"/>
        <v>ONDI</v>
      </c>
      <c r="P188" s="5"/>
    </row>
    <row r="189" spans="3:16" ht="21.75" thickTop="1" thickBot="1">
      <c r="C189" s="5"/>
      <c r="D189" s="11" t="s">
        <v>290</v>
      </c>
      <c r="E189" s="9">
        <v>18.899999999999999</v>
      </c>
      <c r="F189" s="10">
        <v>0.13125000000000001</v>
      </c>
      <c r="G189" s="5"/>
      <c r="H189" s="22" t="str">
        <f t="shared" si="17"/>
        <v>HADJ</v>
      </c>
      <c r="I189" s="3" t="s">
        <v>48</v>
      </c>
      <c r="J189" s="11" t="str">
        <f t="shared" si="24"/>
        <v>H à P</v>
      </c>
      <c r="K189" s="6" t="str">
        <f t="shared" si="21"/>
        <v>HADJ - PRIEUR</v>
      </c>
      <c r="L189" s="7">
        <f t="shared" si="19"/>
        <v>18.899999999999999</v>
      </c>
      <c r="M189" s="8">
        <f t="shared" si="20"/>
        <v>0.13125000000000001</v>
      </c>
      <c r="N189" s="3" t="s">
        <v>217</v>
      </c>
      <c r="O189" s="21" t="str">
        <f t="shared" si="18"/>
        <v>PRIEUR</v>
      </c>
      <c r="P189" s="5"/>
    </row>
    <row r="190" spans="3:16" ht="21.75" thickTop="1" thickBot="1">
      <c r="C190" s="5"/>
      <c r="D190" s="11" t="s">
        <v>291</v>
      </c>
      <c r="E190" s="9">
        <v>19</v>
      </c>
      <c r="F190" s="10">
        <v>0.131944444444444</v>
      </c>
      <c r="G190" s="5"/>
      <c r="H190" s="22" t="str">
        <f t="shared" si="17"/>
        <v>HADJ</v>
      </c>
      <c r="I190" s="3" t="s">
        <v>48</v>
      </c>
      <c r="J190" s="11" t="str">
        <f t="shared" si="24"/>
        <v>H à Q</v>
      </c>
      <c r="K190" s="6" t="str">
        <f t="shared" si="21"/>
        <v>HADJ - QUATREBARBE</v>
      </c>
      <c r="L190" s="7">
        <f t="shared" si="19"/>
        <v>19</v>
      </c>
      <c r="M190" s="8">
        <f t="shared" si="20"/>
        <v>0.131944444444444</v>
      </c>
      <c r="N190" s="3" t="s">
        <v>218</v>
      </c>
      <c r="O190" s="21" t="str">
        <f t="shared" si="18"/>
        <v>QUATREBARBE</v>
      </c>
      <c r="P190" s="5"/>
    </row>
    <row r="191" spans="3:16" ht="21.75" thickTop="1" thickBot="1">
      <c r="C191" s="5"/>
      <c r="D191" s="11" t="s">
        <v>292</v>
      </c>
      <c r="E191" s="9">
        <v>19.100000000000001</v>
      </c>
      <c r="F191" s="10">
        <v>0.132638888888888</v>
      </c>
      <c r="G191" s="5"/>
      <c r="H191" s="22" t="str">
        <f t="shared" si="17"/>
        <v>HADJ</v>
      </c>
      <c r="I191" s="3" t="s">
        <v>48</v>
      </c>
      <c r="J191" s="11" t="str">
        <f t="shared" si="24"/>
        <v>H à R</v>
      </c>
      <c r="K191" s="6" t="str">
        <f t="shared" si="21"/>
        <v>HADJ - ROLIN</v>
      </c>
      <c r="L191" s="7">
        <f t="shared" si="19"/>
        <v>19.100000000000001</v>
      </c>
      <c r="M191" s="8">
        <f t="shared" si="20"/>
        <v>0.132638888888888</v>
      </c>
      <c r="N191" s="3" t="s">
        <v>219</v>
      </c>
      <c r="O191" s="21" t="str">
        <f t="shared" si="18"/>
        <v>ROLIN</v>
      </c>
      <c r="P191" s="5"/>
    </row>
    <row r="192" spans="3:16" ht="21.75" thickTop="1" thickBot="1">
      <c r="C192" s="5"/>
      <c r="D192" s="11" t="s">
        <v>293</v>
      </c>
      <c r="E192" s="9">
        <v>19.2</v>
      </c>
      <c r="F192" s="10">
        <v>0.133333333333333</v>
      </c>
      <c r="G192" s="5"/>
      <c r="H192" s="22" t="str">
        <f t="shared" si="17"/>
        <v>HADJ</v>
      </c>
      <c r="I192" s="3" t="s">
        <v>48</v>
      </c>
      <c r="J192" s="11" t="str">
        <f t="shared" si="24"/>
        <v>H à S</v>
      </c>
      <c r="K192" s="6" t="str">
        <f t="shared" si="21"/>
        <v>HADJ - STERN</v>
      </c>
      <c r="L192" s="7">
        <f t="shared" si="19"/>
        <v>19.2</v>
      </c>
      <c r="M192" s="8">
        <f t="shared" si="20"/>
        <v>0.133333333333333</v>
      </c>
      <c r="N192" s="3" t="s">
        <v>220</v>
      </c>
      <c r="O192" s="21" t="str">
        <f t="shared" si="18"/>
        <v>STERN</v>
      </c>
      <c r="P192" s="5"/>
    </row>
    <row r="193" spans="3:16" ht="21.75" thickTop="1" thickBot="1">
      <c r="C193" s="5"/>
      <c r="D193" s="11" t="s">
        <v>294</v>
      </c>
      <c r="E193" s="9">
        <v>19.3</v>
      </c>
      <c r="F193" s="10">
        <v>0.134027777777777</v>
      </c>
      <c r="G193" s="5"/>
      <c r="H193" s="22" t="str">
        <f t="shared" ref="H193:H256" si="25">IF($I193="A",$A$1,IF($I193="B",$A$2,IF($I193="C",$A$3,IF($I193="D",$A$4,IF($I193="E",$A$5,IF($I193="F",$A$6,IF($I193="G",$A$7,IF($I193="H",$A$8,IF($I193="I",$A$9,IF($I193="J",$A$10,IF($I193="K",$A$11,IF($I193="L",$A$12,IF($I193="M",$A$13,IF($I193="N",$A$14,IF($I193="O",$A$15,IF($I193="P",$A$16,IF($I193="Q",$A$17,IF($I193="R",$A$18,IF($I193="S",$A$19,IF($I193="T",$A$20,IF($I193="U",$A$21,IF($I193="V",$A$22,IF($I193="W",$A$23,IF($I193="X",$A$24,IF($I193="Y",$A$25,IF($I193="Z",$A$26,""))))))))))))))))))))))))))</f>
        <v>HADJ</v>
      </c>
      <c r="I193" s="3" t="s">
        <v>48</v>
      </c>
      <c r="J193" s="11" t="str">
        <f t="shared" si="24"/>
        <v>H à T</v>
      </c>
      <c r="K193" s="6" t="str">
        <f t="shared" si="21"/>
        <v>HADJ - TOUTIN</v>
      </c>
      <c r="L193" s="7">
        <f t="shared" si="19"/>
        <v>19.3</v>
      </c>
      <c r="M193" s="8">
        <f t="shared" si="20"/>
        <v>0.134027777777777</v>
      </c>
      <c r="N193" s="3" t="s">
        <v>221</v>
      </c>
      <c r="O193" s="21" t="str">
        <f t="shared" ref="O193:O199" si="26">IF(N193="A",$A$1,IF(N193="B",$A$2,IF(N193="C",$A$3,IF(N193="D",$A$4,IF(N193="E",$A$5,IF(N193="F",$A$6,IF(N193="G",$A$7,IF(N193="H",$A$8,IF(N193="I",$A$9,IF(N193="J",$A$10,IF(N193="K",$A$11,IF(N193="L",$A$12,IF(N193="M",$A$13,IF(N193="N",$A$14,IF(N193="O",$A$15,IF(N193="P",$A$16,IF(N193="Q",$A$17,IF(N193="R",$A$18,IF(N193="S",$A$19,IF(N193="T",$A$20,IF(N193="U",$A$21,IF(N193="V",$A$22,IF(N193="W",$A$23,IF(N193="X",$A$24,IF(N193="Y",$A$25,IF(N193="Z",$A$26,""))))))))))))))))))))))))))</f>
        <v>TOUTIN</v>
      </c>
      <c r="P193" s="5"/>
    </row>
    <row r="194" spans="3:16" ht="21.75" thickTop="1" thickBot="1">
      <c r="C194" s="5"/>
      <c r="D194" s="11" t="s">
        <v>295</v>
      </c>
      <c r="E194" s="9">
        <v>19.399999999999999</v>
      </c>
      <c r="F194" s="10">
        <v>0.13472222222222199</v>
      </c>
      <c r="G194" s="5"/>
      <c r="H194" s="22" t="str">
        <f t="shared" si="25"/>
        <v>HADJ</v>
      </c>
      <c r="I194" s="3" t="s">
        <v>48</v>
      </c>
      <c r="J194" s="11" t="str">
        <f t="shared" si="24"/>
        <v>H à U</v>
      </c>
      <c r="K194" s="6" t="str">
        <f t="shared" si="21"/>
        <v>HADJ - URBI</v>
      </c>
      <c r="L194" s="7">
        <f t="shared" ref="L194:L257" si="27">IF($J194=$D194,$E194,IF($J195=$D195,$E195,IF($J196=$D196,$E196,IF($J197=$D197,$E197,IF($J198=$D198,$E198,IF($J199=$D199,$E199,IF($J200=$D200,$E200,IF($J201=$D201,$E201,IF($J202=$D202,$E202,IF($J203=$D203,$E203,IF($J204=$D204,$E204,IF($J205=$D205,$E205,IF($J206=$D206,$E206,IF($J207=$D207,$E207,IF($J208=$D208,$E208,IF($J209=$D209,$E209,IF($J210=$D210,$E210,IF($J211=$D211,$E211,IF($J212=$D212,$E212,IF($J213=$D213,$E213,IF($J214=$D214,$E214,IF($J215=$D215,$E215,IF($J216=$D216,$E216,IF($J217=$D217,$E217,IF($J218=$D218,$E218,IF($J219=$D219,$E219,IF($J220=$D220,$E220,IF($J221=$D221,$E221,IF($J222=$D222,$E222,IF($J223=$D223,$E223,IF($J224=$D224,$E224,IF($J225=$D225,$E225,IF($J226=$D226,$E226,IF($J227=$D227,$E227,IF($J228=$D228,$E228,IF($J229=$D229,$E229,IF($J230=$D230,$E230,IF($J231=$D231,$E231,IF($J232=$D232,$E232,IF($J233=$D233,$E233,IF($J234=$D234,$E234,IF($J235=$D235,$E235,IF($J236=$D236,$E236,IF($J237=$D237,$E237,IF($J238=$D238,$E238,IF($J239=$D239,$E239,IF($J240=$D240,$E240,IF($J241=$D241,$E241,IF($J242=$D242,$E242,IF($J243=$D243,$E243,IF($J244=$D244,$E244,IF($J245=$D245,$E245,IF($J246=$D246,$E246,IF($J247=$D247,$E247,IF($J248=$D248,$E248,IF($J249=$D249,$E249,IF($J250=$D250,$E250,IF($J251=$D251,$E251,IF($J252=$D252,$E252,IF($J253=$D253,$E253,IF($J255=$D255,$E255,IF($J256=$D256,$E256,IF($J257=$D257,$E257,IF($J258=$D258,$E258,""))))))))))))))))))))))))))))))))))))))))))))))))))))))))))))))))</f>
        <v>19.399999999999999</v>
      </c>
      <c r="M194" s="8">
        <f t="shared" ref="M194:M257" si="28">IF($J194=$D194,$F194,IF($J195=$D195,$F195,IF($J196=$D196,$F196,IF($J197=$D197,$F197,IF($J198=$D198,$F198,IF($J199=$D199,$F199,IF($J200=$D200,$F200,IF($J201=$D201,$F201,IF($J202=$D202,$F202,IF($J203=$D203,$F203,IF($J204=$D204,$F204,IF($J205=$D205,$F205,IF($J206=$D206,$F206,IF($J207=$D207,$F207,IF($J208=$D208,$F208,IF($J209=$D209,$F209,IF($J210=$D210,$F210,IF($J211=$D211,$F211,IF($J212=$D212,$F212,IF($J213=$D213,$F213,IF($J214=$D214,$F214,IF($J215=$D215,$F215,IF($J216=$D216,$F216,IF($J217=$D217,$F217,IF($J218=$D218,$F218,IF($J219=$D219,$F219,IF($J220=$D220,$F220,IF($J221=$D221,$F221,IF($J222=$D222,$F222,IF($J223=$D223,$F223,IF($J224=$D224,$F224,IF($J225=$D225,$F225,IF($J226=$D226,$F226,IF($J227=$D227,$F227,IF($J228=$D228,$F228,IF($J229=$D229,$F229,IF($J230=$D230,$F230,IF($J231=$D231,$F231,IF($J232=$D232,$F232,IF($J233=$D233,$F233,IF($J234=$D234,$F234,IF($J235=$D235,$F235,IF($J236=$D236,$F236,IF($J237=$D237,$F237,IF($J238=$D238,$F238,IF($J239=$D239,$F239,IF($J240=$D240,$F240,IF($J241=$D241,$F241,IF($J242=$D242,$F242,IF($J243=$D243,$F243,IF($J244=$D244,$F244,IF($J245=$D245,$F245,IF($J246=$D246,$F246,IF($J247=$D247,$F247,IF($J248=$D248,$F248,IF($J249=$D249,$F249,IF($J250=$D250,$F250,IF($J251=$D251,$F251,IF($J252=$D252,$F252,IF($J253=$D253,$F253,IF($J255=$D255,$F255,IF($J256=$D256,$F256,IF($J257=$D257,$F257,IF($J258=$D258,$F258,""))))))))))))))))))))))))))))))))))))))))))))))))))))))))))))))))</f>
        <v>0.13472222222222199</v>
      </c>
      <c r="N194" s="3" t="s">
        <v>222</v>
      </c>
      <c r="O194" s="21" t="str">
        <f t="shared" si="26"/>
        <v>URBI</v>
      </c>
      <c r="P194" s="5"/>
    </row>
    <row r="195" spans="3:16" ht="21.75" thickTop="1" thickBot="1">
      <c r="C195" s="5"/>
      <c r="D195" s="11" t="s">
        <v>296</v>
      </c>
      <c r="E195" s="9">
        <v>19.5</v>
      </c>
      <c r="F195" s="10">
        <v>0.13541666666666599</v>
      </c>
      <c r="G195" s="5"/>
      <c r="H195" s="22" t="str">
        <f t="shared" si="25"/>
        <v>HADJ</v>
      </c>
      <c r="I195" s="3" t="s">
        <v>48</v>
      </c>
      <c r="J195" s="11" t="str">
        <f t="shared" si="24"/>
        <v>H à V</v>
      </c>
      <c r="K195" s="6" t="str">
        <f t="shared" si="21"/>
        <v>HADJ - VIROUX</v>
      </c>
      <c r="L195" s="7">
        <f t="shared" si="27"/>
        <v>19.5</v>
      </c>
      <c r="M195" s="8">
        <f t="shared" si="28"/>
        <v>0.13541666666666599</v>
      </c>
      <c r="N195" s="3" t="s">
        <v>223</v>
      </c>
      <c r="O195" s="21" t="str">
        <f t="shared" si="26"/>
        <v>VIROUX</v>
      </c>
      <c r="P195" s="5"/>
    </row>
    <row r="196" spans="3:16" ht="21.75" thickTop="1" thickBot="1">
      <c r="C196" s="5"/>
      <c r="D196" s="11" t="s">
        <v>297</v>
      </c>
      <c r="E196" s="9">
        <v>19.600000000000001</v>
      </c>
      <c r="F196" s="10">
        <v>0.13611111111111099</v>
      </c>
      <c r="G196" s="5"/>
      <c r="H196" s="22" t="str">
        <f t="shared" si="25"/>
        <v>HADJ</v>
      </c>
      <c r="I196" s="3" t="s">
        <v>48</v>
      </c>
      <c r="J196" s="11" t="str">
        <f t="shared" si="24"/>
        <v>H à W</v>
      </c>
      <c r="K196" s="6" t="str">
        <f t="shared" si="21"/>
        <v>HADJ - WACHTER</v>
      </c>
      <c r="L196" s="7">
        <f t="shared" si="27"/>
        <v>19.600000000000001</v>
      </c>
      <c r="M196" s="8">
        <f t="shared" si="28"/>
        <v>0.13611111111111099</v>
      </c>
      <c r="N196" s="3" t="s">
        <v>224</v>
      </c>
      <c r="O196" s="21" t="str">
        <f t="shared" si="26"/>
        <v>WACHTER</v>
      </c>
      <c r="P196" s="5"/>
    </row>
    <row r="197" spans="3:16" ht="21.75" thickTop="1" thickBot="1">
      <c r="C197" s="5"/>
      <c r="D197" s="11" t="s">
        <v>298</v>
      </c>
      <c r="E197" s="9">
        <v>19.7</v>
      </c>
      <c r="F197" s="10">
        <v>0.13680555555555499</v>
      </c>
      <c r="G197" s="5"/>
      <c r="H197" s="22" t="str">
        <f t="shared" si="25"/>
        <v>HADJ</v>
      </c>
      <c r="I197" s="3" t="s">
        <v>48</v>
      </c>
      <c r="J197" s="11" t="str">
        <f t="shared" si="24"/>
        <v>H à X</v>
      </c>
      <c r="K197" s="6" t="str">
        <f t="shared" si="21"/>
        <v>HADJ - XERRY</v>
      </c>
      <c r="L197" s="7">
        <f t="shared" si="27"/>
        <v>19.7</v>
      </c>
      <c r="M197" s="8">
        <f t="shared" si="28"/>
        <v>0.13680555555555499</v>
      </c>
      <c r="N197" s="3" t="s">
        <v>225</v>
      </c>
      <c r="O197" s="21" t="str">
        <f t="shared" si="26"/>
        <v>XERRY</v>
      </c>
      <c r="P197" s="5"/>
    </row>
    <row r="198" spans="3:16" ht="21.75" thickTop="1" thickBot="1">
      <c r="C198" s="5"/>
      <c r="D198" s="11" t="s">
        <v>299</v>
      </c>
      <c r="E198" s="9">
        <v>19.8</v>
      </c>
      <c r="F198" s="10">
        <v>0.13750000000000001</v>
      </c>
      <c r="G198" s="5"/>
      <c r="H198" s="22" t="str">
        <f t="shared" si="25"/>
        <v>HADJ</v>
      </c>
      <c r="I198" s="3" t="s">
        <v>48</v>
      </c>
      <c r="J198" s="11" t="str">
        <f t="shared" si="24"/>
        <v>H à Y</v>
      </c>
      <c r="K198" s="6" t="str">
        <f t="shared" si="21"/>
        <v>HADJ - YACHOU</v>
      </c>
      <c r="L198" s="7">
        <f t="shared" si="27"/>
        <v>19.8</v>
      </c>
      <c r="M198" s="8">
        <f t="shared" si="28"/>
        <v>0.13750000000000001</v>
      </c>
      <c r="N198" s="3" t="s">
        <v>226</v>
      </c>
      <c r="O198" s="21" t="str">
        <f t="shared" si="26"/>
        <v>YACHOU</v>
      </c>
      <c r="P198" s="5"/>
    </row>
    <row r="199" spans="3:16" ht="21.75" thickTop="1" thickBot="1">
      <c r="C199" s="5"/>
      <c r="D199" s="11" t="s">
        <v>300</v>
      </c>
      <c r="E199" s="9">
        <v>19.899999999999999</v>
      </c>
      <c r="F199" s="10">
        <v>0.13819444444444401</v>
      </c>
      <c r="G199" s="5"/>
      <c r="H199" s="22" t="str">
        <f t="shared" si="25"/>
        <v>HADJ</v>
      </c>
      <c r="I199" s="3" t="s">
        <v>48</v>
      </c>
      <c r="J199" s="11" t="str">
        <f t="shared" si="24"/>
        <v>H à Z</v>
      </c>
      <c r="K199" s="6" t="str">
        <f t="shared" si="21"/>
        <v>HADJ - ZAPATA</v>
      </c>
      <c r="L199" s="7">
        <f t="shared" si="27"/>
        <v>19.899999999999999</v>
      </c>
      <c r="M199" s="8">
        <f t="shared" si="28"/>
        <v>0.13819444444444401</v>
      </c>
      <c r="N199" s="3" t="s">
        <v>227</v>
      </c>
      <c r="O199" s="21" t="str">
        <f t="shared" si="26"/>
        <v>ZAPATA</v>
      </c>
      <c r="P199" s="5"/>
    </row>
    <row r="200" spans="3:16" ht="21.75" thickTop="1" thickBot="1">
      <c r="C200" s="5"/>
      <c r="D200" s="11" t="s">
        <v>116</v>
      </c>
      <c r="E200" s="9">
        <v>20</v>
      </c>
      <c r="F200" s="10">
        <v>0.13888888888888801</v>
      </c>
      <c r="G200" s="5"/>
      <c r="H200" s="22" t="str">
        <f t="shared" si="25"/>
        <v>INAUDI</v>
      </c>
      <c r="I200" s="3" t="s">
        <v>49</v>
      </c>
      <c r="J200" s="11" t="str">
        <f t="shared" si="24"/>
        <v>I à A</v>
      </c>
      <c r="K200" s="6" t="str">
        <f t="shared" si="21"/>
        <v>INAUDI - AIMAR</v>
      </c>
      <c r="L200" s="7">
        <f t="shared" si="27"/>
        <v>20</v>
      </c>
      <c r="M200" s="8">
        <f t="shared" si="28"/>
        <v>0.13888888888888801</v>
      </c>
      <c r="N200" s="3" t="s">
        <v>41</v>
      </c>
      <c r="O200" s="21" t="str">
        <f t="shared" ref="O200:O256" si="29">IF(N200="A",$A$1,IF(N200="B",$A$2,IF(N200="C",$A$3,IF(N200="D",$A$4,IF(N200="E",$A$5,IF(N200="F",$A$6,IF(N200="G",$A$7,IF(N200="H",$A$8,IF(N200="I",$A$9,IF(N200="J",$A$10,IF(N200="K",$A$11,IF(N200="L",$A$12,IF(N200="M",$A$13,IF(N200="N",$A$14,IF(N200="O",$A$15,IF(N200="P",$A$16,IF(N200="Q",$A$17,IF(N200="R",$A$18,IF(N200="S",$A$19,IF(N200="T",$A$20,IF(N200="U",$A$21,IF(N200="V",$A$22,IF(N200="W",$A$23,IF(N200="X",$A$24,IF(N200="Y",$A$25,IF(N200="Z",$A$26,""))))))))))))))))))))))))))</f>
        <v>AIMAR</v>
      </c>
      <c r="P200" s="5"/>
    </row>
    <row r="201" spans="3:16" ht="21.75" thickTop="1" thickBot="1">
      <c r="C201" s="5"/>
      <c r="D201" s="11" t="s">
        <v>117</v>
      </c>
      <c r="E201" s="9">
        <v>20.100000000000001</v>
      </c>
      <c r="F201" s="10">
        <v>0.139583333333333</v>
      </c>
      <c r="G201" s="5"/>
      <c r="H201" s="22" t="str">
        <f t="shared" si="25"/>
        <v>INAUDI</v>
      </c>
      <c r="I201" s="3" t="s">
        <v>49</v>
      </c>
      <c r="J201" s="11" t="str">
        <f t="shared" si="24"/>
        <v>I à B</v>
      </c>
      <c r="K201" s="6" t="str">
        <f t="shared" si="21"/>
        <v>INAUDI - BONFILS</v>
      </c>
      <c r="L201" s="7">
        <f t="shared" si="27"/>
        <v>20.100000000000001</v>
      </c>
      <c r="M201" s="8">
        <f t="shared" si="28"/>
        <v>0.139583333333333</v>
      </c>
      <c r="N201" s="3" t="s">
        <v>42</v>
      </c>
      <c r="O201" s="21" t="str">
        <f t="shared" si="29"/>
        <v>BONFILS</v>
      </c>
      <c r="P201" s="5"/>
    </row>
    <row r="202" spans="3:16" ht="21.75" thickTop="1" thickBot="1">
      <c r="C202" s="5"/>
      <c r="D202" s="11" t="s">
        <v>118</v>
      </c>
      <c r="E202" s="9">
        <v>20.2</v>
      </c>
      <c r="F202" s="10">
        <v>0.140277777777777</v>
      </c>
      <c r="G202" s="5"/>
      <c r="H202" s="22" t="str">
        <f t="shared" si="25"/>
        <v>INAUDI</v>
      </c>
      <c r="I202" s="3" t="s">
        <v>49</v>
      </c>
      <c r="J202" s="11" t="str">
        <f t="shared" si="24"/>
        <v>I à C</v>
      </c>
      <c r="K202" s="6" t="str">
        <f t="shared" si="21"/>
        <v>INAUDI - CLERC</v>
      </c>
      <c r="L202" s="7">
        <f t="shared" si="27"/>
        <v>20.2</v>
      </c>
      <c r="M202" s="8">
        <f t="shared" si="28"/>
        <v>0.140277777777777</v>
      </c>
      <c r="N202" s="3" t="s">
        <v>43</v>
      </c>
      <c r="O202" s="21" t="str">
        <f t="shared" si="29"/>
        <v>CLERC</v>
      </c>
      <c r="P202" s="5"/>
    </row>
    <row r="203" spans="3:16" ht="21.75" thickTop="1" thickBot="1">
      <c r="C203" s="5"/>
      <c r="D203" s="11" t="s">
        <v>119</v>
      </c>
      <c r="E203" s="9">
        <v>20.3</v>
      </c>
      <c r="F203" s="10">
        <v>0.140972222222222</v>
      </c>
      <c r="G203" s="5"/>
      <c r="H203" s="22" t="str">
        <f t="shared" si="25"/>
        <v>INAUDI</v>
      </c>
      <c r="I203" s="3" t="s">
        <v>49</v>
      </c>
      <c r="J203" s="11" t="str">
        <f t="shared" si="24"/>
        <v>I à D</v>
      </c>
      <c r="K203" s="6" t="str">
        <f t="shared" si="21"/>
        <v>INAUDI - DELAROCHE</v>
      </c>
      <c r="L203" s="7">
        <f t="shared" si="27"/>
        <v>20.3</v>
      </c>
      <c r="M203" s="8">
        <f t="shared" si="28"/>
        <v>0.140972222222222</v>
      </c>
      <c r="N203" s="3" t="s">
        <v>44</v>
      </c>
      <c r="O203" s="21" t="str">
        <f t="shared" si="29"/>
        <v>DELAROCHE</v>
      </c>
      <c r="P203" s="5"/>
    </row>
    <row r="204" spans="3:16" ht="21.75" thickTop="1" thickBot="1">
      <c r="C204" s="5"/>
      <c r="D204" s="11" t="s">
        <v>120</v>
      </c>
      <c r="E204" s="9">
        <v>20.399999999999999</v>
      </c>
      <c r="F204" s="10">
        <v>0.141666666666666</v>
      </c>
      <c r="G204" s="5"/>
      <c r="H204" s="22" t="str">
        <f t="shared" si="25"/>
        <v>INAUDI</v>
      </c>
      <c r="I204" s="3" t="s">
        <v>49</v>
      </c>
      <c r="J204" s="11" t="str">
        <f t="shared" si="24"/>
        <v>I à E</v>
      </c>
      <c r="K204" s="6" t="str">
        <f t="shared" si="21"/>
        <v>INAUDI - ELENA</v>
      </c>
      <c r="L204" s="7">
        <f t="shared" si="27"/>
        <v>20.399999999999999</v>
      </c>
      <c r="M204" s="8">
        <f t="shared" si="28"/>
        <v>0.141666666666666</v>
      </c>
      <c r="N204" s="3" t="s">
        <v>45</v>
      </c>
      <c r="O204" s="21" t="str">
        <f t="shared" si="29"/>
        <v>ELENA</v>
      </c>
      <c r="P204" s="5"/>
    </row>
    <row r="205" spans="3:16" ht="21.75" thickTop="1" thickBot="1">
      <c r="C205" s="5"/>
      <c r="D205" s="11" t="s">
        <v>121</v>
      </c>
      <c r="E205" s="9">
        <v>20.5</v>
      </c>
      <c r="F205" s="10">
        <v>0.14236111111111099</v>
      </c>
      <c r="G205" s="5"/>
      <c r="H205" s="22" t="str">
        <f t="shared" si="25"/>
        <v>INAUDI</v>
      </c>
      <c r="I205" s="3" t="s">
        <v>49</v>
      </c>
      <c r="J205" s="11" t="str">
        <f t="shared" si="24"/>
        <v>I à F</v>
      </c>
      <c r="K205" s="6" t="str">
        <f t="shared" si="21"/>
        <v>INAUDI - FAVRE</v>
      </c>
      <c r="L205" s="7">
        <f t="shared" si="27"/>
        <v>20.5</v>
      </c>
      <c r="M205" s="8">
        <f t="shared" si="28"/>
        <v>0.14236111111111099</v>
      </c>
      <c r="N205" s="3" t="s">
        <v>46</v>
      </c>
      <c r="O205" s="21" t="str">
        <f t="shared" si="29"/>
        <v>FAVRE</v>
      </c>
      <c r="P205" s="5"/>
    </row>
    <row r="206" spans="3:16" ht="21.75" thickTop="1" thickBot="1">
      <c r="C206" s="5"/>
      <c r="D206" s="11" t="s">
        <v>122</v>
      </c>
      <c r="E206" s="9">
        <v>20.6</v>
      </c>
      <c r="F206" s="10">
        <v>0.14305555555555499</v>
      </c>
      <c r="G206" s="5"/>
      <c r="H206" s="22" t="str">
        <f t="shared" si="25"/>
        <v>INAUDI</v>
      </c>
      <c r="I206" s="3" t="s">
        <v>49</v>
      </c>
      <c r="J206" s="11" t="str">
        <f t="shared" si="24"/>
        <v>I à G</v>
      </c>
      <c r="K206" s="6" t="str">
        <f t="shared" si="21"/>
        <v>INAUDI - GARREC</v>
      </c>
      <c r="L206" s="7">
        <f t="shared" si="27"/>
        <v>20.6</v>
      </c>
      <c r="M206" s="8">
        <f t="shared" si="28"/>
        <v>0.14305555555555499</v>
      </c>
      <c r="N206" s="3" t="s">
        <v>47</v>
      </c>
      <c r="O206" s="21" t="str">
        <f t="shared" si="29"/>
        <v>GARREC</v>
      </c>
      <c r="P206" s="5"/>
    </row>
    <row r="207" spans="3:16" ht="21.75" thickTop="1" thickBot="1">
      <c r="C207" s="5"/>
      <c r="D207" s="11" t="s">
        <v>123</v>
      </c>
      <c r="E207" s="9">
        <v>20.7</v>
      </c>
      <c r="F207" s="10">
        <v>0.14374999999999999</v>
      </c>
      <c r="G207" s="5"/>
      <c r="H207" s="22" t="str">
        <f t="shared" si="25"/>
        <v>INAUDI</v>
      </c>
      <c r="I207" s="3" t="s">
        <v>49</v>
      </c>
      <c r="J207" s="11" t="str">
        <f t="shared" si="24"/>
        <v>I à H</v>
      </c>
      <c r="K207" s="6" t="str">
        <f t="shared" si="21"/>
        <v>INAUDI - HADJ</v>
      </c>
      <c r="L207" s="7">
        <f t="shared" si="27"/>
        <v>20.7</v>
      </c>
      <c r="M207" s="8">
        <f t="shared" si="28"/>
        <v>0.14374999999999999</v>
      </c>
      <c r="N207" s="3" t="s">
        <v>48</v>
      </c>
      <c r="O207" s="21" t="str">
        <f t="shared" si="29"/>
        <v>HADJ</v>
      </c>
      <c r="P207" s="5"/>
    </row>
    <row r="208" spans="3:16" ht="21.75" thickTop="1" thickBot="1">
      <c r="C208" s="5"/>
      <c r="D208" s="11" t="s">
        <v>124</v>
      </c>
      <c r="E208" s="9">
        <v>20.8</v>
      </c>
      <c r="F208" s="10">
        <v>0.14444444444444399</v>
      </c>
      <c r="G208" s="5"/>
      <c r="H208" s="22" t="str">
        <f t="shared" si="25"/>
        <v>INAUDI</v>
      </c>
      <c r="I208" s="3" t="s">
        <v>49</v>
      </c>
      <c r="J208" s="11" t="str">
        <f t="shared" si="24"/>
        <v>I à J</v>
      </c>
      <c r="K208" s="6" t="str">
        <f t="shared" si="21"/>
        <v>INAUDI - JAQUET</v>
      </c>
      <c r="L208" s="7">
        <f t="shared" si="27"/>
        <v>20.8</v>
      </c>
      <c r="M208" s="8">
        <f t="shared" si="28"/>
        <v>0.14444444444444399</v>
      </c>
      <c r="N208" s="3" t="s">
        <v>50</v>
      </c>
      <c r="O208" s="21" t="str">
        <f t="shared" si="29"/>
        <v>JAQUET</v>
      </c>
      <c r="P208" s="5"/>
    </row>
    <row r="209" spans="3:16" ht="21.75" thickTop="1" thickBot="1">
      <c r="C209" s="5"/>
      <c r="D209" s="11" t="s">
        <v>125</v>
      </c>
      <c r="E209" s="9">
        <v>20.9</v>
      </c>
      <c r="F209" s="10">
        <v>0.14513888888888801</v>
      </c>
      <c r="G209" s="5"/>
      <c r="H209" s="22" t="str">
        <f t="shared" si="25"/>
        <v>INAUDI</v>
      </c>
      <c r="I209" s="3" t="s">
        <v>49</v>
      </c>
      <c r="J209" s="11" t="str">
        <f t="shared" si="24"/>
        <v>I à K</v>
      </c>
      <c r="K209" s="6" t="str">
        <f t="shared" si="21"/>
        <v>INAUDI - KRAMER</v>
      </c>
      <c r="L209" s="7">
        <f t="shared" si="27"/>
        <v>20.9</v>
      </c>
      <c r="M209" s="8">
        <f t="shared" si="28"/>
        <v>0.14513888888888801</v>
      </c>
      <c r="N209" s="3" t="s">
        <v>51</v>
      </c>
      <c r="O209" s="21" t="str">
        <f t="shared" si="29"/>
        <v>KRAMER</v>
      </c>
      <c r="P209" s="5"/>
    </row>
    <row r="210" spans="3:16" ht="21.75" thickTop="1" thickBot="1">
      <c r="C210" s="5"/>
      <c r="D210" s="11" t="s">
        <v>126</v>
      </c>
      <c r="E210" s="9">
        <v>21</v>
      </c>
      <c r="F210" s="10">
        <v>0.14583333333333301</v>
      </c>
      <c r="G210" s="5"/>
      <c r="H210" s="22" t="str">
        <f t="shared" si="25"/>
        <v>INAUDI</v>
      </c>
      <c r="I210" s="3" t="s">
        <v>49</v>
      </c>
      <c r="J210" s="11" t="str">
        <f t="shared" si="24"/>
        <v>I à L</v>
      </c>
      <c r="K210" s="6" t="str">
        <f t="shared" si="21"/>
        <v>INAUDI - LAFLEUR</v>
      </c>
      <c r="L210" s="7">
        <f t="shared" si="27"/>
        <v>21</v>
      </c>
      <c r="M210" s="8">
        <f t="shared" si="28"/>
        <v>0.14583333333333301</v>
      </c>
      <c r="N210" s="3" t="s">
        <v>52</v>
      </c>
      <c r="O210" s="21" t="str">
        <f t="shared" si="29"/>
        <v>LAFLEUR</v>
      </c>
      <c r="P210" s="5"/>
    </row>
    <row r="211" spans="3:16" ht="21.75" thickTop="1" thickBot="1">
      <c r="C211" s="5"/>
      <c r="D211" s="11" t="s">
        <v>127</v>
      </c>
      <c r="E211" s="9">
        <v>21.1</v>
      </c>
      <c r="F211" s="10">
        <v>0.14652777777777701</v>
      </c>
      <c r="G211" s="5"/>
      <c r="H211" s="22" t="str">
        <f t="shared" si="25"/>
        <v>INAUDI</v>
      </c>
      <c r="I211" s="3" t="s">
        <v>49</v>
      </c>
      <c r="J211" s="11" t="str">
        <f t="shared" si="24"/>
        <v>I à M</v>
      </c>
      <c r="K211" s="6" t="str">
        <f t="shared" si="21"/>
        <v>INAUDI - MERCIER</v>
      </c>
      <c r="L211" s="7">
        <f t="shared" si="27"/>
        <v>21.1</v>
      </c>
      <c r="M211" s="8">
        <f t="shared" si="28"/>
        <v>0.14652777777777701</v>
      </c>
      <c r="N211" s="3" t="s">
        <v>53</v>
      </c>
      <c r="O211" s="21" t="str">
        <f t="shared" si="29"/>
        <v>MERCIER</v>
      </c>
      <c r="P211" s="5"/>
    </row>
    <row r="212" spans="3:16" ht="21.75" thickTop="1" thickBot="1">
      <c r="C212" s="5"/>
      <c r="D212" s="11" t="s">
        <v>128</v>
      </c>
      <c r="E212" s="9">
        <v>21.2</v>
      </c>
      <c r="F212" s="10">
        <v>0.147222222222222</v>
      </c>
      <c r="G212" s="5"/>
      <c r="H212" s="22" t="str">
        <f t="shared" si="25"/>
        <v>INAUDI</v>
      </c>
      <c r="I212" s="3" t="s">
        <v>49</v>
      </c>
      <c r="J212" s="11" t="str">
        <f t="shared" si="24"/>
        <v>I à N</v>
      </c>
      <c r="K212" s="6" t="str">
        <f t="shared" si="21"/>
        <v>INAUDI - NOLO</v>
      </c>
      <c r="L212" s="7">
        <f t="shared" si="27"/>
        <v>21.2</v>
      </c>
      <c r="M212" s="8">
        <f t="shared" si="28"/>
        <v>0.147222222222222</v>
      </c>
      <c r="N212" s="3" t="s">
        <v>54</v>
      </c>
      <c r="O212" s="21" t="str">
        <f t="shared" si="29"/>
        <v>NOLO</v>
      </c>
      <c r="P212" s="5"/>
    </row>
    <row r="213" spans="3:16" ht="21.75" thickTop="1" thickBot="1">
      <c r="C213" s="5"/>
      <c r="D213" s="11" t="s">
        <v>301</v>
      </c>
      <c r="E213" s="9">
        <v>21.3</v>
      </c>
      <c r="F213" s="10">
        <v>0.147916666666666</v>
      </c>
      <c r="G213" s="5"/>
      <c r="H213" s="22" t="str">
        <f t="shared" si="25"/>
        <v>INAUDI</v>
      </c>
      <c r="I213" s="3" t="s">
        <v>49</v>
      </c>
      <c r="J213" s="11" t="str">
        <f t="shared" si="24"/>
        <v>I à O</v>
      </c>
      <c r="K213" s="6" t="str">
        <f t="shared" si="21"/>
        <v>INAUDI - ONDI</v>
      </c>
      <c r="L213" s="7">
        <f t="shared" si="27"/>
        <v>21.3</v>
      </c>
      <c r="M213" s="8">
        <f t="shared" si="28"/>
        <v>0.147916666666666</v>
      </c>
      <c r="N213" s="3" t="s">
        <v>216</v>
      </c>
      <c r="O213" s="21" t="str">
        <f t="shared" si="29"/>
        <v>ONDI</v>
      </c>
      <c r="P213" s="5"/>
    </row>
    <row r="214" spans="3:16" ht="21.75" thickTop="1" thickBot="1">
      <c r="C214" s="5"/>
      <c r="D214" s="11" t="s">
        <v>302</v>
      </c>
      <c r="E214" s="9">
        <v>21.4</v>
      </c>
      <c r="F214" s="10">
        <v>0.148611111111111</v>
      </c>
      <c r="G214" s="5"/>
      <c r="H214" s="22" t="str">
        <f t="shared" si="25"/>
        <v>INAUDI</v>
      </c>
      <c r="I214" s="3" t="s">
        <v>49</v>
      </c>
      <c r="J214" s="11" t="str">
        <f t="shared" si="24"/>
        <v>I à P</v>
      </c>
      <c r="K214" s="6" t="str">
        <f t="shared" si="21"/>
        <v>INAUDI - PRIEUR</v>
      </c>
      <c r="L214" s="7">
        <f t="shared" si="27"/>
        <v>21.4</v>
      </c>
      <c r="M214" s="8">
        <f t="shared" si="28"/>
        <v>0.148611111111111</v>
      </c>
      <c r="N214" s="3" t="s">
        <v>217</v>
      </c>
      <c r="O214" s="21" t="str">
        <f t="shared" si="29"/>
        <v>PRIEUR</v>
      </c>
      <c r="P214" s="5"/>
    </row>
    <row r="215" spans="3:16" ht="21.75" thickTop="1" thickBot="1">
      <c r="C215" s="5"/>
      <c r="D215" s="11" t="s">
        <v>303</v>
      </c>
      <c r="E215" s="9">
        <v>21.5</v>
      </c>
      <c r="F215" s="10">
        <v>0.149305555555555</v>
      </c>
      <c r="G215" s="5"/>
      <c r="H215" s="22" t="str">
        <f t="shared" si="25"/>
        <v>INAUDI</v>
      </c>
      <c r="I215" s="3" t="s">
        <v>49</v>
      </c>
      <c r="J215" s="11" t="str">
        <f t="shared" si="24"/>
        <v>I à Q</v>
      </c>
      <c r="K215" s="6" t="str">
        <f t="shared" si="21"/>
        <v>INAUDI - QUATREBARBE</v>
      </c>
      <c r="L215" s="7">
        <f t="shared" si="27"/>
        <v>21.5</v>
      </c>
      <c r="M215" s="8">
        <f t="shared" si="28"/>
        <v>0.149305555555555</v>
      </c>
      <c r="N215" s="3" t="s">
        <v>218</v>
      </c>
      <c r="O215" s="21" t="str">
        <f t="shared" si="29"/>
        <v>QUATREBARBE</v>
      </c>
      <c r="P215" s="5"/>
    </row>
    <row r="216" spans="3:16" ht="21.75" thickTop="1" thickBot="1">
      <c r="C216" s="5"/>
      <c r="D216" s="11" t="s">
        <v>304</v>
      </c>
      <c r="E216" s="9">
        <v>21.6</v>
      </c>
      <c r="F216" s="10">
        <v>0.15</v>
      </c>
      <c r="G216" s="5"/>
      <c r="H216" s="22" t="str">
        <f t="shared" si="25"/>
        <v>INAUDI</v>
      </c>
      <c r="I216" s="3" t="s">
        <v>49</v>
      </c>
      <c r="J216" s="11" t="str">
        <f t="shared" si="24"/>
        <v>I à R</v>
      </c>
      <c r="K216" s="6" t="str">
        <f t="shared" ref="K216:K224" si="30">(H216&amp;" - "&amp;O216)</f>
        <v>INAUDI - ROLIN</v>
      </c>
      <c r="L216" s="7">
        <f t="shared" si="27"/>
        <v>21.6</v>
      </c>
      <c r="M216" s="8">
        <f t="shared" si="28"/>
        <v>0.15</v>
      </c>
      <c r="N216" s="3" t="s">
        <v>219</v>
      </c>
      <c r="O216" s="21" t="str">
        <f t="shared" si="29"/>
        <v>ROLIN</v>
      </c>
      <c r="P216" s="5"/>
    </row>
    <row r="217" spans="3:16" ht="21.75" thickTop="1" thickBot="1">
      <c r="C217" s="5"/>
      <c r="D217" s="11" t="s">
        <v>305</v>
      </c>
      <c r="E217" s="9">
        <v>21.7</v>
      </c>
      <c r="F217" s="10">
        <v>0.15069444444444399</v>
      </c>
      <c r="G217" s="5"/>
      <c r="H217" s="22" t="str">
        <f t="shared" si="25"/>
        <v>INAUDI</v>
      </c>
      <c r="I217" s="3" t="s">
        <v>49</v>
      </c>
      <c r="J217" s="11" t="str">
        <f t="shared" ref="J217:J225" si="31">I217&amp;" à " &amp;N217</f>
        <v>I à S</v>
      </c>
      <c r="K217" s="6" t="str">
        <f t="shared" si="30"/>
        <v>INAUDI - STERN</v>
      </c>
      <c r="L217" s="7">
        <f t="shared" si="27"/>
        <v>21.7</v>
      </c>
      <c r="M217" s="8">
        <f t="shared" si="28"/>
        <v>0.15069444444444399</v>
      </c>
      <c r="N217" s="3" t="s">
        <v>220</v>
      </c>
      <c r="O217" s="21" t="str">
        <f t="shared" si="29"/>
        <v>STERN</v>
      </c>
      <c r="P217" s="5"/>
    </row>
    <row r="218" spans="3:16" ht="21.75" thickTop="1" thickBot="1">
      <c r="C218" s="5"/>
      <c r="D218" s="11" t="s">
        <v>306</v>
      </c>
      <c r="E218" s="9">
        <v>21.8</v>
      </c>
      <c r="F218" s="10">
        <v>0.15138888888888799</v>
      </c>
      <c r="G218" s="5"/>
      <c r="H218" s="22" t="str">
        <f t="shared" si="25"/>
        <v>INAUDI</v>
      </c>
      <c r="I218" s="3" t="s">
        <v>49</v>
      </c>
      <c r="J218" s="11" t="str">
        <f t="shared" si="31"/>
        <v>I à T</v>
      </c>
      <c r="K218" s="6" t="str">
        <f t="shared" si="30"/>
        <v>INAUDI - TOUTIN</v>
      </c>
      <c r="L218" s="7">
        <f t="shared" si="27"/>
        <v>21.8</v>
      </c>
      <c r="M218" s="8">
        <f t="shared" si="28"/>
        <v>0.15138888888888799</v>
      </c>
      <c r="N218" s="3" t="s">
        <v>221</v>
      </c>
      <c r="O218" s="21" t="str">
        <f t="shared" si="29"/>
        <v>TOUTIN</v>
      </c>
      <c r="P218" s="5"/>
    </row>
    <row r="219" spans="3:16" ht="21.75" thickTop="1" thickBot="1">
      <c r="C219" s="5"/>
      <c r="D219" s="11" t="s">
        <v>307</v>
      </c>
      <c r="E219" s="9">
        <v>21.9</v>
      </c>
      <c r="F219" s="10">
        <v>0.15208333333333299</v>
      </c>
      <c r="G219" s="5"/>
      <c r="H219" s="22" t="str">
        <f t="shared" si="25"/>
        <v>INAUDI</v>
      </c>
      <c r="I219" s="3" t="s">
        <v>49</v>
      </c>
      <c r="J219" s="11" t="str">
        <f t="shared" si="31"/>
        <v>I à U</v>
      </c>
      <c r="K219" s="6" t="str">
        <f t="shared" si="30"/>
        <v>INAUDI - URBI</v>
      </c>
      <c r="L219" s="7">
        <f t="shared" si="27"/>
        <v>21.9</v>
      </c>
      <c r="M219" s="8">
        <f t="shared" si="28"/>
        <v>0.15208333333333299</v>
      </c>
      <c r="N219" s="3" t="s">
        <v>222</v>
      </c>
      <c r="O219" s="21" t="str">
        <f t="shared" si="29"/>
        <v>URBI</v>
      </c>
      <c r="P219" s="5"/>
    </row>
    <row r="220" spans="3:16" ht="21.75" thickTop="1" thickBot="1">
      <c r="C220" s="5"/>
      <c r="D220" s="11" t="s">
        <v>308</v>
      </c>
      <c r="E220" s="9">
        <v>22</v>
      </c>
      <c r="F220" s="10">
        <v>0.15277777777777701</v>
      </c>
      <c r="G220" s="5"/>
      <c r="H220" s="22" t="str">
        <f t="shared" si="25"/>
        <v>INAUDI</v>
      </c>
      <c r="I220" s="3" t="s">
        <v>49</v>
      </c>
      <c r="J220" s="11" t="str">
        <f t="shared" si="31"/>
        <v>I à V</v>
      </c>
      <c r="K220" s="6" t="str">
        <f t="shared" si="30"/>
        <v>INAUDI - VIROUX</v>
      </c>
      <c r="L220" s="7">
        <f t="shared" si="27"/>
        <v>22</v>
      </c>
      <c r="M220" s="8">
        <f t="shared" si="28"/>
        <v>0.15277777777777701</v>
      </c>
      <c r="N220" s="3" t="s">
        <v>223</v>
      </c>
      <c r="O220" s="21" t="str">
        <f t="shared" si="29"/>
        <v>VIROUX</v>
      </c>
      <c r="P220" s="5"/>
    </row>
    <row r="221" spans="3:16" ht="21.75" thickTop="1" thickBot="1">
      <c r="C221" s="5"/>
      <c r="D221" s="11" t="s">
        <v>309</v>
      </c>
      <c r="E221" s="9">
        <v>22.1</v>
      </c>
      <c r="F221" s="10">
        <v>0.15347222222222201</v>
      </c>
      <c r="G221" s="5"/>
      <c r="H221" s="22" t="str">
        <f t="shared" si="25"/>
        <v>INAUDI</v>
      </c>
      <c r="I221" s="3" t="s">
        <v>49</v>
      </c>
      <c r="J221" s="11" t="str">
        <f t="shared" si="31"/>
        <v>I à W</v>
      </c>
      <c r="K221" s="6" t="str">
        <f t="shared" si="30"/>
        <v>INAUDI - WACHTER</v>
      </c>
      <c r="L221" s="7">
        <f t="shared" si="27"/>
        <v>22.1</v>
      </c>
      <c r="M221" s="8">
        <f t="shared" si="28"/>
        <v>0.15347222222222201</v>
      </c>
      <c r="N221" s="3" t="s">
        <v>224</v>
      </c>
      <c r="O221" s="21" t="str">
        <f t="shared" si="29"/>
        <v>WACHTER</v>
      </c>
      <c r="P221" s="5"/>
    </row>
    <row r="222" spans="3:16" ht="21.75" thickTop="1" thickBot="1">
      <c r="C222" s="5"/>
      <c r="D222" s="11" t="s">
        <v>310</v>
      </c>
      <c r="E222" s="9">
        <v>22.2</v>
      </c>
      <c r="F222" s="10">
        <v>0.15416666666666601</v>
      </c>
      <c r="G222" s="5"/>
      <c r="H222" s="22" t="str">
        <f t="shared" si="25"/>
        <v>INAUDI</v>
      </c>
      <c r="I222" s="3" t="s">
        <v>49</v>
      </c>
      <c r="J222" s="11" t="str">
        <f t="shared" si="31"/>
        <v>I à X</v>
      </c>
      <c r="K222" s="6" t="str">
        <f t="shared" si="30"/>
        <v>INAUDI - XERRY</v>
      </c>
      <c r="L222" s="7">
        <f t="shared" si="27"/>
        <v>22.2</v>
      </c>
      <c r="M222" s="8">
        <f t="shared" si="28"/>
        <v>0.15416666666666601</v>
      </c>
      <c r="N222" s="3" t="s">
        <v>225</v>
      </c>
      <c r="O222" s="21" t="str">
        <f t="shared" si="29"/>
        <v>XERRY</v>
      </c>
      <c r="P222" s="5"/>
    </row>
    <row r="223" spans="3:16" ht="21.75" thickTop="1" thickBot="1">
      <c r="C223" s="5"/>
      <c r="D223" s="11" t="s">
        <v>311</v>
      </c>
      <c r="E223" s="9">
        <v>22.3</v>
      </c>
      <c r="F223" s="10">
        <v>0.15486111111111101</v>
      </c>
      <c r="G223" s="5"/>
      <c r="H223" s="22" t="str">
        <f t="shared" si="25"/>
        <v>INAUDI</v>
      </c>
      <c r="I223" s="3" t="s">
        <v>49</v>
      </c>
      <c r="J223" s="11" t="str">
        <f t="shared" si="31"/>
        <v>I à Y</v>
      </c>
      <c r="K223" s="6" t="str">
        <f t="shared" si="30"/>
        <v>INAUDI - YACHOU</v>
      </c>
      <c r="L223" s="7">
        <f t="shared" si="27"/>
        <v>22.3</v>
      </c>
      <c r="M223" s="8">
        <f t="shared" si="28"/>
        <v>0.15486111111111101</v>
      </c>
      <c r="N223" s="3" t="s">
        <v>226</v>
      </c>
      <c r="O223" s="21" t="str">
        <f t="shared" si="29"/>
        <v>YACHOU</v>
      </c>
      <c r="P223" s="5"/>
    </row>
    <row r="224" spans="3:16" ht="21.75" thickTop="1" thickBot="1">
      <c r="C224" s="5"/>
      <c r="D224" s="11" t="s">
        <v>312</v>
      </c>
      <c r="E224" s="9">
        <v>22.4</v>
      </c>
      <c r="F224" s="10">
        <v>0.155555555555555</v>
      </c>
      <c r="G224" s="5"/>
      <c r="H224" s="22" t="str">
        <f t="shared" si="25"/>
        <v>INAUDI</v>
      </c>
      <c r="I224" s="3" t="s">
        <v>49</v>
      </c>
      <c r="J224" s="11" t="str">
        <f t="shared" si="31"/>
        <v>I à Z</v>
      </c>
      <c r="K224" s="6" t="str">
        <f t="shared" si="30"/>
        <v>INAUDI - ZAPATA</v>
      </c>
      <c r="L224" s="7">
        <f t="shared" si="27"/>
        <v>22.4</v>
      </c>
      <c r="M224" s="8">
        <f t="shared" si="28"/>
        <v>0.155555555555555</v>
      </c>
      <c r="N224" s="3" t="s">
        <v>227</v>
      </c>
      <c r="O224" s="21" t="str">
        <f t="shared" si="29"/>
        <v>ZAPATA</v>
      </c>
      <c r="P224" s="5"/>
    </row>
    <row r="225" spans="3:16" ht="21.75" thickTop="1" thickBot="1">
      <c r="C225" s="5"/>
      <c r="D225" s="11" t="s">
        <v>129</v>
      </c>
      <c r="E225" s="9">
        <v>22.5</v>
      </c>
      <c r="F225" s="10">
        <v>0.15625</v>
      </c>
      <c r="G225" s="5"/>
      <c r="H225" s="22" t="str">
        <f t="shared" si="25"/>
        <v>JAQUET</v>
      </c>
      <c r="I225" s="3" t="s">
        <v>50</v>
      </c>
      <c r="J225" s="11" t="str">
        <f t="shared" si="31"/>
        <v>J à A</v>
      </c>
      <c r="K225" s="6" t="str">
        <f t="shared" ref="K225:K278" si="32">(H225&amp;" - "&amp;O225)</f>
        <v>JAQUET - AIMAR</v>
      </c>
      <c r="L225" s="7">
        <f t="shared" si="27"/>
        <v>22.5</v>
      </c>
      <c r="M225" s="8">
        <f t="shared" si="28"/>
        <v>0.15625</v>
      </c>
      <c r="N225" s="3" t="s">
        <v>41</v>
      </c>
      <c r="O225" s="21" t="str">
        <f t="shared" si="29"/>
        <v>AIMAR</v>
      </c>
      <c r="P225" s="5"/>
    </row>
    <row r="226" spans="3:16" ht="21.75" thickTop="1" thickBot="1">
      <c r="C226" s="5"/>
      <c r="D226" s="11" t="s">
        <v>179</v>
      </c>
      <c r="E226" s="9">
        <v>22.6</v>
      </c>
      <c r="F226" s="10">
        <v>0.156944444444444</v>
      </c>
      <c r="G226" s="5"/>
      <c r="H226" s="22" t="str">
        <f t="shared" si="25"/>
        <v>JAQUET</v>
      </c>
      <c r="I226" s="3" t="s">
        <v>50</v>
      </c>
      <c r="J226" s="11" t="str">
        <f t="shared" ref="J226:J289" si="33">I226&amp;" à " &amp;N226</f>
        <v>J à B</v>
      </c>
      <c r="K226" s="6" t="str">
        <f t="shared" si="32"/>
        <v>JAQUET - BONFILS</v>
      </c>
      <c r="L226" s="7">
        <f t="shared" si="27"/>
        <v>22.6</v>
      </c>
      <c r="M226" s="8">
        <f t="shared" si="28"/>
        <v>0.156944444444444</v>
      </c>
      <c r="N226" s="3" t="s">
        <v>42</v>
      </c>
      <c r="O226" s="21" t="str">
        <f t="shared" si="29"/>
        <v>BONFILS</v>
      </c>
      <c r="P226" s="5"/>
    </row>
    <row r="227" spans="3:16" ht="21.75" thickTop="1" thickBot="1">
      <c r="C227" s="5"/>
      <c r="D227" s="11" t="s">
        <v>180</v>
      </c>
      <c r="E227" s="9">
        <v>22.7</v>
      </c>
      <c r="F227" s="10">
        <v>0.157638888888888</v>
      </c>
      <c r="G227" s="5"/>
      <c r="H227" s="22" t="str">
        <f t="shared" si="25"/>
        <v>JAQUET</v>
      </c>
      <c r="I227" s="3" t="s">
        <v>50</v>
      </c>
      <c r="J227" s="11" t="str">
        <f t="shared" si="33"/>
        <v>J à C</v>
      </c>
      <c r="K227" s="6" t="str">
        <f t="shared" si="32"/>
        <v>JAQUET - CLERC</v>
      </c>
      <c r="L227" s="7">
        <f t="shared" si="27"/>
        <v>22.7</v>
      </c>
      <c r="M227" s="8">
        <f t="shared" si="28"/>
        <v>0.157638888888888</v>
      </c>
      <c r="N227" s="3" t="s">
        <v>43</v>
      </c>
      <c r="O227" s="21" t="str">
        <f t="shared" si="29"/>
        <v>CLERC</v>
      </c>
      <c r="P227" s="5"/>
    </row>
    <row r="228" spans="3:16" ht="21.75" thickTop="1" thickBot="1">
      <c r="C228" s="5"/>
      <c r="D228" s="11" t="s">
        <v>181</v>
      </c>
      <c r="E228" s="9">
        <v>22.8</v>
      </c>
      <c r="F228" s="10">
        <v>0.15833333333333299</v>
      </c>
      <c r="G228" s="5"/>
      <c r="H228" s="22" t="str">
        <f t="shared" si="25"/>
        <v>JAQUET</v>
      </c>
      <c r="I228" s="3" t="s">
        <v>50</v>
      </c>
      <c r="J228" s="11" t="str">
        <f t="shared" si="33"/>
        <v>J à D</v>
      </c>
      <c r="K228" s="6" t="str">
        <f t="shared" si="32"/>
        <v>JAQUET - DELAROCHE</v>
      </c>
      <c r="L228" s="7">
        <f t="shared" si="27"/>
        <v>22.8</v>
      </c>
      <c r="M228" s="8">
        <f t="shared" si="28"/>
        <v>0.15833333333333299</v>
      </c>
      <c r="N228" s="3" t="s">
        <v>44</v>
      </c>
      <c r="O228" s="21" t="str">
        <f t="shared" si="29"/>
        <v>DELAROCHE</v>
      </c>
      <c r="P228" s="5"/>
    </row>
    <row r="229" spans="3:16" ht="21.75" thickTop="1" thickBot="1">
      <c r="C229" s="5"/>
      <c r="D229" s="11" t="s">
        <v>182</v>
      </c>
      <c r="E229" s="9">
        <v>22.9</v>
      </c>
      <c r="F229" s="10">
        <v>0.15902777777777699</v>
      </c>
      <c r="G229" s="5"/>
      <c r="H229" s="22" t="str">
        <f t="shared" si="25"/>
        <v>JAQUET</v>
      </c>
      <c r="I229" s="3" t="s">
        <v>50</v>
      </c>
      <c r="J229" s="11" t="str">
        <f t="shared" si="33"/>
        <v>J à E</v>
      </c>
      <c r="K229" s="6" t="str">
        <f t="shared" si="32"/>
        <v>JAQUET - ELENA</v>
      </c>
      <c r="L229" s="7">
        <f t="shared" si="27"/>
        <v>22.9</v>
      </c>
      <c r="M229" s="8">
        <f t="shared" si="28"/>
        <v>0.15902777777777699</v>
      </c>
      <c r="N229" s="3" t="s">
        <v>45</v>
      </c>
      <c r="O229" s="21" t="str">
        <f t="shared" si="29"/>
        <v>ELENA</v>
      </c>
      <c r="P229" s="5"/>
    </row>
    <row r="230" spans="3:16" ht="21.75" thickTop="1" thickBot="1">
      <c r="C230" s="5"/>
      <c r="D230" s="11" t="s">
        <v>183</v>
      </c>
      <c r="E230" s="9">
        <v>23</v>
      </c>
      <c r="F230" s="10">
        <v>0.15972222222222199</v>
      </c>
      <c r="G230" s="5"/>
      <c r="H230" s="22" t="str">
        <f t="shared" si="25"/>
        <v>JAQUET</v>
      </c>
      <c r="I230" s="3" t="s">
        <v>50</v>
      </c>
      <c r="J230" s="11" t="str">
        <f t="shared" si="33"/>
        <v>J à F</v>
      </c>
      <c r="K230" s="6" t="str">
        <f t="shared" si="32"/>
        <v>JAQUET - FAVRE</v>
      </c>
      <c r="L230" s="7">
        <f t="shared" si="27"/>
        <v>23</v>
      </c>
      <c r="M230" s="8">
        <f t="shared" si="28"/>
        <v>0.15972222222222199</v>
      </c>
      <c r="N230" s="3" t="s">
        <v>46</v>
      </c>
      <c r="O230" s="21" t="str">
        <f t="shared" si="29"/>
        <v>FAVRE</v>
      </c>
      <c r="P230" s="5"/>
    </row>
    <row r="231" spans="3:16" ht="21.75" thickTop="1" thickBot="1">
      <c r="C231" s="5"/>
      <c r="D231" s="11" t="s">
        <v>184</v>
      </c>
      <c r="E231" s="9">
        <v>23.1</v>
      </c>
      <c r="F231" s="10">
        <v>0.16041666666666601</v>
      </c>
      <c r="G231" s="5"/>
      <c r="H231" s="22" t="str">
        <f t="shared" si="25"/>
        <v>JAQUET</v>
      </c>
      <c r="I231" s="3" t="s">
        <v>50</v>
      </c>
      <c r="J231" s="11" t="str">
        <f t="shared" si="33"/>
        <v>J à G</v>
      </c>
      <c r="K231" s="6" t="str">
        <f t="shared" si="32"/>
        <v>JAQUET - GARREC</v>
      </c>
      <c r="L231" s="7">
        <f t="shared" si="27"/>
        <v>23.1</v>
      </c>
      <c r="M231" s="8">
        <f t="shared" si="28"/>
        <v>0.16041666666666601</v>
      </c>
      <c r="N231" s="3" t="s">
        <v>47</v>
      </c>
      <c r="O231" s="21" t="str">
        <f t="shared" si="29"/>
        <v>GARREC</v>
      </c>
      <c r="P231" s="5"/>
    </row>
    <row r="232" spans="3:16" ht="21.75" thickTop="1" thickBot="1">
      <c r="C232" s="5"/>
      <c r="D232" s="11" t="s">
        <v>185</v>
      </c>
      <c r="E232" s="9">
        <v>23.2</v>
      </c>
      <c r="F232" s="10">
        <v>0.16111111111111101</v>
      </c>
      <c r="G232" s="5"/>
      <c r="H232" s="22" t="str">
        <f t="shared" si="25"/>
        <v>JAQUET</v>
      </c>
      <c r="I232" s="3" t="s">
        <v>50</v>
      </c>
      <c r="J232" s="11" t="str">
        <f t="shared" si="33"/>
        <v>J à H</v>
      </c>
      <c r="K232" s="6" t="str">
        <f t="shared" si="32"/>
        <v>JAQUET - HADJ</v>
      </c>
      <c r="L232" s="7">
        <f t="shared" si="27"/>
        <v>23.2</v>
      </c>
      <c r="M232" s="8">
        <f t="shared" si="28"/>
        <v>0.16111111111111101</v>
      </c>
      <c r="N232" s="3" t="s">
        <v>48</v>
      </c>
      <c r="O232" s="21" t="str">
        <f t="shared" si="29"/>
        <v>HADJ</v>
      </c>
      <c r="P232" s="5"/>
    </row>
    <row r="233" spans="3:16" ht="21.75" thickTop="1" thickBot="1">
      <c r="C233" s="5"/>
      <c r="D233" s="11" t="s">
        <v>186</v>
      </c>
      <c r="E233" s="9">
        <v>23.3</v>
      </c>
      <c r="F233" s="10">
        <v>0.16180555555555501</v>
      </c>
      <c r="G233" s="5"/>
      <c r="H233" s="22" t="str">
        <f t="shared" si="25"/>
        <v>JAQUET</v>
      </c>
      <c r="I233" s="3" t="s">
        <v>50</v>
      </c>
      <c r="J233" s="11" t="str">
        <f t="shared" si="33"/>
        <v>J à I</v>
      </c>
      <c r="K233" s="6" t="str">
        <f t="shared" si="32"/>
        <v>JAQUET - INAUDI</v>
      </c>
      <c r="L233" s="7">
        <f t="shared" si="27"/>
        <v>23.3</v>
      </c>
      <c r="M233" s="8">
        <f t="shared" si="28"/>
        <v>0.16180555555555501</v>
      </c>
      <c r="N233" s="3" t="s">
        <v>49</v>
      </c>
      <c r="O233" s="21" t="str">
        <f t="shared" si="29"/>
        <v>INAUDI</v>
      </c>
      <c r="P233" s="5"/>
    </row>
    <row r="234" spans="3:16" ht="21.75" thickTop="1" thickBot="1">
      <c r="C234" s="5"/>
      <c r="D234" s="11" t="s">
        <v>187</v>
      </c>
      <c r="E234" s="9">
        <v>23.4</v>
      </c>
      <c r="F234" s="10">
        <v>0.16250000000000001</v>
      </c>
      <c r="G234" s="5"/>
      <c r="H234" s="22" t="str">
        <f t="shared" si="25"/>
        <v>JAQUET</v>
      </c>
      <c r="I234" s="3" t="s">
        <v>50</v>
      </c>
      <c r="J234" s="11" t="str">
        <f t="shared" si="33"/>
        <v>J à K</v>
      </c>
      <c r="K234" s="6" t="str">
        <f t="shared" si="32"/>
        <v>JAQUET - KRAMER</v>
      </c>
      <c r="L234" s="7">
        <f t="shared" si="27"/>
        <v>23.4</v>
      </c>
      <c r="M234" s="8">
        <f t="shared" si="28"/>
        <v>0.16250000000000001</v>
      </c>
      <c r="N234" s="3" t="s">
        <v>51</v>
      </c>
      <c r="O234" s="21" t="str">
        <f t="shared" si="29"/>
        <v>KRAMER</v>
      </c>
      <c r="P234" s="5"/>
    </row>
    <row r="235" spans="3:16" ht="21.75" thickTop="1" thickBot="1">
      <c r="C235" s="5"/>
      <c r="D235" s="11" t="s">
        <v>188</v>
      </c>
      <c r="E235" s="9">
        <v>23.5</v>
      </c>
      <c r="F235" s="10">
        <v>0.163194444444444</v>
      </c>
      <c r="G235" s="5"/>
      <c r="H235" s="22" t="str">
        <f t="shared" si="25"/>
        <v>JAQUET</v>
      </c>
      <c r="I235" s="3" t="s">
        <v>50</v>
      </c>
      <c r="J235" s="11" t="str">
        <f t="shared" si="33"/>
        <v>J à L</v>
      </c>
      <c r="K235" s="6" t="str">
        <f t="shared" si="32"/>
        <v>JAQUET - LAFLEUR</v>
      </c>
      <c r="L235" s="7">
        <f t="shared" si="27"/>
        <v>23.5</v>
      </c>
      <c r="M235" s="8">
        <f t="shared" si="28"/>
        <v>0.163194444444444</v>
      </c>
      <c r="N235" s="3" t="s">
        <v>52</v>
      </c>
      <c r="O235" s="21" t="str">
        <f t="shared" si="29"/>
        <v>LAFLEUR</v>
      </c>
      <c r="P235" s="5"/>
    </row>
    <row r="236" spans="3:16" ht="21.75" thickTop="1" thickBot="1">
      <c r="C236" s="5"/>
      <c r="D236" s="11" t="s">
        <v>189</v>
      </c>
      <c r="E236" s="9">
        <v>23.6</v>
      </c>
      <c r="F236" s="10">
        <v>0.163888888888888</v>
      </c>
      <c r="G236" s="5"/>
      <c r="H236" s="22" t="str">
        <f t="shared" si="25"/>
        <v>JAQUET</v>
      </c>
      <c r="I236" s="3" t="s">
        <v>50</v>
      </c>
      <c r="J236" s="11" t="str">
        <f t="shared" si="33"/>
        <v>J à M</v>
      </c>
      <c r="K236" s="6" t="str">
        <f t="shared" si="32"/>
        <v>JAQUET - MERCIER</v>
      </c>
      <c r="L236" s="7">
        <f t="shared" si="27"/>
        <v>23.6</v>
      </c>
      <c r="M236" s="8">
        <f t="shared" si="28"/>
        <v>0.163888888888888</v>
      </c>
      <c r="N236" s="3" t="s">
        <v>53</v>
      </c>
      <c r="O236" s="21" t="str">
        <f t="shared" si="29"/>
        <v>MERCIER</v>
      </c>
      <c r="P236" s="5"/>
    </row>
    <row r="237" spans="3:16" ht="21.75" thickTop="1" thickBot="1">
      <c r="C237" s="5"/>
      <c r="D237" s="11" t="s">
        <v>190</v>
      </c>
      <c r="E237" s="9">
        <v>23.7</v>
      </c>
      <c r="F237" s="10">
        <v>0.164583333333333</v>
      </c>
      <c r="G237" s="5"/>
      <c r="H237" s="22" t="str">
        <f t="shared" si="25"/>
        <v>JAQUET</v>
      </c>
      <c r="I237" s="3" t="s">
        <v>50</v>
      </c>
      <c r="J237" s="11" t="str">
        <f t="shared" si="33"/>
        <v>J à N</v>
      </c>
      <c r="K237" s="6" t="str">
        <f t="shared" si="32"/>
        <v>JAQUET - NOLO</v>
      </c>
      <c r="L237" s="7">
        <f t="shared" si="27"/>
        <v>23.7</v>
      </c>
      <c r="M237" s="8">
        <f t="shared" si="28"/>
        <v>0.164583333333333</v>
      </c>
      <c r="N237" s="3" t="s">
        <v>54</v>
      </c>
      <c r="O237" s="21" t="str">
        <f t="shared" si="29"/>
        <v>NOLO</v>
      </c>
      <c r="P237" s="5"/>
    </row>
    <row r="238" spans="3:16" ht="21.75" thickTop="1" thickBot="1">
      <c r="C238" s="5"/>
      <c r="D238" s="11" t="s">
        <v>313</v>
      </c>
      <c r="E238" s="9">
        <v>23.8</v>
      </c>
      <c r="F238" s="10">
        <v>0.165277777777777</v>
      </c>
      <c r="G238" s="5"/>
      <c r="H238" s="22" t="str">
        <f t="shared" si="25"/>
        <v>JAQUET</v>
      </c>
      <c r="I238" s="3" t="s">
        <v>50</v>
      </c>
      <c r="J238" s="11" t="str">
        <f t="shared" si="33"/>
        <v>J à O</v>
      </c>
      <c r="K238" s="6" t="str">
        <f t="shared" si="32"/>
        <v>JAQUET - ONDI</v>
      </c>
      <c r="L238" s="7">
        <f t="shared" si="27"/>
        <v>23.8</v>
      </c>
      <c r="M238" s="8">
        <f t="shared" si="28"/>
        <v>0.165277777777777</v>
      </c>
      <c r="N238" s="3" t="s">
        <v>216</v>
      </c>
      <c r="O238" s="21" t="str">
        <f t="shared" si="29"/>
        <v>ONDI</v>
      </c>
      <c r="P238" s="5"/>
    </row>
    <row r="239" spans="3:16" ht="21.75" thickTop="1" thickBot="1">
      <c r="C239" s="5"/>
      <c r="D239" s="11" t="s">
        <v>314</v>
      </c>
      <c r="E239" s="9">
        <v>23.9</v>
      </c>
      <c r="F239" s="10">
        <v>0.16597222222222199</v>
      </c>
      <c r="G239" s="5"/>
      <c r="H239" s="22" t="str">
        <f t="shared" si="25"/>
        <v>JAQUET</v>
      </c>
      <c r="I239" s="3" t="s">
        <v>50</v>
      </c>
      <c r="J239" s="11" t="str">
        <f t="shared" si="33"/>
        <v>J à P</v>
      </c>
      <c r="K239" s="6" t="str">
        <f t="shared" si="32"/>
        <v>JAQUET - PRIEUR</v>
      </c>
      <c r="L239" s="7">
        <f t="shared" si="27"/>
        <v>23.9</v>
      </c>
      <c r="M239" s="8">
        <f t="shared" si="28"/>
        <v>0.16597222222222199</v>
      </c>
      <c r="N239" s="3" t="s">
        <v>217</v>
      </c>
      <c r="O239" s="21" t="str">
        <f t="shared" si="29"/>
        <v>PRIEUR</v>
      </c>
      <c r="P239" s="5"/>
    </row>
    <row r="240" spans="3:16" ht="21.75" thickTop="1" thickBot="1">
      <c r="C240" s="5"/>
      <c r="D240" s="11" t="s">
        <v>315</v>
      </c>
      <c r="E240" s="9">
        <v>24</v>
      </c>
      <c r="F240" s="10">
        <v>0.16666666666666599</v>
      </c>
      <c r="G240" s="5"/>
      <c r="H240" s="22" t="str">
        <f t="shared" si="25"/>
        <v>JAQUET</v>
      </c>
      <c r="I240" s="3" t="s">
        <v>50</v>
      </c>
      <c r="J240" s="11" t="str">
        <f t="shared" si="33"/>
        <v>J à Q</v>
      </c>
      <c r="K240" s="6" t="str">
        <f t="shared" si="32"/>
        <v>JAQUET - QUATREBARBE</v>
      </c>
      <c r="L240" s="7">
        <f t="shared" si="27"/>
        <v>24</v>
      </c>
      <c r="M240" s="8">
        <f t="shared" si="28"/>
        <v>0.16666666666666599</v>
      </c>
      <c r="N240" s="3" t="s">
        <v>218</v>
      </c>
      <c r="O240" s="21" t="str">
        <f t="shared" si="29"/>
        <v>QUATREBARBE</v>
      </c>
      <c r="P240" s="5"/>
    </row>
    <row r="241" spans="3:16" ht="21.75" thickTop="1" thickBot="1">
      <c r="C241" s="5"/>
      <c r="D241" s="11" t="s">
        <v>316</v>
      </c>
      <c r="E241" s="9">
        <v>24.1</v>
      </c>
      <c r="F241" s="10">
        <v>0.16736111111111099</v>
      </c>
      <c r="G241" s="5"/>
      <c r="H241" s="22" t="str">
        <f t="shared" si="25"/>
        <v>JAQUET</v>
      </c>
      <c r="I241" s="3" t="s">
        <v>50</v>
      </c>
      <c r="J241" s="11" t="str">
        <f t="shared" si="33"/>
        <v>J à R</v>
      </c>
      <c r="K241" s="6" t="str">
        <f t="shared" si="32"/>
        <v>JAQUET - ROLIN</v>
      </c>
      <c r="L241" s="7">
        <f t="shared" si="27"/>
        <v>24.1</v>
      </c>
      <c r="M241" s="8">
        <f t="shared" si="28"/>
        <v>0.16736111111111099</v>
      </c>
      <c r="N241" s="3" t="s">
        <v>219</v>
      </c>
      <c r="O241" s="21" t="str">
        <f t="shared" si="29"/>
        <v>ROLIN</v>
      </c>
      <c r="P241" s="5"/>
    </row>
    <row r="242" spans="3:16" ht="21.75" thickTop="1" thickBot="1">
      <c r="C242" s="5"/>
      <c r="D242" s="11" t="s">
        <v>317</v>
      </c>
      <c r="E242" s="9">
        <v>24.2</v>
      </c>
      <c r="F242" s="10">
        <v>0.16805555555555499</v>
      </c>
      <c r="G242" s="5"/>
      <c r="H242" s="22" t="str">
        <f t="shared" si="25"/>
        <v>JAQUET</v>
      </c>
      <c r="I242" s="3" t="s">
        <v>50</v>
      </c>
      <c r="J242" s="11" t="str">
        <f t="shared" si="33"/>
        <v>J à S</v>
      </c>
      <c r="K242" s="6" t="str">
        <f t="shared" si="32"/>
        <v>JAQUET - STERN</v>
      </c>
      <c r="L242" s="7">
        <f t="shared" si="27"/>
        <v>24.3</v>
      </c>
      <c r="M242" s="8">
        <f t="shared" si="28"/>
        <v>0.16875000000000001</v>
      </c>
      <c r="N242" s="3" t="s">
        <v>220</v>
      </c>
      <c r="O242" s="21" t="str">
        <f t="shared" si="29"/>
        <v>STERN</v>
      </c>
      <c r="P242" s="5"/>
    </row>
    <row r="243" spans="3:16" ht="21.75" thickTop="1" thickBot="1">
      <c r="C243" s="5"/>
      <c r="D243" s="11" t="s">
        <v>318</v>
      </c>
      <c r="E243" s="9">
        <v>24.3</v>
      </c>
      <c r="F243" s="10">
        <v>0.16875000000000001</v>
      </c>
      <c r="G243" s="5"/>
      <c r="H243" s="22" t="str">
        <f t="shared" si="25"/>
        <v>JAQUET</v>
      </c>
      <c r="I243" s="3" t="s">
        <v>50</v>
      </c>
      <c r="J243" s="11" t="str">
        <f t="shared" si="33"/>
        <v>J à T</v>
      </c>
      <c r="K243" s="6" t="str">
        <f t="shared" si="32"/>
        <v>JAQUET - TOUTIN</v>
      </c>
      <c r="L243" s="7">
        <f t="shared" si="27"/>
        <v>24.3</v>
      </c>
      <c r="M243" s="8">
        <f t="shared" si="28"/>
        <v>0.16875000000000001</v>
      </c>
      <c r="N243" s="3" t="s">
        <v>221</v>
      </c>
      <c r="O243" s="21" t="str">
        <f t="shared" si="29"/>
        <v>TOUTIN</v>
      </c>
      <c r="P243" s="5"/>
    </row>
    <row r="244" spans="3:16" ht="21.75" thickTop="1" thickBot="1">
      <c r="C244" s="5"/>
      <c r="D244" s="11" t="s">
        <v>319</v>
      </c>
      <c r="E244" s="9">
        <v>24.4</v>
      </c>
      <c r="F244" s="10">
        <v>0.16944444444444401</v>
      </c>
      <c r="G244" s="5"/>
      <c r="H244" s="22" t="str">
        <f t="shared" si="25"/>
        <v>JAQUET</v>
      </c>
      <c r="I244" s="3" t="s">
        <v>50</v>
      </c>
      <c r="J244" s="11" t="str">
        <f t="shared" si="33"/>
        <v>J à U</v>
      </c>
      <c r="K244" s="6" t="str">
        <f t="shared" si="32"/>
        <v>JAQUET - URBI</v>
      </c>
      <c r="L244" s="7">
        <f t="shared" si="27"/>
        <v>24.4</v>
      </c>
      <c r="M244" s="8">
        <f t="shared" si="28"/>
        <v>0.16944444444444401</v>
      </c>
      <c r="N244" s="3" t="s">
        <v>222</v>
      </c>
      <c r="O244" s="21" t="str">
        <f t="shared" si="29"/>
        <v>URBI</v>
      </c>
      <c r="P244" s="5"/>
    </row>
    <row r="245" spans="3:16" ht="21.75" thickTop="1" thickBot="1">
      <c r="C245" s="5"/>
      <c r="D245" s="11" t="s">
        <v>320</v>
      </c>
      <c r="E245" s="9">
        <v>24.5</v>
      </c>
      <c r="F245" s="10">
        <v>0.17013888888888801</v>
      </c>
      <c r="G245" s="5"/>
      <c r="H245" s="22" t="str">
        <f t="shared" si="25"/>
        <v>JAQUET</v>
      </c>
      <c r="I245" s="3" t="s">
        <v>50</v>
      </c>
      <c r="J245" s="11" t="str">
        <f t="shared" si="33"/>
        <v>J à V</v>
      </c>
      <c r="K245" s="6" t="str">
        <f t="shared" si="32"/>
        <v>JAQUET - VIROUX</v>
      </c>
      <c r="L245" s="7">
        <f t="shared" si="27"/>
        <v>24.5</v>
      </c>
      <c r="M245" s="8">
        <f t="shared" si="28"/>
        <v>0.17013888888888801</v>
      </c>
      <c r="N245" s="3" t="s">
        <v>223</v>
      </c>
      <c r="O245" s="21" t="str">
        <f t="shared" si="29"/>
        <v>VIROUX</v>
      </c>
      <c r="P245" s="5"/>
    </row>
    <row r="246" spans="3:16" ht="21.75" thickTop="1" thickBot="1">
      <c r="C246" s="5"/>
      <c r="D246" s="11" t="s">
        <v>321</v>
      </c>
      <c r="E246" s="9">
        <v>24.6</v>
      </c>
      <c r="F246" s="10">
        <v>0.170833333333333</v>
      </c>
      <c r="G246" s="5"/>
      <c r="H246" s="22" t="str">
        <f t="shared" si="25"/>
        <v>JAQUET</v>
      </c>
      <c r="I246" s="3" t="s">
        <v>50</v>
      </c>
      <c r="J246" s="11" t="str">
        <f t="shared" si="33"/>
        <v>J à W</v>
      </c>
      <c r="K246" s="6" t="str">
        <f t="shared" si="32"/>
        <v>JAQUET - WACHTER</v>
      </c>
      <c r="L246" s="7">
        <f t="shared" si="27"/>
        <v>24.6</v>
      </c>
      <c r="M246" s="8">
        <f t="shared" si="28"/>
        <v>0.170833333333333</v>
      </c>
      <c r="N246" s="3" t="s">
        <v>224</v>
      </c>
      <c r="O246" s="21" t="str">
        <f t="shared" si="29"/>
        <v>WACHTER</v>
      </c>
      <c r="P246" s="5"/>
    </row>
    <row r="247" spans="3:16" ht="21.75" thickTop="1" thickBot="1">
      <c r="C247" s="5"/>
      <c r="D247" s="11" t="s">
        <v>322</v>
      </c>
      <c r="E247" s="9">
        <v>24.7</v>
      </c>
      <c r="F247" s="10">
        <v>0.171527777777777</v>
      </c>
      <c r="G247" s="5"/>
      <c r="H247" s="22" t="str">
        <f t="shared" si="25"/>
        <v>JAQUET</v>
      </c>
      <c r="I247" s="3" t="s">
        <v>50</v>
      </c>
      <c r="J247" s="11" t="str">
        <f t="shared" si="33"/>
        <v>J à X</v>
      </c>
      <c r="K247" s="6" t="str">
        <f t="shared" si="32"/>
        <v>JAQUET - XERRY</v>
      </c>
      <c r="L247" s="7">
        <f t="shared" si="27"/>
        <v>24.7</v>
      </c>
      <c r="M247" s="8">
        <f t="shared" si="28"/>
        <v>0.171527777777777</v>
      </c>
      <c r="N247" s="3" t="s">
        <v>225</v>
      </c>
      <c r="O247" s="21" t="str">
        <f t="shared" si="29"/>
        <v>XERRY</v>
      </c>
      <c r="P247" s="5"/>
    </row>
    <row r="248" spans="3:16" ht="21.75" thickTop="1" thickBot="1">
      <c r="C248" s="5"/>
      <c r="D248" s="11" t="s">
        <v>323</v>
      </c>
      <c r="E248" s="9">
        <v>24.8</v>
      </c>
      <c r="F248" s="10">
        <v>0.172222222222222</v>
      </c>
      <c r="G248" s="5"/>
      <c r="H248" s="22" t="str">
        <f t="shared" si="25"/>
        <v>JAQUET</v>
      </c>
      <c r="I248" s="3" t="s">
        <v>50</v>
      </c>
      <c r="J248" s="11" t="str">
        <f t="shared" si="33"/>
        <v>J à Y</v>
      </c>
      <c r="K248" s="6" t="str">
        <f t="shared" si="32"/>
        <v>JAQUET - YACHOU</v>
      </c>
      <c r="L248" s="7">
        <f t="shared" si="27"/>
        <v>24.8</v>
      </c>
      <c r="M248" s="8">
        <f t="shared" si="28"/>
        <v>0.172222222222222</v>
      </c>
      <c r="N248" s="3" t="s">
        <v>226</v>
      </c>
      <c r="O248" s="21" t="str">
        <f t="shared" si="29"/>
        <v>YACHOU</v>
      </c>
      <c r="P248" s="5"/>
    </row>
    <row r="249" spans="3:16" ht="21.75" thickTop="1" thickBot="1">
      <c r="C249" s="5"/>
      <c r="D249" s="11" t="s">
        <v>324</v>
      </c>
      <c r="E249" s="9">
        <v>24.9</v>
      </c>
      <c r="F249" s="10">
        <v>0.172916666666666</v>
      </c>
      <c r="G249" s="5"/>
      <c r="H249" s="22" t="str">
        <f t="shared" si="25"/>
        <v>JAQUET</v>
      </c>
      <c r="I249" s="3" t="s">
        <v>50</v>
      </c>
      <c r="J249" s="11" t="str">
        <f t="shared" si="33"/>
        <v>J à Z</v>
      </c>
      <c r="K249" s="6" t="str">
        <f t="shared" si="32"/>
        <v>JAQUET - ZAPATA</v>
      </c>
      <c r="L249" s="7">
        <f t="shared" si="27"/>
        <v>24.9</v>
      </c>
      <c r="M249" s="8">
        <f t="shared" si="28"/>
        <v>0.172916666666666</v>
      </c>
      <c r="N249" s="3" t="s">
        <v>227</v>
      </c>
      <c r="O249" s="21" t="str">
        <f t="shared" si="29"/>
        <v>ZAPATA</v>
      </c>
      <c r="P249" s="5"/>
    </row>
    <row r="250" spans="3:16" ht="21.75" thickTop="1" thickBot="1">
      <c r="C250" s="5"/>
      <c r="D250" s="11" t="s">
        <v>130</v>
      </c>
      <c r="E250" s="9">
        <v>25</v>
      </c>
      <c r="F250" s="10">
        <v>0.17361111111111099</v>
      </c>
      <c r="G250" s="5"/>
      <c r="H250" s="22" t="str">
        <f t="shared" si="25"/>
        <v>KRAMER</v>
      </c>
      <c r="I250" s="3" t="s">
        <v>51</v>
      </c>
      <c r="J250" s="11" t="str">
        <f t="shared" si="33"/>
        <v>K à A</v>
      </c>
      <c r="K250" s="6" t="str">
        <f t="shared" si="32"/>
        <v>KRAMER - AIMAR</v>
      </c>
      <c r="L250" s="7">
        <f t="shared" si="27"/>
        <v>25</v>
      </c>
      <c r="M250" s="8">
        <f t="shared" si="28"/>
        <v>0.17361111111111099</v>
      </c>
      <c r="N250" s="3" t="s">
        <v>41</v>
      </c>
      <c r="O250" s="21" t="str">
        <f t="shared" si="29"/>
        <v>AIMAR</v>
      </c>
      <c r="P250" s="5"/>
    </row>
    <row r="251" spans="3:16" ht="21.75" thickTop="1" thickBot="1">
      <c r="C251" s="5"/>
      <c r="D251" s="11" t="s">
        <v>167</v>
      </c>
      <c r="E251" s="9">
        <v>25.1</v>
      </c>
      <c r="F251" s="10">
        <v>0.17430555555555499</v>
      </c>
      <c r="G251" s="5"/>
      <c r="H251" s="22" t="str">
        <f t="shared" si="25"/>
        <v>KRAMER</v>
      </c>
      <c r="I251" s="3" t="s">
        <v>51</v>
      </c>
      <c r="J251" s="11" t="str">
        <f t="shared" si="33"/>
        <v>K à B</v>
      </c>
      <c r="K251" s="6" t="str">
        <f t="shared" si="32"/>
        <v>KRAMER - BONFILS</v>
      </c>
      <c r="L251" s="7">
        <f t="shared" si="27"/>
        <v>25.1</v>
      </c>
      <c r="M251" s="8">
        <f t="shared" si="28"/>
        <v>0.17430555555555499</v>
      </c>
      <c r="N251" s="3" t="s">
        <v>42</v>
      </c>
      <c r="O251" s="21" t="str">
        <f t="shared" si="29"/>
        <v>BONFILS</v>
      </c>
      <c r="P251" s="5"/>
    </row>
    <row r="252" spans="3:16" ht="21.75" thickTop="1" thickBot="1">
      <c r="C252" s="5"/>
      <c r="D252" s="11" t="s">
        <v>168</v>
      </c>
      <c r="E252" s="9">
        <v>25.2</v>
      </c>
      <c r="F252" s="10">
        <v>0.17499999999999999</v>
      </c>
      <c r="G252" s="5"/>
      <c r="H252" s="22" t="str">
        <f t="shared" si="25"/>
        <v>KRAMER</v>
      </c>
      <c r="I252" s="3" t="s">
        <v>51</v>
      </c>
      <c r="J252" s="11" t="str">
        <f t="shared" si="33"/>
        <v>K à C</v>
      </c>
      <c r="K252" s="6" t="str">
        <f t="shared" si="32"/>
        <v>KRAMER - CLERC</v>
      </c>
      <c r="L252" s="7">
        <f t="shared" si="27"/>
        <v>25.2</v>
      </c>
      <c r="M252" s="8">
        <f t="shared" si="28"/>
        <v>0.17499999999999999</v>
      </c>
      <c r="N252" s="3" t="s">
        <v>43</v>
      </c>
      <c r="O252" s="21" t="str">
        <f t="shared" si="29"/>
        <v>CLERC</v>
      </c>
      <c r="P252" s="5"/>
    </row>
    <row r="253" spans="3:16" ht="21.75" thickTop="1" thickBot="1">
      <c r="C253" s="5"/>
      <c r="D253" s="11" t="s">
        <v>169</v>
      </c>
      <c r="E253" s="9">
        <v>25.3</v>
      </c>
      <c r="F253" s="10">
        <v>0.17569444444444399</v>
      </c>
      <c r="G253" s="5"/>
      <c r="H253" s="22" t="str">
        <f t="shared" si="25"/>
        <v>KRAMER</v>
      </c>
      <c r="I253" s="3" t="s">
        <v>51</v>
      </c>
      <c r="J253" s="11" t="str">
        <f t="shared" si="33"/>
        <v>K à D</v>
      </c>
      <c r="K253" s="6" t="str">
        <f t="shared" si="32"/>
        <v>KRAMER - DELAROCHE</v>
      </c>
      <c r="L253" s="7">
        <f t="shared" si="27"/>
        <v>25.3</v>
      </c>
      <c r="M253" s="8">
        <f t="shared" si="28"/>
        <v>0.17569444444444399</v>
      </c>
      <c r="N253" s="3" t="s">
        <v>44</v>
      </c>
      <c r="O253" s="21" t="str">
        <f t="shared" si="29"/>
        <v>DELAROCHE</v>
      </c>
      <c r="P253" s="5"/>
    </row>
    <row r="254" spans="3:16" ht="21.75" thickTop="1" thickBot="1">
      <c r="C254" s="5"/>
      <c r="D254" s="11" t="s">
        <v>170</v>
      </c>
      <c r="E254" s="9">
        <v>25.4</v>
      </c>
      <c r="F254" s="10">
        <v>0.17638888888888801</v>
      </c>
      <c r="G254" s="5"/>
      <c r="H254" s="22" t="str">
        <f t="shared" si="25"/>
        <v>KRAMER</v>
      </c>
      <c r="I254" s="3" t="s">
        <v>51</v>
      </c>
      <c r="J254" s="11" t="str">
        <f t="shared" si="33"/>
        <v>K à E</v>
      </c>
      <c r="K254" s="6" t="str">
        <f t="shared" si="32"/>
        <v>KRAMER - ELENA</v>
      </c>
      <c r="L254" s="7">
        <f t="shared" si="27"/>
        <v>25.4</v>
      </c>
      <c r="M254" s="8">
        <f t="shared" si="28"/>
        <v>0.17638888888888801</v>
      </c>
      <c r="N254" s="3" t="s">
        <v>45</v>
      </c>
      <c r="O254" s="21" t="str">
        <f t="shared" si="29"/>
        <v>ELENA</v>
      </c>
      <c r="P254" s="5"/>
    </row>
    <row r="255" spans="3:16" ht="21.75" thickTop="1" thickBot="1">
      <c r="C255" s="5"/>
      <c r="D255" s="11" t="s">
        <v>171</v>
      </c>
      <c r="E255" s="9">
        <v>25.5</v>
      </c>
      <c r="F255" s="10">
        <v>0.17708333333333301</v>
      </c>
      <c r="G255" s="5"/>
      <c r="H255" s="22" t="str">
        <f t="shared" si="25"/>
        <v>KRAMER</v>
      </c>
      <c r="I255" s="3" t="s">
        <v>51</v>
      </c>
      <c r="J255" s="11" t="str">
        <f t="shared" si="33"/>
        <v>K à F</v>
      </c>
      <c r="K255" s="6" t="str">
        <f t="shared" si="32"/>
        <v>KRAMER - FAVRE</v>
      </c>
      <c r="L255" s="7">
        <f t="shared" si="27"/>
        <v>25.5</v>
      </c>
      <c r="M255" s="8">
        <f t="shared" si="28"/>
        <v>0.17708333333333301</v>
      </c>
      <c r="N255" s="3" t="s">
        <v>46</v>
      </c>
      <c r="O255" s="21" t="str">
        <f t="shared" si="29"/>
        <v>FAVRE</v>
      </c>
      <c r="P255" s="5"/>
    </row>
    <row r="256" spans="3:16" ht="21.75" thickTop="1" thickBot="1">
      <c r="C256" s="5"/>
      <c r="D256" s="11" t="s">
        <v>172</v>
      </c>
      <c r="E256" s="9">
        <v>25.6</v>
      </c>
      <c r="F256" s="10">
        <v>0.17777777777777701</v>
      </c>
      <c r="G256" s="5"/>
      <c r="H256" s="22" t="str">
        <f t="shared" si="25"/>
        <v>KRAMER</v>
      </c>
      <c r="I256" s="3" t="s">
        <v>51</v>
      </c>
      <c r="J256" s="11" t="str">
        <f t="shared" si="33"/>
        <v>K à G</v>
      </c>
      <c r="K256" s="6" t="str">
        <f t="shared" si="32"/>
        <v>KRAMER - GARREC</v>
      </c>
      <c r="L256" s="7">
        <f t="shared" si="27"/>
        <v>25.6</v>
      </c>
      <c r="M256" s="8">
        <f t="shared" si="28"/>
        <v>0.17777777777777701</v>
      </c>
      <c r="N256" s="3" t="s">
        <v>47</v>
      </c>
      <c r="O256" s="21" t="str">
        <f t="shared" si="29"/>
        <v>GARREC</v>
      </c>
      <c r="P256" s="5"/>
    </row>
    <row r="257" spans="3:16" ht="21.75" thickTop="1" thickBot="1">
      <c r="C257" s="5"/>
      <c r="D257" s="11" t="s">
        <v>173</v>
      </c>
      <c r="E257" s="9">
        <v>25.7</v>
      </c>
      <c r="F257" s="10">
        <v>0.178472222222222</v>
      </c>
      <c r="G257" s="5"/>
      <c r="H257" s="22" t="str">
        <f t="shared" ref="H257:H320" si="34">IF($I257="A",$A$1,IF($I257="B",$A$2,IF($I257="C",$A$3,IF($I257="D",$A$4,IF($I257="E",$A$5,IF($I257="F",$A$6,IF($I257="G",$A$7,IF($I257="H",$A$8,IF($I257="I",$A$9,IF($I257="J",$A$10,IF($I257="K",$A$11,IF($I257="L",$A$12,IF($I257="M",$A$13,IF($I257="N",$A$14,IF($I257="O",$A$15,IF($I257="P",$A$16,IF($I257="Q",$A$17,IF($I257="R",$A$18,IF($I257="S",$A$19,IF($I257="T",$A$20,IF($I257="U",$A$21,IF($I257="V",$A$22,IF($I257="W",$A$23,IF($I257="X",$A$24,IF($I257="Y",$A$25,IF($I257="Z",$A$26,""))))))))))))))))))))))))))</f>
        <v>KRAMER</v>
      </c>
      <c r="I257" s="3" t="s">
        <v>51</v>
      </c>
      <c r="J257" s="11" t="str">
        <f t="shared" si="33"/>
        <v>K à H</v>
      </c>
      <c r="K257" s="6" t="str">
        <f t="shared" si="32"/>
        <v>KRAMER - HADJ</v>
      </c>
      <c r="L257" s="7">
        <f t="shared" si="27"/>
        <v>25.7</v>
      </c>
      <c r="M257" s="8">
        <f t="shared" si="28"/>
        <v>0.178472222222222</v>
      </c>
      <c r="N257" s="3" t="s">
        <v>48</v>
      </c>
      <c r="O257" s="21" t="str">
        <f t="shared" ref="O257:O320" si="35">IF(N257="A",$A$1,IF(N257="B",$A$2,IF(N257="C",$A$3,IF(N257="D",$A$4,IF(N257="E",$A$5,IF(N257="F",$A$6,IF(N257="G",$A$7,IF(N257="H",$A$8,IF(N257="I",$A$9,IF(N257="J",$A$10,IF(N257="K",$A$11,IF(N257="L",$A$12,IF(N257="M",$A$13,IF(N257="N",$A$14,IF(N257="O",$A$15,IF(N257="P",$A$16,IF(N257="Q",$A$17,IF(N257="R",$A$18,IF(N257="S",$A$19,IF(N257="T",$A$20,IF(N257="U",$A$21,IF(N257="V",$A$22,IF(N257="W",$A$23,IF(N257="X",$A$24,IF(N257="Y",$A$25,IF(N257="Z",$A$26,""))))))))))))))))))))))))))</f>
        <v>HADJ</v>
      </c>
      <c r="P257" s="5"/>
    </row>
    <row r="258" spans="3:16" ht="21.75" thickTop="1" thickBot="1">
      <c r="C258" s="5"/>
      <c r="D258" s="11" t="s">
        <v>174</v>
      </c>
      <c r="E258" s="9">
        <v>25.8</v>
      </c>
      <c r="F258" s="10">
        <v>0.179166666666666</v>
      </c>
      <c r="G258" s="5"/>
      <c r="H258" s="22" t="str">
        <f t="shared" si="34"/>
        <v>KRAMER</v>
      </c>
      <c r="I258" s="3" t="s">
        <v>51</v>
      </c>
      <c r="J258" s="11" t="str">
        <f t="shared" si="33"/>
        <v>K à I</v>
      </c>
      <c r="K258" s="6" t="str">
        <f t="shared" si="32"/>
        <v>KRAMER - INAUDI</v>
      </c>
      <c r="L258" s="7">
        <f t="shared" ref="L258:L321" si="36">IF($J258=$D258,$E258,IF($J259=$D259,$E259,IF($J260=$D260,$E260,IF($J261=$D261,$E261,IF($J262=$D262,$E262,IF($J263=$D263,$E263,IF($J264=$D264,$E264,IF($J265=$D265,$E265,IF($J266=$D266,$E266,IF($J267=$D267,$E267,IF($J268=$D268,$E268,IF($J269=$D269,$E269,IF($J270=$D270,$E270,IF($J271=$D271,$E271,IF($J272=$D272,$E272,IF($J273=$D273,$E273,IF($J274=$D274,$E274,IF($J275=$D275,$E275,IF($J276=$D276,$E276,IF($J277=$D277,$E277,IF($J278=$D278,$E278,IF($J279=$D279,$E279,IF($J280=$D280,$E280,IF($J281=$D281,$E281,IF($J282=$D282,$E282,IF($J283=$D283,$E283,IF($J284=$D284,$E284,IF($J285=$D285,$E285,IF($J286=$D286,$E286,IF($J287=$D287,$E287,IF($J288=$D288,$E288,IF($J289=$D289,$E289,IF($J290=$D290,$E290,IF($J291=$D291,$E291,IF($J292=$D292,$E292,IF($J293=$D293,$E293,IF($J294=$D294,$E294,IF($J295=$D295,$E295,IF($J296=$D296,$E296,IF($J297=$D297,$E297,IF($J298=$D298,$E298,IF($J299=$D299,$E299,IF($J300=$D300,$E300,IF($J301=$D301,$E301,IF($J302=$D302,$E302,IF($J303=$D303,$E303,IF($J304=$D304,$E304,IF($J305=$D305,$E305,IF($J306=$D306,$E306,IF($J307=$D307,$E307,IF($J308=$D308,$E308,IF($J309=$D309,$E309,IF($J310=$D310,$E310,IF($J311=$D311,$E311,IF($J312=$D312,$E312,IF($J313=$D313,$E313,IF($J314=$D314,$E314,IF($J315=$D315,$E315,IF($J316=$D316,$E316,IF($J317=$D317,$E317,IF($J319=$D319,$E319,IF($J320=$D320,$E320,IF($J321=$D321,$E321,IF($J322=$D322,$E322,""))))))))))))))))))))))))))))))))))))))))))))))))))))))))))))))))</f>
        <v>25.8</v>
      </c>
      <c r="M258" s="8">
        <f t="shared" ref="M258:M310" si="37">IF($J258=$D258,$F258,IF($J259=$D259,$F259,IF($J260=$D260,$F260,IF($J261=$D261,$F261,IF($J262=$D262,$F262,IF($J263=$D263,$F263,IF($J264=$D264,$F264,IF($J265=$D265,$F265,IF($J266=$D266,$F266,IF($J267=$D267,$F267,IF($J268=$D268,$F268,IF($J269=$D269,$F269,IF($J270=$D270,$F270,IF($J271=$D271,$F271,IF($J272=$D272,$F272,IF($J273=$D273,$F273,IF($J274=$D274,$F274,IF($J275=$D275,$F275,IF($J276=$D276,$F276,IF($J277=$D277,$F277,IF($J278=$D278,$F278,IF($J279=$D279,$F279,IF($J280=$D280,$F280,IF($J281=$D281,$F281,IF($J282=$D282,$F282,IF($J283=$D283,$F283,IF($J284=$D284,$F284,IF($J285=$D285,$F285,IF($J286=$D286,$F286,IF($J287=$D287,$F287,IF($J288=$D288,$F288,IF($J289=$D289,$F289,IF($J290=$D290,$F290,IF($J291=$D291,$F291,IF($J292=$D292,$F292,IF($J293=$D293,$F293,IF($J294=$D294,$F294,IF($J295=$D295,$F295,IF($J296=$D296,$F296,IF($J297=$D297,$F297,IF($J298=$D298,$F298,IF($J299=$D299,$F299,IF($J300=$D300,$F300,IF($J301=$D301,$F301,IF($J302=$D302,$F302,IF($J303=$D303,$F303,IF($J304=$D304,$F304,IF($J305=$D305,$F305,IF($J306=$D306,$F306,IF($J307=$D307,$F307,IF($J308=$D308,$F308,IF($J309=$D309,$F309,IF($J310=$D310,$F310,IF($J311=$D311,$F311,IF($J312=$D312,$F312,IF($J313=$D313,$F313,IF($J314=$D314,$F314,IF($J315=$D315,$F315,IF($J316=$D316,$F316,IF($J317=$D317,$F317,IF($J319=$D319,$F319,IF($J320=$D320,$F320,IF($J321=$D321,$F321,IF($J322=$D322,$F322,""))))))))))))))))))))))))))))))))))))))))))))))))))))))))))))))))</f>
        <v>0.179166666666666</v>
      </c>
      <c r="N258" s="3" t="s">
        <v>49</v>
      </c>
      <c r="O258" s="21" t="str">
        <f t="shared" si="35"/>
        <v>INAUDI</v>
      </c>
      <c r="P258" s="5"/>
    </row>
    <row r="259" spans="3:16" ht="21.75" thickTop="1" thickBot="1">
      <c r="C259" s="5"/>
      <c r="D259" s="11" t="s">
        <v>175</v>
      </c>
      <c r="E259" s="9">
        <v>25.9</v>
      </c>
      <c r="F259" s="10">
        <v>0.179861111111111</v>
      </c>
      <c r="G259" s="5"/>
      <c r="H259" s="22" t="str">
        <f t="shared" si="34"/>
        <v>KRAMER</v>
      </c>
      <c r="I259" s="3" t="s">
        <v>51</v>
      </c>
      <c r="J259" s="11" t="str">
        <f t="shared" si="33"/>
        <v>K à J</v>
      </c>
      <c r="K259" s="6" t="str">
        <f t="shared" si="32"/>
        <v>KRAMER - JAQUET</v>
      </c>
      <c r="L259" s="7">
        <f t="shared" si="36"/>
        <v>25.9</v>
      </c>
      <c r="M259" s="8">
        <f t="shared" si="37"/>
        <v>0.179861111111111</v>
      </c>
      <c r="N259" s="3" t="s">
        <v>50</v>
      </c>
      <c r="O259" s="21" t="str">
        <f t="shared" si="35"/>
        <v>JAQUET</v>
      </c>
      <c r="P259" s="5"/>
    </row>
    <row r="260" spans="3:16" ht="21.75" thickTop="1" thickBot="1">
      <c r="C260" s="5"/>
      <c r="D260" s="11" t="s">
        <v>176</v>
      </c>
      <c r="E260" s="9">
        <v>26</v>
      </c>
      <c r="F260" s="10">
        <v>0.180555555555555</v>
      </c>
      <c r="G260" s="5"/>
      <c r="H260" s="22" t="str">
        <f t="shared" si="34"/>
        <v>KRAMER</v>
      </c>
      <c r="I260" s="3" t="s">
        <v>51</v>
      </c>
      <c r="J260" s="11" t="str">
        <f t="shared" si="33"/>
        <v>K à L</v>
      </c>
      <c r="K260" s="6" t="str">
        <f t="shared" si="32"/>
        <v>KRAMER - LAFLEUR</v>
      </c>
      <c r="L260" s="7">
        <f t="shared" si="36"/>
        <v>26</v>
      </c>
      <c r="M260" s="8">
        <f t="shared" si="37"/>
        <v>0.180555555555555</v>
      </c>
      <c r="N260" s="3" t="s">
        <v>52</v>
      </c>
      <c r="O260" s="21" t="str">
        <f t="shared" si="35"/>
        <v>LAFLEUR</v>
      </c>
      <c r="P260" s="5"/>
    </row>
    <row r="261" spans="3:16" ht="21.75" thickTop="1" thickBot="1">
      <c r="C261" s="5"/>
      <c r="D261" s="11" t="s">
        <v>177</v>
      </c>
      <c r="E261" s="9">
        <v>26.1</v>
      </c>
      <c r="F261" s="10">
        <v>0.18124999999999999</v>
      </c>
      <c r="G261" s="5"/>
      <c r="H261" s="22" t="str">
        <f t="shared" si="34"/>
        <v>KRAMER</v>
      </c>
      <c r="I261" s="3" t="s">
        <v>51</v>
      </c>
      <c r="J261" s="11" t="str">
        <f t="shared" si="33"/>
        <v>K à M</v>
      </c>
      <c r="K261" s="6" t="str">
        <f t="shared" si="32"/>
        <v>KRAMER - MERCIER</v>
      </c>
      <c r="L261" s="7">
        <f t="shared" si="36"/>
        <v>26.1</v>
      </c>
      <c r="M261" s="8">
        <f t="shared" si="37"/>
        <v>0.18124999999999999</v>
      </c>
      <c r="N261" s="3" t="s">
        <v>53</v>
      </c>
      <c r="O261" s="21" t="str">
        <f t="shared" si="35"/>
        <v>MERCIER</v>
      </c>
      <c r="P261" s="5"/>
    </row>
    <row r="262" spans="3:16" ht="21.75" thickTop="1" thickBot="1">
      <c r="C262" s="5"/>
      <c r="D262" s="11" t="s">
        <v>178</v>
      </c>
      <c r="E262" s="9">
        <v>26.2</v>
      </c>
      <c r="F262" s="10">
        <v>0.18194444444444399</v>
      </c>
      <c r="G262" s="5"/>
      <c r="H262" s="22" t="str">
        <f t="shared" si="34"/>
        <v>KRAMER</v>
      </c>
      <c r="I262" s="3" t="s">
        <v>51</v>
      </c>
      <c r="J262" s="11" t="str">
        <f t="shared" si="33"/>
        <v>K à N</v>
      </c>
      <c r="K262" s="6" t="str">
        <f t="shared" si="32"/>
        <v>KRAMER - NOLO</v>
      </c>
      <c r="L262" s="7">
        <f t="shared" si="36"/>
        <v>26.2</v>
      </c>
      <c r="M262" s="8">
        <f t="shared" si="37"/>
        <v>0.18194444444444399</v>
      </c>
      <c r="N262" s="3" t="s">
        <v>54</v>
      </c>
      <c r="O262" s="21" t="str">
        <f t="shared" si="35"/>
        <v>NOLO</v>
      </c>
      <c r="P262" s="5"/>
    </row>
    <row r="263" spans="3:16" ht="21.75" thickTop="1" thickBot="1">
      <c r="C263" s="5"/>
      <c r="D263" s="11" t="s">
        <v>325</v>
      </c>
      <c r="E263" s="9">
        <v>26.3</v>
      </c>
      <c r="F263" s="10">
        <v>0.18263888888888799</v>
      </c>
      <c r="G263" s="5"/>
      <c r="H263" s="22" t="str">
        <f t="shared" si="34"/>
        <v>KRAMER</v>
      </c>
      <c r="I263" s="3" t="s">
        <v>51</v>
      </c>
      <c r="J263" s="11" t="str">
        <f t="shared" si="33"/>
        <v>K à O</v>
      </c>
      <c r="K263" s="6" t="str">
        <f t="shared" si="32"/>
        <v>KRAMER - ONDI</v>
      </c>
      <c r="L263" s="7">
        <f t="shared" si="36"/>
        <v>26.3</v>
      </c>
      <c r="M263" s="8">
        <f t="shared" si="37"/>
        <v>0.18263888888888799</v>
      </c>
      <c r="N263" s="3" t="s">
        <v>216</v>
      </c>
      <c r="O263" s="21" t="str">
        <f t="shared" si="35"/>
        <v>ONDI</v>
      </c>
      <c r="P263" s="5"/>
    </row>
    <row r="264" spans="3:16" ht="21.75" thickTop="1" thickBot="1">
      <c r="C264" s="5"/>
      <c r="D264" s="11" t="s">
        <v>326</v>
      </c>
      <c r="E264" s="9">
        <v>26.4</v>
      </c>
      <c r="F264" s="10">
        <v>0.18333333333333299</v>
      </c>
      <c r="G264" s="5"/>
      <c r="H264" s="22" t="str">
        <f t="shared" si="34"/>
        <v>KRAMER</v>
      </c>
      <c r="I264" s="3" t="s">
        <v>51</v>
      </c>
      <c r="J264" s="11" t="str">
        <f t="shared" si="33"/>
        <v>K à P</v>
      </c>
      <c r="K264" s="6" t="str">
        <f t="shared" si="32"/>
        <v>KRAMER - PRIEUR</v>
      </c>
      <c r="L264" s="7">
        <f t="shared" si="36"/>
        <v>26.4</v>
      </c>
      <c r="M264" s="8">
        <f t="shared" si="37"/>
        <v>0.18333333333333299</v>
      </c>
      <c r="N264" s="3" t="s">
        <v>217</v>
      </c>
      <c r="O264" s="21" t="str">
        <f t="shared" si="35"/>
        <v>PRIEUR</v>
      </c>
      <c r="P264" s="5"/>
    </row>
    <row r="265" spans="3:16" ht="21.75" thickTop="1" thickBot="1">
      <c r="C265" s="5"/>
      <c r="D265" s="11" t="s">
        <v>327</v>
      </c>
      <c r="E265" s="9">
        <v>26.5</v>
      </c>
      <c r="F265" s="10">
        <v>0.18402777777777701</v>
      </c>
      <c r="G265" s="5"/>
      <c r="H265" s="22" t="str">
        <f t="shared" si="34"/>
        <v>KRAMER</v>
      </c>
      <c r="I265" s="3" t="s">
        <v>51</v>
      </c>
      <c r="J265" s="11" t="str">
        <f t="shared" si="33"/>
        <v>K à Q</v>
      </c>
      <c r="K265" s="6" t="str">
        <f t="shared" si="32"/>
        <v>KRAMER - QUATREBARBE</v>
      </c>
      <c r="L265" s="7">
        <f t="shared" si="36"/>
        <v>26.5</v>
      </c>
      <c r="M265" s="8">
        <f t="shared" si="37"/>
        <v>0.18402777777777701</v>
      </c>
      <c r="N265" s="3" t="s">
        <v>218</v>
      </c>
      <c r="O265" s="21" t="str">
        <f t="shared" si="35"/>
        <v>QUATREBARBE</v>
      </c>
      <c r="P265" s="5"/>
    </row>
    <row r="266" spans="3:16" ht="21.75" thickTop="1" thickBot="1">
      <c r="C266" s="5"/>
      <c r="D266" s="11" t="s">
        <v>328</v>
      </c>
      <c r="E266" s="9">
        <v>26.6</v>
      </c>
      <c r="F266" s="10">
        <v>0.18472222222222201</v>
      </c>
      <c r="G266" s="5"/>
      <c r="H266" s="22" t="str">
        <f t="shared" si="34"/>
        <v>KRAMER</v>
      </c>
      <c r="I266" s="3" t="s">
        <v>51</v>
      </c>
      <c r="J266" s="11" t="str">
        <f t="shared" si="33"/>
        <v>K à R</v>
      </c>
      <c r="K266" s="6" t="str">
        <f t="shared" si="32"/>
        <v>KRAMER - ROLIN</v>
      </c>
      <c r="L266" s="7">
        <f t="shared" si="36"/>
        <v>26.6</v>
      </c>
      <c r="M266" s="8">
        <f t="shared" si="37"/>
        <v>0.18472222222222201</v>
      </c>
      <c r="N266" s="3" t="s">
        <v>219</v>
      </c>
      <c r="O266" s="21" t="str">
        <f t="shared" si="35"/>
        <v>ROLIN</v>
      </c>
      <c r="P266" s="5"/>
    </row>
    <row r="267" spans="3:16" ht="21.75" thickTop="1" thickBot="1">
      <c r="C267" s="5"/>
      <c r="D267" s="11" t="s">
        <v>329</v>
      </c>
      <c r="E267" s="9">
        <v>26.7</v>
      </c>
      <c r="F267" s="10">
        <v>0.18541666666666601</v>
      </c>
      <c r="G267" s="5"/>
      <c r="H267" s="22" t="str">
        <f t="shared" si="34"/>
        <v>KRAMER</v>
      </c>
      <c r="I267" s="3" t="s">
        <v>51</v>
      </c>
      <c r="J267" s="11" t="str">
        <f t="shared" si="33"/>
        <v>K à S</v>
      </c>
      <c r="K267" s="6" t="str">
        <f t="shared" si="32"/>
        <v>KRAMER - STERN</v>
      </c>
      <c r="L267" s="7">
        <f t="shared" si="36"/>
        <v>26.7</v>
      </c>
      <c r="M267" s="8">
        <f t="shared" si="37"/>
        <v>0.18541666666666601</v>
      </c>
      <c r="N267" s="3" t="s">
        <v>220</v>
      </c>
      <c r="O267" s="21" t="str">
        <f t="shared" si="35"/>
        <v>STERN</v>
      </c>
      <c r="P267" s="5"/>
    </row>
    <row r="268" spans="3:16" ht="21.75" thickTop="1" thickBot="1">
      <c r="C268" s="5"/>
      <c r="D268" s="11" t="s">
        <v>330</v>
      </c>
      <c r="E268" s="9">
        <v>26.8</v>
      </c>
      <c r="F268" s="10">
        <v>0.18611111111111101</v>
      </c>
      <c r="G268" s="5"/>
      <c r="H268" s="22" t="str">
        <f t="shared" si="34"/>
        <v>KRAMER</v>
      </c>
      <c r="I268" s="3" t="s">
        <v>51</v>
      </c>
      <c r="J268" s="11" t="str">
        <f t="shared" si="33"/>
        <v>K à T</v>
      </c>
      <c r="K268" s="6" t="str">
        <f t="shared" si="32"/>
        <v>KRAMER - TOUTIN</v>
      </c>
      <c r="L268" s="7">
        <f t="shared" si="36"/>
        <v>26.8</v>
      </c>
      <c r="M268" s="8">
        <f t="shared" si="37"/>
        <v>0.18611111111111101</v>
      </c>
      <c r="N268" s="3" t="s">
        <v>221</v>
      </c>
      <c r="O268" s="21" t="str">
        <f t="shared" si="35"/>
        <v>TOUTIN</v>
      </c>
      <c r="P268" s="5"/>
    </row>
    <row r="269" spans="3:16" ht="21.75" thickTop="1" thickBot="1">
      <c r="C269" s="5"/>
      <c r="D269" s="11" t="s">
        <v>331</v>
      </c>
      <c r="E269" s="9">
        <v>26.9</v>
      </c>
      <c r="F269" s="10">
        <v>0.186805555555555</v>
      </c>
      <c r="G269" s="5"/>
      <c r="H269" s="22" t="str">
        <f t="shared" si="34"/>
        <v>KRAMER</v>
      </c>
      <c r="I269" s="3" t="s">
        <v>51</v>
      </c>
      <c r="J269" s="11" t="str">
        <f t="shared" si="33"/>
        <v>K à U</v>
      </c>
      <c r="K269" s="6" t="str">
        <f t="shared" si="32"/>
        <v>KRAMER - URBI</v>
      </c>
      <c r="L269" s="7">
        <f t="shared" si="36"/>
        <v>26.9</v>
      </c>
      <c r="M269" s="8">
        <f t="shared" si="37"/>
        <v>0.186805555555555</v>
      </c>
      <c r="N269" s="3" t="s">
        <v>222</v>
      </c>
      <c r="O269" s="21" t="str">
        <f t="shared" si="35"/>
        <v>URBI</v>
      </c>
      <c r="P269" s="5"/>
    </row>
    <row r="270" spans="3:16" ht="21.75" thickTop="1" thickBot="1">
      <c r="C270" s="5"/>
      <c r="D270" s="11" t="s">
        <v>333</v>
      </c>
      <c r="E270" s="9">
        <v>27</v>
      </c>
      <c r="F270" s="10">
        <v>0.1875</v>
      </c>
      <c r="G270" s="5"/>
      <c r="H270" s="22" t="str">
        <f t="shared" si="34"/>
        <v>KRAMER</v>
      </c>
      <c r="I270" s="3" t="s">
        <v>51</v>
      </c>
      <c r="J270" s="11" t="str">
        <f t="shared" si="33"/>
        <v>K à V</v>
      </c>
      <c r="K270" s="6" t="str">
        <f t="shared" si="32"/>
        <v>KRAMER - VIROUX</v>
      </c>
      <c r="L270" s="7">
        <f t="shared" si="36"/>
        <v>27</v>
      </c>
      <c r="M270" s="8">
        <f t="shared" si="37"/>
        <v>0.1875</v>
      </c>
      <c r="N270" s="3" t="s">
        <v>223</v>
      </c>
      <c r="O270" s="21" t="str">
        <f t="shared" si="35"/>
        <v>VIROUX</v>
      </c>
      <c r="P270" s="5"/>
    </row>
    <row r="271" spans="3:16" ht="21.75" thickTop="1" thickBot="1">
      <c r="C271" s="5"/>
      <c r="D271" s="11" t="s">
        <v>332</v>
      </c>
      <c r="E271" s="9">
        <v>27.1</v>
      </c>
      <c r="F271" s="10">
        <v>0.188194444444444</v>
      </c>
      <c r="G271" s="5"/>
      <c r="H271" s="22" t="str">
        <f t="shared" si="34"/>
        <v>KRAMER</v>
      </c>
      <c r="I271" s="3" t="s">
        <v>51</v>
      </c>
      <c r="J271" s="11" t="str">
        <f t="shared" si="33"/>
        <v>K à W</v>
      </c>
      <c r="K271" s="6" t="str">
        <f t="shared" si="32"/>
        <v>KRAMER - WACHTER</v>
      </c>
      <c r="L271" s="7">
        <f t="shared" si="36"/>
        <v>27.1</v>
      </c>
      <c r="M271" s="8">
        <f t="shared" si="37"/>
        <v>0.188194444444444</v>
      </c>
      <c r="N271" s="3" t="s">
        <v>224</v>
      </c>
      <c r="O271" s="21" t="str">
        <f t="shared" si="35"/>
        <v>WACHTER</v>
      </c>
      <c r="P271" s="5"/>
    </row>
    <row r="272" spans="3:16" ht="21.75" thickTop="1" thickBot="1">
      <c r="C272" s="5"/>
      <c r="D272" s="11" t="s">
        <v>334</v>
      </c>
      <c r="E272" s="9">
        <v>27.2</v>
      </c>
      <c r="F272" s="10">
        <v>0.188888888888888</v>
      </c>
      <c r="G272" s="5"/>
      <c r="H272" s="22" t="str">
        <f t="shared" si="34"/>
        <v>KRAMER</v>
      </c>
      <c r="I272" s="3" t="s">
        <v>51</v>
      </c>
      <c r="J272" s="11" t="str">
        <f t="shared" si="33"/>
        <v>K à X</v>
      </c>
      <c r="K272" s="6" t="str">
        <f t="shared" si="32"/>
        <v>KRAMER - XERRY</v>
      </c>
      <c r="L272" s="7">
        <f t="shared" si="36"/>
        <v>27.2</v>
      </c>
      <c r="M272" s="8">
        <f t="shared" si="37"/>
        <v>0.188888888888888</v>
      </c>
      <c r="N272" s="3" t="s">
        <v>225</v>
      </c>
      <c r="O272" s="21" t="str">
        <f t="shared" si="35"/>
        <v>XERRY</v>
      </c>
      <c r="P272" s="5"/>
    </row>
    <row r="273" spans="3:16" ht="21.75" thickTop="1" thickBot="1">
      <c r="C273" s="5"/>
      <c r="D273" s="11" t="s">
        <v>335</v>
      </c>
      <c r="E273" s="9">
        <v>27.3</v>
      </c>
      <c r="F273" s="10">
        <v>0.18958333333333299</v>
      </c>
      <c r="G273" s="5"/>
      <c r="H273" s="22" t="str">
        <f t="shared" si="34"/>
        <v>KRAMER</v>
      </c>
      <c r="I273" s="3" t="s">
        <v>51</v>
      </c>
      <c r="J273" s="11" t="str">
        <f t="shared" si="33"/>
        <v>K à Y</v>
      </c>
      <c r="K273" s="6" t="str">
        <f t="shared" si="32"/>
        <v>KRAMER - YACHOU</v>
      </c>
      <c r="L273" s="7">
        <f t="shared" si="36"/>
        <v>27.3</v>
      </c>
      <c r="M273" s="8">
        <f t="shared" si="37"/>
        <v>0.18958333333333299</v>
      </c>
      <c r="N273" s="3" t="s">
        <v>226</v>
      </c>
      <c r="O273" s="21" t="str">
        <f t="shared" si="35"/>
        <v>YACHOU</v>
      </c>
      <c r="P273" s="5"/>
    </row>
    <row r="274" spans="3:16" ht="21.75" thickTop="1" thickBot="1">
      <c r="C274" s="5"/>
      <c r="D274" s="11" t="s">
        <v>336</v>
      </c>
      <c r="E274" s="9">
        <v>27.4</v>
      </c>
      <c r="F274" s="10">
        <v>0.19027777777777699</v>
      </c>
      <c r="G274" s="5"/>
      <c r="H274" s="22" t="str">
        <f t="shared" si="34"/>
        <v>KRAMER</v>
      </c>
      <c r="I274" s="3" t="s">
        <v>51</v>
      </c>
      <c r="J274" s="11" t="str">
        <f t="shared" si="33"/>
        <v>K à Z</v>
      </c>
      <c r="K274" s="6" t="str">
        <f t="shared" si="32"/>
        <v>KRAMER - ZAPATA</v>
      </c>
      <c r="L274" s="7">
        <f t="shared" si="36"/>
        <v>27.4</v>
      </c>
      <c r="M274" s="8">
        <f t="shared" si="37"/>
        <v>0.19027777777777699</v>
      </c>
      <c r="N274" s="3" t="s">
        <v>227</v>
      </c>
      <c r="O274" s="21" t="str">
        <f t="shared" si="35"/>
        <v>ZAPATA</v>
      </c>
      <c r="P274" s="5"/>
    </row>
    <row r="275" spans="3:16" ht="21.75" thickTop="1" thickBot="1">
      <c r="C275" s="5"/>
      <c r="D275" s="11" t="s">
        <v>131</v>
      </c>
      <c r="E275" s="9">
        <v>27.5</v>
      </c>
      <c r="F275" s="10">
        <v>0.19097222222222199</v>
      </c>
      <c r="G275" s="5"/>
      <c r="H275" s="22" t="str">
        <f t="shared" si="34"/>
        <v>LAFLEUR</v>
      </c>
      <c r="I275" s="3" t="s">
        <v>52</v>
      </c>
      <c r="J275" s="11" t="str">
        <f t="shared" si="33"/>
        <v>L à A</v>
      </c>
      <c r="K275" s="6" t="str">
        <f t="shared" si="32"/>
        <v>LAFLEUR - AIMAR</v>
      </c>
      <c r="L275" s="7">
        <f t="shared" si="36"/>
        <v>27.5</v>
      </c>
      <c r="M275" s="8">
        <f t="shared" si="37"/>
        <v>0.19097222222222199</v>
      </c>
      <c r="N275" s="3" t="s">
        <v>41</v>
      </c>
      <c r="O275" s="21" t="str">
        <f t="shared" si="35"/>
        <v>AIMAR</v>
      </c>
      <c r="P275" s="5"/>
    </row>
    <row r="276" spans="3:16" ht="21.75" thickTop="1" thickBot="1">
      <c r="C276" s="5"/>
      <c r="D276" s="11" t="s">
        <v>132</v>
      </c>
      <c r="E276" s="9">
        <v>27.6</v>
      </c>
      <c r="F276" s="10">
        <v>0.19166666666666601</v>
      </c>
      <c r="G276" s="5"/>
      <c r="H276" s="22" t="str">
        <f t="shared" si="34"/>
        <v>LAFLEUR</v>
      </c>
      <c r="I276" s="3" t="s">
        <v>52</v>
      </c>
      <c r="J276" s="11" t="str">
        <f t="shared" si="33"/>
        <v>L à B</v>
      </c>
      <c r="K276" s="6" t="str">
        <f t="shared" si="32"/>
        <v>LAFLEUR - BONFILS</v>
      </c>
      <c r="L276" s="7">
        <f t="shared" si="36"/>
        <v>27.6</v>
      </c>
      <c r="M276" s="8">
        <f t="shared" si="37"/>
        <v>0.19166666666666601</v>
      </c>
      <c r="N276" s="3" t="s">
        <v>42</v>
      </c>
      <c r="O276" s="21" t="str">
        <f t="shared" si="35"/>
        <v>BONFILS</v>
      </c>
      <c r="P276" s="5"/>
    </row>
    <row r="277" spans="3:16" ht="21.75" thickTop="1" thickBot="1">
      <c r="C277" s="5"/>
      <c r="D277" s="11" t="s">
        <v>180</v>
      </c>
      <c r="E277" s="9">
        <v>27.7</v>
      </c>
      <c r="F277" s="10">
        <v>0.19236111111111101</v>
      </c>
      <c r="G277" s="5"/>
      <c r="H277" s="22" t="str">
        <f t="shared" si="34"/>
        <v>LAFLEUR</v>
      </c>
      <c r="I277" s="3" t="s">
        <v>52</v>
      </c>
      <c r="J277" s="11" t="str">
        <f t="shared" si="33"/>
        <v>L à C</v>
      </c>
      <c r="K277" s="6" t="str">
        <f t="shared" si="32"/>
        <v>LAFLEUR - CLERC</v>
      </c>
      <c r="L277" s="7">
        <f t="shared" si="36"/>
        <v>27.8</v>
      </c>
      <c r="M277" s="8">
        <f t="shared" si="37"/>
        <v>0.19305555555555501</v>
      </c>
      <c r="N277" s="3" t="s">
        <v>43</v>
      </c>
      <c r="O277" s="21" t="str">
        <f t="shared" si="35"/>
        <v>CLERC</v>
      </c>
      <c r="P277" s="5"/>
    </row>
    <row r="278" spans="3:16" ht="21.75" thickTop="1" thickBot="1">
      <c r="C278" s="5"/>
      <c r="D278" s="11" t="s">
        <v>157</v>
      </c>
      <c r="E278" s="9">
        <v>27.8</v>
      </c>
      <c r="F278" s="10">
        <v>0.19305555555555501</v>
      </c>
      <c r="G278" s="5"/>
      <c r="H278" s="22" t="str">
        <f t="shared" si="34"/>
        <v>LAFLEUR</v>
      </c>
      <c r="I278" s="3" t="s">
        <v>52</v>
      </c>
      <c r="J278" s="11" t="str">
        <f t="shared" si="33"/>
        <v>L à D</v>
      </c>
      <c r="K278" s="6" t="str">
        <f t="shared" si="32"/>
        <v>LAFLEUR - DELAROCHE</v>
      </c>
      <c r="L278" s="7">
        <f t="shared" si="36"/>
        <v>27.8</v>
      </c>
      <c r="M278" s="8">
        <f t="shared" si="37"/>
        <v>0.19305555555555501</v>
      </c>
      <c r="N278" s="3" t="s">
        <v>44</v>
      </c>
      <c r="O278" s="21" t="str">
        <f t="shared" si="35"/>
        <v>DELAROCHE</v>
      </c>
      <c r="P278" s="5"/>
    </row>
    <row r="279" spans="3:16" ht="21.75" thickTop="1" thickBot="1">
      <c r="C279" s="5"/>
      <c r="D279" s="11" t="s">
        <v>158</v>
      </c>
      <c r="E279" s="9">
        <v>27.9</v>
      </c>
      <c r="F279" s="10">
        <v>0.19375000000000001</v>
      </c>
      <c r="G279" s="5"/>
      <c r="H279" s="22" t="str">
        <f t="shared" si="34"/>
        <v>LAFLEUR</v>
      </c>
      <c r="I279" s="3" t="s">
        <v>52</v>
      </c>
      <c r="J279" s="11" t="str">
        <f t="shared" si="33"/>
        <v>L à E</v>
      </c>
      <c r="K279" s="6" t="str">
        <f t="shared" ref="K279:K342" si="38">(H279&amp;" - "&amp;O279)</f>
        <v>LAFLEUR - ELENA</v>
      </c>
      <c r="L279" s="7">
        <f t="shared" si="36"/>
        <v>27.9</v>
      </c>
      <c r="M279" s="8">
        <f t="shared" si="37"/>
        <v>0.19375000000000001</v>
      </c>
      <c r="N279" s="3" t="s">
        <v>45</v>
      </c>
      <c r="O279" s="21" t="str">
        <f t="shared" si="35"/>
        <v>ELENA</v>
      </c>
      <c r="P279" s="5"/>
    </row>
    <row r="280" spans="3:16" ht="21.75" thickTop="1" thickBot="1">
      <c r="C280" s="5"/>
      <c r="D280" s="11" t="s">
        <v>159</v>
      </c>
      <c r="E280" s="9">
        <v>28</v>
      </c>
      <c r="F280" s="10">
        <v>0.194444444444444</v>
      </c>
      <c r="G280" s="5"/>
      <c r="H280" s="22" t="str">
        <f t="shared" si="34"/>
        <v>LAFLEUR</v>
      </c>
      <c r="I280" s="3" t="s">
        <v>52</v>
      </c>
      <c r="J280" s="11" t="str">
        <f t="shared" si="33"/>
        <v>L à F</v>
      </c>
      <c r="K280" s="6" t="str">
        <f t="shared" si="38"/>
        <v>LAFLEUR - FAVRE</v>
      </c>
      <c r="L280" s="7">
        <f t="shared" si="36"/>
        <v>28</v>
      </c>
      <c r="M280" s="8">
        <f t="shared" si="37"/>
        <v>0.194444444444444</v>
      </c>
      <c r="N280" s="3" t="s">
        <v>46</v>
      </c>
      <c r="O280" s="21" t="str">
        <f t="shared" si="35"/>
        <v>FAVRE</v>
      </c>
      <c r="P280" s="5"/>
    </row>
    <row r="281" spans="3:16" ht="21.75" thickTop="1" thickBot="1">
      <c r="C281" s="5"/>
      <c r="D281" s="11" t="s">
        <v>160</v>
      </c>
      <c r="E281" s="9">
        <v>28.1</v>
      </c>
      <c r="F281" s="10">
        <v>0.195138888888888</v>
      </c>
      <c r="G281" s="5"/>
      <c r="H281" s="22" t="str">
        <f t="shared" si="34"/>
        <v>LAFLEUR</v>
      </c>
      <c r="I281" s="3" t="s">
        <v>52</v>
      </c>
      <c r="J281" s="11" t="str">
        <f t="shared" si="33"/>
        <v>L à G</v>
      </c>
      <c r="K281" s="6" t="str">
        <f t="shared" si="38"/>
        <v>LAFLEUR - GARREC</v>
      </c>
      <c r="L281" s="7">
        <f t="shared" si="36"/>
        <v>28.1</v>
      </c>
      <c r="M281" s="8">
        <f t="shared" si="37"/>
        <v>0.195138888888888</v>
      </c>
      <c r="N281" s="3" t="s">
        <v>47</v>
      </c>
      <c r="O281" s="21" t="str">
        <f t="shared" si="35"/>
        <v>GARREC</v>
      </c>
      <c r="P281" s="5"/>
    </row>
    <row r="282" spans="3:16" ht="21.75" thickTop="1" thickBot="1">
      <c r="C282" s="5"/>
      <c r="D282" s="11" t="s">
        <v>161</v>
      </c>
      <c r="E282" s="9">
        <v>28.2</v>
      </c>
      <c r="F282" s="10">
        <v>0.195833333333333</v>
      </c>
      <c r="G282" s="5"/>
      <c r="H282" s="22" t="str">
        <f t="shared" si="34"/>
        <v>LAFLEUR</v>
      </c>
      <c r="I282" s="3" t="s">
        <v>52</v>
      </c>
      <c r="J282" s="11" t="str">
        <f t="shared" si="33"/>
        <v>L à H</v>
      </c>
      <c r="K282" s="6" t="str">
        <f t="shared" si="38"/>
        <v>LAFLEUR - HADJ</v>
      </c>
      <c r="L282" s="7">
        <f t="shared" si="36"/>
        <v>28.2</v>
      </c>
      <c r="M282" s="8">
        <f t="shared" si="37"/>
        <v>0.195833333333333</v>
      </c>
      <c r="N282" s="3" t="s">
        <v>48</v>
      </c>
      <c r="O282" s="21" t="str">
        <f t="shared" si="35"/>
        <v>HADJ</v>
      </c>
      <c r="P282" s="5"/>
    </row>
    <row r="283" spans="3:16" ht="21.75" thickTop="1" thickBot="1">
      <c r="C283" s="5"/>
      <c r="D283" s="11" t="s">
        <v>162</v>
      </c>
      <c r="E283" s="9">
        <v>28.3</v>
      </c>
      <c r="F283" s="10">
        <v>0.196527777777777</v>
      </c>
      <c r="G283" s="5"/>
      <c r="H283" s="22" t="str">
        <f t="shared" si="34"/>
        <v>LAFLEUR</v>
      </c>
      <c r="I283" s="3" t="s">
        <v>52</v>
      </c>
      <c r="J283" s="11" t="str">
        <f t="shared" si="33"/>
        <v>L à I</v>
      </c>
      <c r="K283" s="6" t="str">
        <f t="shared" si="38"/>
        <v>LAFLEUR - INAUDI</v>
      </c>
      <c r="L283" s="7">
        <f t="shared" si="36"/>
        <v>28.3</v>
      </c>
      <c r="M283" s="8">
        <f t="shared" si="37"/>
        <v>0.196527777777777</v>
      </c>
      <c r="N283" s="3" t="s">
        <v>49</v>
      </c>
      <c r="O283" s="21" t="str">
        <f t="shared" si="35"/>
        <v>INAUDI</v>
      </c>
      <c r="P283" s="5"/>
    </row>
    <row r="284" spans="3:16" ht="21.75" thickTop="1" thickBot="1">
      <c r="C284" s="5"/>
      <c r="D284" s="11" t="s">
        <v>163</v>
      </c>
      <c r="E284" s="9">
        <v>28.4</v>
      </c>
      <c r="F284" s="10">
        <v>0.19722222222222199</v>
      </c>
      <c r="G284" s="5"/>
      <c r="H284" s="22" t="str">
        <f t="shared" si="34"/>
        <v>LAFLEUR</v>
      </c>
      <c r="I284" s="3" t="s">
        <v>52</v>
      </c>
      <c r="J284" s="11" t="str">
        <f t="shared" si="33"/>
        <v>L à J</v>
      </c>
      <c r="K284" s="6" t="str">
        <f t="shared" si="38"/>
        <v>LAFLEUR - JAQUET</v>
      </c>
      <c r="L284" s="7">
        <f t="shared" si="36"/>
        <v>28.4</v>
      </c>
      <c r="M284" s="8">
        <f t="shared" si="37"/>
        <v>0.19722222222222199</v>
      </c>
      <c r="N284" s="3" t="s">
        <v>50</v>
      </c>
      <c r="O284" s="21" t="str">
        <f t="shared" si="35"/>
        <v>JAQUET</v>
      </c>
      <c r="P284" s="5"/>
    </row>
    <row r="285" spans="3:16" ht="21.75" thickTop="1" thickBot="1">
      <c r="C285" s="5"/>
      <c r="D285" s="11" t="s">
        <v>164</v>
      </c>
      <c r="E285" s="9">
        <v>28.5</v>
      </c>
      <c r="F285" s="10">
        <v>0.19791666666666599</v>
      </c>
      <c r="G285" s="5"/>
      <c r="H285" s="22" t="str">
        <f t="shared" si="34"/>
        <v>LAFLEUR</v>
      </c>
      <c r="I285" s="3" t="s">
        <v>52</v>
      </c>
      <c r="J285" s="11" t="str">
        <f t="shared" si="33"/>
        <v>L à K</v>
      </c>
      <c r="K285" s="6" t="str">
        <f t="shared" si="38"/>
        <v>LAFLEUR - KRAMER</v>
      </c>
      <c r="L285" s="7">
        <f t="shared" si="36"/>
        <v>28.5</v>
      </c>
      <c r="M285" s="8">
        <f t="shared" si="37"/>
        <v>0.19791666666666599</v>
      </c>
      <c r="N285" s="3" t="s">
        <v>51</v>
      </c>
      <c r="O285" s="21" t="str">
        <f t="shared" si="35"/>
        <v>KRAMER</v>
      </c>
      <c r="P285" s="5"/>
    </row>
    <row r="286" spans="3:16" ht="21.75" thickTop="1" thickBot="1">
      <c r="C286" s="5"/>
      <c r="D286" s="11" t="s">
        <v>165</v>
      </c>
      <c r="E286" s="9">
        <v>28.6</v>
      </c>
      <c r="F286" s="10">
        <v>0.19861111111111099</v>
      </c>
      <c r="G286" s="5"/>
      <c r="H286" s="22" t="str">
        <f t="shared" si="34"/>
        <v>LAFLEUR</v>
      </c>
      <c r="I286" s="3" t="s">
        <v>52</v>
      </c>
      <c r="J286" s="11" t="str">
        <f t="shared" si="33"/>
        <v>L à M</v>
      </c>
      <c r="K286" s="6" t="str">
        <f t="shared" si="38"/>
        <v>LAFLEUR - MERCIER</v>
      </c>
      <c r="L286" s="7">
        <f t="shared" si="36"/>
        <v>28.6</v>
      </c>
      <c r="M286" s="8">
        <f t="shared" si="37"/>
        <v>0.19861111111111099</v>
      </c>
      <c r="N286" s="3" t="s">
        <v>53</v>
      </c>
      <c r="O286" s="21" t="str">
        <f t="shared" si="35"/>
        <v>MERCIER</v>
      </c>
      <c r="P286" s="5"/>
    </row>
    <row r="287" spans="3:16" ht="21.75" thickTop="1" thickBot="1">
      <c r="C287" s="5"/>
      <c r="D287" s="11" t="s">
        <v>166</v>
      </c>
      <c r="E287" s="9">
        <v>28.7</v>
      </c>
      <c r="F287" s="10">
        <v>0.19930555555555499</v>
      </c>
      <c r="G287" s="5"/>
      <c r="H287" s="22" t="str">
        <f t="shared" si="34"/>
        <v>LAFLEUR</v>
      </c>
      <c r="I287" s="3" t="s">
        <v>52</v>
      </c>
      <c r="J287" s="11" t="str">
        <f t="shared" si="33"/>
        <v>L à N</v>
      </c>
      <c r="K287" s="6" t="str">
        <f t="shared" si="38"/>
        <v>LAFLEUR - NOLO</v>
      </c>
      <c r="L287" s="7">
        <f t="shared" si="36"/>
        <v>28.7</v>
      </c>
      <c r="M287" s="8">
        <f t="shared" si="37"/>
        <v>0.19930555555555499</v>
      </c>
      <c r="N287" s="3" t="s">
        <v>54</v>
      </c>
      <c r="O287" s="21" t="str">
        <f t="shared" si="35"/>
        <v>NOLO</v>
      </c>
      <c r="P287" s="5"/>
    </row>
    <row r="288" spans="3:16" ht="21.75" thickTop="1" thickBot="1">
      <c r="C288" s="5"/>
      <c r="D288" s="11" t="s">
        <v>337</v>
      </c>
      <c r="E288" s="9">
        <v>28.8</v>
      </c>
      <c r="F288" s="10">
        <v>0.2</v>
      </c>
      <c r="G288" s="5"/>
      <c r="H288" s="22" t="str">
        <f t="shared" si="34"/>
        <v>LAFLEUR</v>
      </c>
      <c r="I288" s="3" t="s">
        <v>52</v>
      </c>
      <c r="J288" s="11" t="str">
        <f t="shared" si="33"/>
        <v>L à O</v>
      </c>
      <c r="K288" s="6" t="str">
        <f t="shared" si="38"/>
        <v>LAFLEUR - ONDI</v>
      </c>
      <c r="L288" s="7">
        <f t="shared" si="36"/>
        <v>28.8</v>
      </c>
      <c r="M288" s="8">
        <f t="shared" si="37"/>
        <v>0.2</v>
      </c>
      <c r="N288" s="3" t="s">
        <v>216</v>
      </c>
      <c r="O288" s="21" t="str">
        <f t="shared" si="35"/>
        <v>ONDI</v>
      </c>
      <c r="P288" s="5"/>
    </row>
    <row r="289" spans="3:16" ht="21.75" thickTop="1" thickBot="1">
      <c r="C289" s="5"/>
      <c r="D289" s="11" t="s">
        <v>338</v>
      </c>
      <c r="E289" s="9">
        <v>28.9</v>
      </c>
      <c r="F289" s="10">
        <v>0.20069444444444401</v>
      </c>
      <c r="G289" s="5"/>
      <c r="H289" s="22" t="str">
        <f t="shared" si="34"/>
        <v>LAFLEUR</v>
      </c>
      <c r="I289" s="3" t="s">
        <v>52</v>
      </c>
      <c r="J289" s="11" t="str">
        <f t="shared" si="33"/>
        <v>L à P</v>
      </c>
      <c r="K289" s="6" t="str">
        <f t="shared" si="38"/>
        <v>LAFLEUR - PRIEUR</v>
      </c>
      <c r="L289" s="7">
        <f t="shared" si="36"/>
        <v>28.9</v>
      </c>
      <c r="M289" s="8">
        <f t="shared" si="37"/>
        <v>0.20069444444444401</v>
      </c>
      <c r="N289" s="3" t="s">
        <v>217</v>
      </c>
      <c r="O289" s="21" t="str">
        <f t="shared" si="35"/>
        <v>PRIEUR</v>
      </c>
      <c r="P289" s="5"/>
    </row>
    <row r="290" spans="3:16" ht="21.75" thickTop="1" thickBot="1">
      <c r="C290" s="5"/>
      <c r="D290" s="11" t="s">
        <v>339</v>
      </c>
      <c r="E290" s="9">
        <v>29</v>
      </c>
      <c r="F290" s="10">
        <v>0.20138888888888801</v>
      </c>
      <c r="G290" s="5"/>
      <c r="H290" s="22" t="str">
        <f t="shared" si="34"/>
        <v>LAFLEUR</v>
      </c>
      <c r="I290" s="3" t="s">
        <v>52</v>
      </c>
      <c r="J290" s="11" t="str">
        <f t="shared" ref="J290:J353" si="39">I290&amp;" à " &amp;N290</f>
        <v>L à Q</v>
      </c>
      <c r="K290" s="6" t="str">
        <f t="shared" si="38"/>
        <v>LAFLEUR - QUATREBARBE</v>
      </c>
      <c r="L290" s="7">
        <f t="shared" si="36"/>
        <v>29</v>
      </c>
      <c r="M290" s="8">
        <f t="shared" si="37"/>
        <v>0.20138888888888801</v>
      </c>
      <c r="N290" s="3" t="s">
        <v>218</v>
      </c>
      <c r="O290" s="21" t="str">
        <f t="shared" si="35"/>
        <v>QUATREBARBE</v>
      </c>
      <c r="P290" s="5"/>
    </row>
    <row r="291" spans="3:16" ht="21.75" thickTop="1" thickBot="1">
      <c r="C291" s="5"/>
      <c r="D291" s="11" t="s">
        <v>340</v>
      </c>
      <c r="E291" s="9">
        <v>29.1</v>
      </c>
      <c r="F291" s="10">
        <v>0.202083333333333</v>
      </c>
      <c r="G291" s="5"/>
      <c r="H291" s="22" t="str">
        <f t="shared" si="34"/>
        <v>LAFLEUR</v>
      </c>
      <c r="I291" s="3" t="s">
        <v>52</v>
      </c>
      <c r="J291" s="11" t="str">
        <f t="shared" si="39"/>
        <v>L à R</v>
      </c>
      <c r="K291" s="6" t="str">
        <f t="shared" si="38"/>
        <v>LAFLEUR - ROLIN</v>
      </c>
      <c r="L291" s="7">
        <f t="shared" si="36"/>
        <v>29.1</v>
      </c>
      <c r="M291" s="8">
        <f t="shared" si="37"/>
        <v>0.202083333333333</v>
      </c>
      <c r="N291" s="3" t="s">
        <v>219</v>
      </c>
      <c r="O291" s="21" t="str">
        <f t="shared" si="35"/>
        <v>ROLIN</v>
      </c>
      <c r="P291" s="5"/>
    </row>
    <row r="292" spans="3:16" ht="21.75" thickTop="1" thickBot="1">
      <c r="C292" s="5"/>
      <c r="D292" s="11" t="s">
        <v>341</v>
      </c>
      <c r="E292" s="9">
        <v>29.2</v>
      </c>
      <c r="F292" s="10">
        <v>0.202777777777777</v>
      </c>
      <c r="G292" s="5"/>
      <c r="H292" s="22" t="str">
        <f t="shared" si="34"/>
        <v>LAFLEUR</v>
      </c>
      <c r="I292" s="3" t="s">
        <v>52</v>
      </c>
      <c r="J292" s="11" t="str">
        <f t="shared" si="39"/>
        <v>L à S</v>
      </c>
      <c r="K292" s="6" t="str">
        <f t="shared" si="38"/>
        <v>LAFLEUR - STERN</v>
      </c>
      <c r="L292" s="7">
        <f t="shared" si="36"/>
        <v>29.2</v>
      </c>
      <c r="M292" s="8">
        <f t="shared" si="37"/>
        <v>0.202777777777777</v>
      </c>
      <c r="N292" s="3" t="s">
        <v>220</v>
      </c>
      <c r="O292" s="21" t="str">
        <f t="shared" si="35"/>
        <v>STERN</v>
      </c>
      <c r="P292" s="5"/>
    </row>
    <row r="293" spans="3:16" ht="21.75" thickTop="1" thickBot="1">
      <c r="C293" s="5"/>
      <c r="D293" s="11" t="s">
        <v>342</v>
      </c>
      <c r="E293" s="9">
        <v>29.3</v>
      </c>
      <c r="F293" s="10">
        <v>0.203472222222222</v>
      </c>
      <c r="G293" s="5"/>
      <c r="H293" s="22" t="str">
        <f t="shared" si="34"/>
        <v>LAFLEUR</v>
      </c>
      <c r="I293" s="3" t="s">
        <v>52</v>
      </c>
      <c r="J293" s="11" t="str">
        <f t="shared" si="39"/>
        <v>L à T</v>
      </c>
      <c r="K293" s="6" t="str">
        <f t="shared" si="38"/>
        <v>LAFLEUR - TOUTIN</v>
      </c>
      <c r="L293" s="7">
        <f t="shared" si="36"/>
        <v>29.3</v>
      </c>
      <c r="M293" s="8">
        <f t="shared" si="37"/>
        <v>0.203472222222222</v>
      </c>
      <c r="N293" s="3" t="s">
        <v>221</v>
      </c>
      <c r="O293" s="21" t="str">
        <f t="shared" si="35"/>
        <v>TOUTIN</v>
      </c>
      <c r="P293" s="5"/>
    </row>
    <row r="294" spans="3:16" ht="21.75" thickTop="1" thickBot="1">
      <c r="C294" s="5"/>
      <c r="D294" s="11" t="s">
        <v>343</v>
      </c>
      <c r="E294" s="9">
        <v>29.4</v>
      </c>
      <c r="F294" s="10">
        <v>0.204166666666666</v>
      </c>
      <c r="G294" s="5"/>
      <c r="H294" s="22" t="str">
        <f t="shared" si="34"/>
        <v>LAFLEUR</v>
      </c>
      <c r="I294" s="3" t="s">
        <v>52</v>
      </c>
      <c r="J294" s="11" t="str">
        <f t="shared" si="39"/>
        <v>L à U</v>
      </c>
      <c r="K294" s="6" t="str">
        <f t="shared" si="38"/>
        <v>LAFLEUR - URBI</v>
      </c>
      <c r="L294" s="7">
        <f t="shared" si="36"/>
        <v>29.4</v>
      </c>
      <c r="M294" s="8">
        <f t="shared" si="37"/>
        <v>0.204166666666666</v>
      </c>
      <c r="N294" s="3" t="s">
        <v>222</v>
      </c>
      <c r="O294" s="21" t="str">
        <f t="shared" si="35"/>
        <v>URBI</v>
      </c>
      <c r="P294" s="5"/>
    </row>
    <row r="295" spans="3:16" ht="21.75" thickTop="1" thickBot="1">
      <c r="C295" s="5"/>
      <c r="D295" s="11" t="s">
        <v>344</v>
      </c>
      <c r="E295" s="9">
        <v>29.5</v>
      </c>
      <c r="F295" s="10">
        <v>0.20486111111111099</v>
      </c>
      <c r="G295" s="5"/>
      <c r="H295" s="22" t="str">
        <f t="shared" si="34"/>
        <v>LAFLEUR</v>
      </c>
      <c r="I295" s="3" t="s">
        <v>52</v>
      </c>
      <c r="J295" s="11" t="str">
        <f t="shared" si="39"/>
        <v>L à V</v>
      </c>
      <c r="K295" s="6" t="str">
        <f t="shared" si="38"/>
        <v>LAFLEUR - VIROUX</v>
      </c>
      <c r="L295" s="7">
        <f t="shared" si="36"/>
        <v>29.5</v>
      </c>
      <c r="M295" s="8">
        <f t="shared" si="37"/>
        <v>0.20486111111111099</v>
      </c>
      <c r="N295" s="3" t="s">
        <v>223</v>
      </c>
      <c r="O295" s="21" t="str">
        <f t="shared" si="35"/>
        <v>VIROUX</v>
      </c>
      <c r="P295" s="5"/>
    </row>
    <row r="296" spans="3:16" ht="21.75" thickTop="1" thickBot="1">
      <c r="C296" s="5"/>
      <c r="D296" s="11" t="s">
        <v>345</v>
      </c>
      <c r="E296" s="9">
        <v>29.6</v>
      </c>
      <c r="F296" s="10">
        <v>0.20555555555555499</v>
      </c>
      <c r="G296" s="5"/>
      <c r="H296" s="22" t="str">
        <f t="shared" si="34"/>
        <v>LAFLEUR</v>
      </c>
      <c r="I296" s="3" t="s">
        <v>52</v>
      </c>
      <c r="J296" s="11" t="str">
        <f t="shared" si="39"/>
        <v>L à W</v>
      </c>
      <c r="K296" s="6" t="str">
        <f t="shared" si="38"/>
        <v>LAFLEUR - WACHTER</v>
      </c>
      <c r="L296" s="7">
        <f t="shared" si="36"/>
        <v>29.6</v>
      </c>
      <c r="M296" s="8">
        <f t="shared" si="37"/>
        <v>0.20555555555555499</v>
      </c>
      <c r="N296" s="3" t="s">
        <v>224</v>
      </c>
      <c r="O296" s="21" t="str">
        <f t="shared" si="35"/>
        <v>WACHTER</v>
      </c>
      <c r="P296" s="5"/>
    </row>
    <row r="297" spans="3:16" ht="21.75" thickTop="1" thickBot="1">
      <c r="C297" s="5"/>
      <c r="D297" s="11" t="s">
        <v>346</v>
      </c>
      <c r="E297" s="9">
        <v>29.7</v>
      </c>
      <c r="F297" s="10">
        <v>0.20624999999999999</v>
      </c>
      <c r="G297" s="5"/>
      <c r="H297" s="22" t="str">
        <f t="shared" si="34"/>
        <v>LAFLEUR</v>
      </c>
      <c r="I297" s="3" t="s">
        <v>52</v>
      </c>
      <c r="J297" s="11" t="str">
        <f t="shared" si="39"/>
        <v>L à X</v>
      </c>
      <c r="K297" s="6" t="str">
        <f t="shared" si="38"/>
        <v>LAFLEUR - XERRY</v>
      </c>
      <c r="L297" s="7">
        <f t="shared" si="36"/>
        <v>29.7</v>
      </c>
      <c r="M297" s="8">
        <f t="shared" si="37"/>
        <v>0.20624999999999999</v>
      </c>
      <c r="N297" s="3" t="s">
        <v>225</v>
      </c>
      <c r="O297" s="21" t="str">
        <f t="shared" si="35"/>
        <v>XERRY</v>
      </c>
      <c r="P297" s="5"/>
    </row>
    <row r="298" spans="3:16" ht="21.75" thickTop="1" thickBot="1">
      <c r="C298" s="5"/>
      <c r="D298" s="11" t="s">
        <v>347</v>
      </c>
      <c r="E298" s="9">
        <v>29.8</v>
      </c>
      <c r="F298" s="10">
        <v>0.20694444444444399</v>
      </c>
      <c r="G298" s="5"/>
      <c r="H298" s="22" t="str">
        <f t="shared" si="34"/>
        <v>LAFLEUR</v>
      </c>
      <c r="I298" s="3" t="s">
        <v>52</v>
      </c>
      <c r="J298" s="11" t="str">
        <f t="shared" si="39"/>
        <v>L à Y</v>
      </c>
      <c r="K298" s="6" t="str">
        <f t="shared" si="38"/>
        <v>LAFLEUR - YACHOU</v>
      </c>
      <c r="L298" s="7">
        <f t="shared" si="36"/>
        <v>29.8</v>
      </c>
      <c r="M298" s="8">
        <f t="shared" si="37"/>
        <v>0.20694444444444399</v>
      </c>
      <c r="N298" s="3" t="s">
        <v>226</v>
      </c>
      <c r="O298" s="21" t="str">
        <f t="shared" si="35"/>
        <v>YACHOU</v>
      </c>
      <c r="P298" s="5"/>
    </row>
    <row r="299" spans="3:16" ht="21.75" thickTop="1" thickBot="1">
      <c r="C299" s="5"/>
      <c r="D299" s="11" t="s">
        <v>348</v>
      </c>
      <c r="E299" s="9">
        <v>29.9</v>
      </c>
      <c r="F299" s="10">
        <v>0.20763888888888801</v>
      </c>
      <c r="G299" s="5"/>
      <c r="H299" s="22" t="str">
        <f t="shared" si="34"/>
        <v>LAFLEUR</v>
      </c>
      <c r="I299" s="3" t="s">
        <v>52</v>
      </c>
      <c r="J299" s="11" t="str">
        <f t="shared" si="39"/>
        <v>L à Z</v>
      </c>
      <c r="K299" s="6" t="str">
        <f t="shared" si="38"/>
        <v>LAFLEUR - ZAPATA</v>
      </c>
      <c r="L299" s="7">
        <f t="shared" si="36"/>
        <v>29.9</v>
      </c>
      <c r="M299" s="8">
        <f t="shared" si="37"/>
        <v>0.20763888888888801</v>
      </c>
      <c r="N299" s="3" t="s">
        <v>227</v>
      </c>
      <c r="O299" s="21" t="str">
        <f t="shared" si="35"/>
        <v>ZAPATA</v>
      </c>
      <c r="P299" s="5"/>
    </row>
    <row r="300" spans="3:16" ht="21.75" thickTop="1" thickBot="1">
      <c r="C300" s="5"/>
      <c r="D300" s="11" t="s">
        <v>133</v>
      </c>
      <c r="E300" s="9">
        <v>30</v>
      </c>
      <c r="F300" s="10">
        <v>0.20833333333333301</v>
      </c>
      <c r="G300" s="5"/>
      <c r="H300" s="22" t="str">
        <f t="shared" si="34"/>
        <v>MERCIER</v>
      </c>
      <c r="I300" s="3" t="s">
        <v>53</v>
      </c>
      <c r="J300" s="11" t="str">
        <f t="shared" si="39"/>
        <v>M à A</v>
      </c>
      <c r="K300" s="6" t="str">
        <f t="shared" si="38"/>
        <v>MERCIER - AIMAR</v>
      </c>
      <c r="L300" s="7">
        <f t="shared" si="36"/>
        <v>30</v>
      </c>
      <c r="M300" s="8">
        <f t="shared" si="37"/>
        <v>0.20833333333333301</v>
      </c>
      <c r="N300" s="3" t="s">
        <v>41</v>
      </c>
      <c r="O300" s="21" t="str">
        <f t="shared" si="35"/>
        <v>AIMAR</v>
      </c>
      <c r="P300" s="5"/>
    </row>
    <row r="301" spans="3:16" ht="21.75" thickTop="1" thickBot="1">
      <c r="C301" s="5"/>
      <c r="D301" s="11" t="s">
        <v>134</v>
      </c>
      <c r="E301" s="9">
        <v>30.1</v>
      </c>
      <c r="F301" s="10">
        <v>0.20902777777777701</v>
      </c>
      <c r="G301" s="5"/>
      <c r="H301" s="22" t="str">
        <f t="shared" si="34"/>
        <v>MERCIER</v>
      </c>
      <c r="I301" s="3" t="s">
        <v>53</v>
      </c>
      <c r="J301" s="11" t="str">
        <f t="shared" si="39"/>
        <v>M à B</v>
      </c>
      <c r="K301" s="6" t="str">
        <f t="shared" si="38"/>
        <v>MERCIER - BONFILS</v>
      </c>
      <c r="L301" s="7">
        <f t="shared" si="36"/>
        <v>30.1</v>
      </c>
      <c r="M301" s="8">
        <f t="shared" si="37"/>
        <v>0.20902777777777701</v>
      </c>
      <c r="N301" s="3" t="s">
        <v>42</v>
      </c>
      <c r="O301" s="21" t="str">
        <f t="shared" si="35"/>
        <v>BONFILS</v>
      </c>
      <c r="P301" s="5"/>
    </row>
    <row r="302" spans="3:16" ht="21.75" thickTop="1" thickBot="1">
      <c r="C302" s="5"/>
      <c r="D302" s="11" t="s">
        <v>146</v>
      </c>
      <c r="E302" s="9">
        <v>30.2</v>
      </c>
      <c r="F302" s="10">
        <v>0.209722222222222</v>
      </c>
      <c r="G302" s="5"/>
      <c r="H302" s="22" t="str">
        <f t="shared" si="34"/>
        <v>MERCIER</v>
      </c>
      <c r="I302" s="3" t="s">
        <v>53</v>
      </c>
      <c r="J302" s="11" t="str">
        <f t="shared" si="39"/>
        <v>M à C</v>
      </c>
      <c r="K302" s="6" t="str">
        <f t="shared" si="38"/>
        <v>MERCIER - CLERC</v>
      </c>
      <c r="L302" s="7">
        <f t="shared" si="36"/>
        <v>30.2</v>
      </c>
      <c r="M302" s="8">
        <f t="shared" si="37"/>
        <v>0.209722222222222</v>
      </c>
      <c r="N302" s="3" t="s">
        <v>43</v>
      </c>
      <c r="O302" s="21" t="str">
        <f t="shared" si="35"/>
        <v>CLERC</v>
      </c>
      <c r="P302" s="5"/>
    </row>
    <row r="303" spans="3:16" ht="21.75" thickTop="1" thickBot="1">
      <c r="C303" s="5"/>
      <c r="D303" s="11" t="s">
        <v>147</v>
      </c>
      <c r="E303" s="9">
        <v>30.3</v>
      </c>
      <c r="F303" s="10">
        <v>0.210416666666666</v>
      </c>
      <c r="G303" s="5"/>
      <c r="H303" s="22" t="str">
        <f t="shared" si="34"/>
        <v>MERCIER</v>
      </c>
      <c r="I303" s="3" t="s">
        <v>53</v>
      </c>
      <c r="J303" s="11" t="str">
        <f t="shared" si="39"/>
        <v>M à D</v>
      </c>
      <c r="K303" s="6" t="str">
        <f t="shared" si="38"/>
        <v>MERCIER - DELAROCHE</v>
      </c>
      <c r="L303" s="7">
        <f t="shared" si="36"/>
        <v>30.3</v>
      </c>
      <c r="M303" s="8">
        <f t="shared" si="37"/>
        <v>0.210416666666666</v>
      </c>
      <c r="N303" s="3" t="s">
        <v>44</v>
      </c>
      <c r="O303" s="21" t="str">
        <f t="shared" si="35"/>
        <v>DELAROCHE</v>
      </c>
      <c r="P303" s="5"/>
    </row>
    <row r="304" spans="3:16" ht="21.75" thickTop="1" thickBot="1">
      <c r="C304" s="5"/>
      <c r="D304" s="11" t="s">
        <v>148</v>
      </c>
      <c r="E304" s="9">
        <v>30.4</v>
      </c>
      <c r="F304" s="10">
        <v>0.211111111111111</v>
      </c>
      <c r="G304" s="5"/>
      <c r="H304" s="22" t="str">
        <f t="shared" si="34"/>
        <v>MERCIER</v>
      </c>
      <c r="I304" s="3" t="s">
        <v>53</v>
      </c>
      <c r="J304" s="11" t="str">
        <f t="shared" si="39"/>
        <v>M à E</v>
      </c>
      <c r="K304" s="6" t="str">
        <f t="shared" si="38"/>
        <v>MERCIER - ELENA</v>
      </c>
      <c r="L304" s="7">
        <f t="shared" si="36"/>
        <v>30.4</v>
      </c>
      <c r="M304" s="8">
        <f t="shared" si="37"/>
        <v>0.211111111111111</v>
      </c>
      <c r="N304" s="3" t="s">
        <v>45</v>
      </c>
      <c r="O304" s="21" t="str">
        <f t="shared" si="35"/>
        <v>ELENA</v>
      </c>
      <c r="P304" s="5"/>
    </row>
    <row r="305" spans="3:16" ht="21.75" thickTop="1" thickBot="1">
      <c r="C305" s="5"/>
      <c r="D305" s="11" t="s">
        <v>149</v>
      </c>
      <c r="E305" s="9">
        <v>30.5</v>
      </c>
      <c r="F305" s="10">
        <v>0.211805555555555</v>
      </c>
      <c r="G305" s="5"/>
      <c r="H305" s="22" t="str">
        <f t="shared" si="34"/>
        <v>MERCIER</v>
      </c>
      <c r="I305" s="3" t="s">
        <v>53</v>
      </c>
      <c r="J305" s="11" t="str">
        <f t="shared" si="39"/>
        <v>M à F</v>
      </c>
      <c r="K305" s="6" t="str">
        <f t="shared" si="38"/>
        <v>MERCIER - FAVRE</v>
      </c>
      <c r="L305" s="7">
        <f t="shared" si="36"/>
        <v>30.5</v>
      </c>
      <c r="M305" s="8">
        <f t="shared" si="37"/>
        <v>0.211805555555555</v>
      </c>
      <c r="N305" s="3" t="s">
        <v>46</v>
      </c>
      <c r="O305" s="21" t="str">
        <f t="shared" si="35"/>
        <v>FAVRE</v>
      </c>
      <c r="P305" s="5"/>
    </row>
    <row r="306" spans="3:16" ht="21.75" thickTop="1" thickBot="1">
      <c r="C306" s="5"/>
      <c r="D306" s="11" t="s">
        <v>150</v>
      </c>
      <c r="E306" s="9">
        <v>30.6</v>
      </c>
      <c r="F306" s="10">
        <v>0.21249999999999999</v>
      </c>
      <c r="G306" s="5"/>
      <c r="H306" s="22" t="str">
        <f t="shared" si="34"/>
        <v>MERCIER</v>
      </c>
      <c r="I306" s="3" t="s">
        <v>53</v>
      </c>
      <c r="J306" s="11" t="str">
        <f t="shared" si="39"/>
        <v>M à G</v>
      </c>
      <c r="K306" s="6" t="str">
        <f t="shared" si="38"/>
        <v>MERCIER - GARREC</v>
      </c>
      <c r="L306" s="7">
        <f t="shared" si="36"/>
        <v>30.6</v>
      </c>
      <c r="M306" s="8">
        <f t="shared" si="37"/>
        <v>0.21249999999999999</v>
      </c>
      <c r="N306" s="3" t="s">
        <v>47</v>
      </c>
      <c r="O306" s="21" t="str">
        <f t="shared" si="35"/>
        <v>GARREC</v>
      </c>
      <c r="P306" s="5"/>
    </row>
    <row r="307" spans="3:16" ht="21.75" thickTop="1" thickBot="1">
      <c r="C307" s="5"/>
      <c r="D307" s="11" t="s">
        <v>151</v>
      </c>
      <c r="E307" s="9">
        <v>30.7</v>
      </c>
      <c r="F307" s="10">
        <v>0.21319444444444399</v>
      </c>
      <c r="G307" s="5"/>
      <c r="H307" s="22" t="str">
        <f t="shared" si="34"/>
        <v>MERCIER</v>
      </c>
      <c r="I307" s="3" t="s">
        <v>53</v>
      </c>
      <c r="J307" s="11" t="str">
        <f t="shared" si="39"/>
        <v>M à H</v>
      </c>
      <c r="K307" s="6" t="str">
        <f t="shared" si="38"/>
        <v>MERCIER - HADJ</v>
      </c>
      <c r="L307" s="7">
        <f t="shared" si="36"/>
        <v>30.7</v>
      </c>
      <c r="M307" s="8">
        <f t="shared" si="37"/>
        <v>0.21319444444444399</v>
      </c>
      <c r="N307" s="3" t="s">
        <v>48</v>
      </c>
      <c r="O307" s="21" t="str">
        <f t="shared" si="35"/>
        <v>HADJ</v>
      </c>
      <c r="P307" s="5"/>
    </row>
    <row r="308" spans="3:16" ht="21.75" thickTop="1" thickBot="1">
      <c r="C308" s="5"/>
      <c r="D308" s="11" t="s">
        <v>152</v>
      </c>
      <c r="E308" s="9">
        <v>30.8</v>
      </c>
      <c r="F308" s="10">
        <v>0.21388888888888799</v>
      </c>
      <c r="G308" s="5"/>
      <c r="H308" s="22" t="str">
        <f t="shared" si="34"/>
        <v>MERCIER</v>
      </c>
      <c r="I308" s="3" t="s">
        <v>53</v>
      </c>
      <c r="J308" s="11" t="str">
        <f t="shared" si="39"/>
        <v>M à I</v>
      </c>
      <c r="K308" s="6" t="str">
        <f t="shared" si="38"/>
        <v>MERCIER - INAUDI</v>
      </c>
      <c r="L308" s="7">
        <f t="shared" si="36"/>
        <v>30.8</v>
      </c>
      <c r="M308" s="8">
        <f t="shared" si="37"/>
        <v>0.21388888888888799</v>
      </c>
      <c r="N308" s="3" t="s">
        <v>49</v>
      </c>
      <c r="O308" s="21" t="str">
        <f t="shared" si="35"/>
        <v>INAUDI</v>
      </c>
      <c r="P308" s="5"/>
    </row>
    <row r="309" spans="3:16" ht="21.75" thickTop="1" thickBot="1">
      <c r="C309" s="5"/>
      <c r="D309" s="11" t="s">
        <v>153</v>
      </c>
      <c r="E309" s="9">
        <v>30.9</v>
      </c>
      <c r="F309" s="10">
        <v>0.21458333333333299</v>
      </c>
      <c r="G309" s="5"/>
      <c r="H309" s="22" t="str">
        <f t="shared" si="34"/>
        <v>MERCIER</v>
      </c>
      <c r="I309" s="3" t="s">
        <v>53</v>
      </c>
      <c r="J309" s="11" t="str">
        <f t="shared" si="39"/>
        <v>M à J</v>
      </c>
      <c r="K309" s="6" t="str">
        <f t="shared" si="38"/>
        <v>MERCIER - JAQUET</v>
      </c>
      <c r="L309" s="7">
        <f t="shared" si="36"/>
        <v>30.9</v>
      </c>
      <c r="M309" s="8">
        <f t="shared" si="37"/>
        <v>0.21458333333333299</v>
      </c>
      <c r="N309" s="3" t="s">
        <v>50</v>
      </c>
      <c r="O309" s="21" t="str">
        <f t="shared" si="35"/>
        <v>JAQUET</v>
      </c>
      <c r="P309" s="5"/>
    </row>
    <row r="310" spans="3:16" ht="21.75" thickTop="1" thickBot="1">
      <c r="C310" s="5"/>
      <c r="D310" s="11" t="s">
        <v>154</v>
      </c>
      <c r="E310" s="9">
        <v>31</v>
      </c>
      <c r="F310" s="10">
        <v>0.21527777777777701</v>
      </c>
      <c r="G310" s="5"/>
      <c r="H310" s="22" t="str">
        <f t="shared" si="34"/>
        <v>MERCIER</v>
      </c>
      <c r="I310" s="3" t="s">
        <v>53</v>
      </c>
      <c r="J310" s="11" t="str">
        <f t="shared" si="39"/>
        <v>M à K</v>
      </c>
      <c r="K310" s="6" t="str">
        <f t="shared" si="38"/>
        <v>MERCIER - KRAMER</v>
      </c>
      <c r="L310" s="7">
        <f t="shared" si="36"/>
        <v>31</v>
      </c>
      <c r="M310" s="8">
        <f t="shared" si="37"/>
        <v>0.21527777777777701</v>
      </c>
      <c r="N310" s="3" t="s">
        <v>51</v>
      </c>
      <c r="O310" s="21" t="str">
        <f t="shared" si="35"/>
        <v>KRAMER</v>
      </c>
      <c r="P310" s="5"/>
    </row>
    <row r="311" spans="3:16" ht="21.75" thickTop="1" thickBot="1">
      <c r="C311" s="5"/>
      <c r="D311" s="11" t="s">
        <v>155</v>
      </c>
      <c r="E311" s="9">
        <v>31.1</v>
      </c>
      <c r="F311" s="10">
        <v>0.21597222222222201</v>
      </c>
      <c r="G311" s="5"/>
      <c r="H311" s="22" t="str">
        <f t="shared" si="34"/>
        <v>MERCIER</v>
      </c>
      <c r="I311" s="3" t="s">
        <v>53</v>
      </c>
      <c r="J311" s="11" t="str">
        <f t="shared" si="39"/>
        <v>M à L</v>
      </c>
      <c r="K311" s="6" t="str">
        <f t="shared" si="38"/>
        <v>MERCIER - LAFLEUR</v>
      </c>
      <c r="L311" s="7">
        <f t="shared" si="36"/>
        <v>31.1</v>
      </c>
      <c r="M311" s="8">
        <f>IF($J311=$D311,$F311,IF($J312=$D312,$F312,IF($J313=$D313,$F313,IF($J314=$D314,$F314,IF($J315=$D315,$F315,IF($J316=$D316,$F316,IF($J317=$D317,$F317,IF($J318=$D318,$F318,IF($J319=$D319,$F319,IF($J320=$D320,$F320,IF($J321=$D321,$F321,IF($J322=$D322,$F322,IF($J323=$D323,$F323,IF($J324=$D324,$F324,IF($J325=$D325,$F325,IF($J326=$D326,$F326,IF($J327=$D327,$F327,IF($J328=$D328,$F328,IF($J329=$D329,$F329,IF($J330=$D330,$F330,IF($J331=$D331,$F331,IF($J332=$D332,$F332,IF($J333=$D333,$F333,IF($J334=$D334,$F334,IF($J335=$D335,$F335,IF($J336=$D336,$F336,IF($J337=$D337,$F337,IF($J338=$D338,$F338,IF($J339=$D339,$F339,IF($J340=$D340,$F340,IF($J341=$D341,$F341,IF($J342=$D342,$F342,IF($J343=$D343,$F343,IF($J344=$D344,$F344,IF($J345=$D345,$F345,IF($J346=$D346,$F346,IF($J347=$D347,$F347,IF($J348=$D348,$F348,IF($J349=$D349,$F349,IF($J350=$D350,$F350,IF($J351=$D351,$F351,IF($J352=$D352,$F352,IF($J353=$D353,$F353,IF($J354=$D354,$F354,IF($J355=$D355,$F355,IF($J356=$D356,$F356,IF($J357=$D357,$F357,IF($J358=$D358,$F358,IF($J359=$D359,$F359,IF($J360=$D360,$F360,IF($J361=$D361,$F361,IF($J362=$D362,$F362,IF($J363=$D363,$F363,IF($J364=$D364,$F364,IF($J365=$D365,$F365,IF($J366=$D366,$F366,IF($J367=$D367,$F367,IF($J368=$D368,$F368,IF($J369=$D369,$F369,IF($J370=$D370,$F370,IF($J372=$D372,$F372,IF($J373=$D373,$F373,IF($J374=$D374,$F374,IF(#REF!=#REF!,#REF!,""))))))))))))))))))))))))))))))))))))))))))))))))))))))))))))))))</f>
        <v>0.21597222222222201</v>
      </c>
      <c r="N311" s="3" t="s">
        <v>52</v>
      </c>
      <c r="O311" s="21" t="str">
        <f t="shared" si="35"/>
        <v>LAFLEUR</v>
      </c>
      <c r="P311" s="5"/>
    </row>
    <row r="312" spans="3:16" ht="21.75" thickTop="1" thickBot="1">
      <c r="C312" s="5"/>
      <c r="D312" s="11" t="s">
        <v>156</v>
      </c>
      <c r="E312" s="9">
        <v>31.2</v>
      </c>
      <c r="F312" s="10">
        <v>0.21666666666666601</v>
      </c>
      <c r="G312" s="5"/>
      <c r="H312" s="22" t="str">
        <f t="shared" si="34"/>
        <v>MERCIER</v>
      </c>
      <c r="I312" s="3" t="s">
        <v>53</v>
      </c>
      <c r="J312" s="11" t="str">
        <f t="shared" si="39"/>
        <v>M à N</v>
      </c>
      <c r="K312" s="6" t="str">
        <f t="shared" si="38"/>
        <v>MERCIER - NOLO</v>
      </c>
      <c r="L312" s="7">
        <f t="shared" si="36"/>
        <v>31.2</v>
      </c>
      <c r="M312" s="8">
        <f>IF($J312=$D312,$F312,IF($J313=$D313,$F313,IF($J314=$D314,$F314,IF($J315=$D315,$F315,IF($J316=$D316,$F316,IF($J317=$D317,$F317,IF($J318=$D318,$F318,IF($J319=$D319,$F319,IF($J320=$D320,$F320,IF($J321=$D321,$F321,IF($J322=$D322,$F322,IF($J323=$D323,$F323,IF($J324=$D324,$F324,IF($J325=$D325,$F325,IF($J326=$D326,$F326,IF($J327=$D327,$F327,IF($J328=$D328,$F328,IF($J329=$D329,$F329,IF($J330=$D330,$F330,IF($J331=$D331,$F331,IF($J332=$D332,$F332,IF($J333=$D333,$F333,IF($J334=$D334,$F334,IF($J335=$D335,$F335,IF($J336=$D336,$F336,IF($J337=$D337,$F337,IF($J338=$D338,$F338,IF($J339=$D339,$F339,IF($J340=$D340,$F340,IF($J341=$D341,$F341,IF($J342=$D342,$F342,IF($J343=$D343,$F343,IF($J344=$D344,$F344,IF($J345=$D345,$F345,IF($J346=$D346,$F346,IF($J347=$D347,$F347,IF($J348=$D348,$F348,IF($J349=$D349,$F349,IF($J350=$D350,$F350,IF($J351=$D351,$F351,IF($J352=$D352,$F352,IF($J353=$D353,$F353,IF($J354=$D354,$F354,IF($J355=$D355,$F355,IF($J356=$D356,$F356,IF($J357=$D357,$F357,IF($J358=$D358,$F358,IF($J359=$D359,$F359,IF($J360=$D360,$F360,IF($J361=$D361,$F361,IF($J362=$D362,$F362,IF($J363=$D363,$F363,IF($J364=$D364,$F364,IF($J365=$D365,$F365,IF($J366=$D366,$F366,IF($J367=$D367,$F367,IF($J368=$D368,$F368,IF($J369=$D369,$F369,IF($J370=$D370,$F370,IF($J371=$D371,$F371,IF($J373=$D373,$F373,IF($J374=$D374,$F374,IF(#REF!=#REF!,#REF!,IF($J375=$D375,$F375,""))))))))))))))))))))))))))))))))))))))))))))))))))))))))))))))))</f>
        <v>0.21666666666666601</v>
      </c>
      <c r="N312" s="3" t="s">
        <v>54</v>
      </c>
      <c r="O312" s="21" t="str">
        <f t="shared" si="35"/>
        <v>NOLO</v>
      </c>
      <c r="P312" s="5"/>
    </row>
    <row r="313" spans="3:16" ht="21.75" thickTop="1" thickBot="1">
      <c r="C313" s="5"/>
      <c r="D313" s="11" t="s">
        <v>349</v>
      </c>
      <c r="E313" s="9">
        <v>31.3</v>
      </c>
      <c r="F313" s="10">
        <v>0.21736111111111101</v>
      </c>
      <c r="G313" s="5"/>
      <c r="H313" s="22" t="str">
        <f t="shared" si="34"/>
        <v>MERCIER</v>
      </c>
      <c r="I313" s="3" t="s">
        <v>53</v>
      </c>
      <c r="J313" s="11" t="str">
        <f t="shared" si="39"/>
        <v>M à O</v>
      </c>
      <c r="K313" s="6" t="str">
        <f t="shared" si="38"/>
        <v>MERCIER - ONDI</v>
      </c>
      <c r="L313" s="7">
        <f t="shared" si="36"/>
        <v>31.3</v>
      </c>
      <c r="M313" s="8">
        <f>IF($J313=$D313,$F313,IF($J314=$D314,$F314,IF($J315=$D315,$F315,IF($J316=$D316,$F316,IF($J317=$D317,$F317,IF($J318=$D318,$F318,IF($J319=$D319,$F319,IF($J320=$D320,$F320,IF($J321=$D321,$F321,IF($J322=$D322,$F322,IF($J323=$D323,$F323,IF($J324=$D324,$F324,IF($J325=$D325,$F325,IF($J326=$D326,$F326,IF($J327=$D327,$F327,IF($J328=$D328,$F328,IF($J329=$D329,$F329,IF($J330=$D330,$F330,IF($J331=$D331,$F331,IF($J332=$D332,$F332,IF($J333=$D333,$F333,IF($J334=$D334,$F334,IF($J335=$D335,$F335,IF($J336=$D336,$F336,IF($J337=$D337,$F337,IF($J338=$D338,$F338,IF($J339=$D339,$F339,IF($J340=$D340,$F340,IF($J341=$D341,$F341,IF($J342=$D342,$F342,IF($J343=$D343,$F343,IF($J344=$D344,$F344,IF($J345=$D345,$F345,IF($J346=$D346,$F346,IF($J347=$D347,$F347,IF($J348=$D348,$F348,IF($J349=$D349,$F349,IF($J350=$D350,$F350,IF($J351=$D351,$F351,IF($J352=$D352,$F352,IF($J353=$D353,$F353,IF($J354=$D354,$F354,IF($J355=$D355,$F355,IF($J356=$D356,$F356,IF($J357=$D357,$F357,IF($J358=$D358,$F358,IF($J359=$D359,$F359,IF($J360=$D360,$F360,IF($J361=$D361,$F361,IF($J362=$D362,$F362,IF($J363=$D363,$F363,IF($J364=$D364,$F364,IF($J365=$D365,$F365,IF($J366=$D366,$F366,IF($J367=$D367,$F367,IF($J368=$D368,$F368,IF($J369=$D369,$F369,IF($J370=$D370,$F370,IF($J371=$D371,$F371,IF($J372=$D372,$F372,IF($J374=$D374,$F374,IF(#REF!=#REF!,#REF!,IF($J375=$D375,$F375,IF($J376=$D376,$F376,""))))))))))))))))))))))))))))))))))))))))))))))))))))))))))))))))</f>
        <v>0.21736111111111101</v>
      </c>
      <c r="N313" s="3" t="s">
        <v>216</v>
      </c>
      <c r="O313" s="21" t="str">
        <f t="shared" si="35"/>
        <v>ONDI</v>
      </c>
      <c r="P313" s="5"/>
    </row>
    <row r="314" spans="3:16" ht="21.75" thickTop="1" thickBot="1">
      <c r="C314" s="5"/>
      <c r="D314" s="11" t="s">
        <v>350</v>
      </c>
      <c r="E314" s="9">
        <v>31.4</v>
      </c>
      <c r="F314" s="10">
        <v>0.218055555555555</v>
      </c>
      <c r="G314" s="5"/>
      <c r="H314" s="22" t="str">
        <f t="shared" si="34"/>
        <v>MERCIER</v>
      </c>
      <c r="I314" s="3" t="s">
        <v>53</v>
      </c>
      <c r="J314" s="11" t="str">
        <f t="shared" si="39"/>
        <v>M à P</v>
      </c>
      <c r="K314" s="6" t="str">
        <f t="shared" si="38"/>
        <v>MERCIER - PRIEUR</v>
      </c>
      <c r="L314" s="7">
        <f t="shared" si="36"/>
        <v>31.4</v>
      </c>
      <c r="M314" s="8">
        <f>IF($J314=$D314,$F314,IF($J315=$D315,$F315,IF($J316=$D316,$F316,IF($J317=$D317,$F317,IF($J318=$D318,$F318,IF($J319=$D319,$F319,IF($J320=$D320,$F320,IF($J321=$D321,$F321,IF($J322=$D322,$F322,IF($J323=$D323,$F323,IF($J324=$D324,$F324,IF($J325=$D325,$F325,IF($J326=$D326,$F326,IF($J327=$D327,$F327,IF($J328=$D328,$F328,IF($J329=$D329,$F329,IF($J330=$D330,$F330,IF($J331=$D331,$F331,IF($J332=$D332,$F332,IF($J333=$D333,$F333,IF($J334=$D334,$F334,IF($J335=$D335,$F335,IF($J336=$D336,$F336,IF($J337=$D337,$F337,IF($J338=$D338,$F338,IF($J339=$D339,$F339,IF($J340=$D340,$F340,IF($J341=$D341,$F341,IF($J342=$D342,$F342,IF($J343=$D343,$F343,IF($J344=$D344,$F344,IF($J345=$D345,$F345,IF($J346=$D346,$F346,IF($J347=$D347,$F347,IF($J348=$D348,$F348,IF($J349=$D349,$F349,IF($J350=$D350,$F350,IF($J351=$D351,$F351,IF($J352=$D352,$F352,IF($J353=$D353,$F353,IF($J354=$D354,$F354,IF($J355=$D355,$F355,IF($J356=$D356,$F356,IF($J357=$D357,$F357,IF($J358=$D358,$F358,IF($J359=$D359,$F359,IF($J360=$D360,$F360,IF($J361=$D361,$F361,IF($J362=$D362,$F362,IF($J363=$D363,$F363,IF($J364=$D364,$F364,IF($J365=$D365,$F365,IF($J366=$D366,$F366,IF($J367=$D367,$F367,IF($J368=$D368,$F368,IF($J369=$D369,$F369,IF($J370=$D370,$F370,IF($J371=$D371,$F371,IF($J372=$D372,$F372,IF($J373=$D373,$F373,IF(#REF!=#REF!,#REF!,IF($J375=$D375,$F375,IF($J376=$D376,$F376,IF($J377=$D377,$F377,""))))))))))))))))))))))))))))))))))))))))))))))))))))))))))))))))</f>
        <v>0.218055555555555</v>
      </c>
      <c r="N314" s="3" t="s">
        <v>217</v>
      </c>
      <c r="O314" s="21" t="str">
        <f t="shared" si="35"/>
        <v>PRIEUR</v>
      </c>
      <c r="P314" s="5"/>
    </row>
    <row r="315" spans="3:16" ht="21.75" thickTop="1" thickBot="1">
      <c r="C315" s="5"/>
      <c r="D315" s="11" t="s">
        <v>351</v>
      </c>
      <c r="E315" s="9">
        <v>31.5</v>
      </c>
      <c r="F315" s="10">
        <v>0.21875</v>
      </c>
      <c r="G315" s="5"/>
      <c r="H315" s="22" t="str">
        <f t="shared" si="34"/>
        <v>MERCIER</v>
      </c>
      <c r="I315" s="3" t="s">
        <v>53</v>
      </c>
      <c r="J315" s="11" t="str">
        <f t="shared" si="39"/>
        <v>M à Q</v>
      </c>
      <c r="K315" s="6" t="str">
        <f t="shared" si="38"/>
        <v>MERCIER - QUATREBARBE</v>
      </c>
      <c r="L315" s="7">
        <f t="shared" si="36"/>
        <v>31.5</v>
      </c>
      <c r="M315" s="8">
        <f>IF($J315=$D315,$F315,IF($J316=$D316,$F316,IF($J317=$D317,$F317,IF($J318=$D318,$F318,IF($J319=$D319,$F319,IF($J320=$D320,$F320,IF($J321=$D321,$F321,IF($J322=$D322,$F322,IF($J323=$D323,$F323,IF($J324=$D324,$F324,IF($J325=$D325,$F325,IF($J326=$D326,$F326,IF($J327=$D327,$F327,IF($J328=$D328,$F328,IF($J329=$D329,$F329,IF($J330=$D330,$F330,IF($J331=$D331,$F331,IF($J332=$D332,$F332,IF($J333=$D333,$F333,IF($J334=$D334,$F334,IF($J335=$D335,$F335,IF($J336=$D336,$F336,IF($J337=$D337,$F337,IF($J338=$D338,$F338,IF($J339=$D339,$F339,IF($J340=$D340,$F340,IF($J341=$D341,$F341,IF($J342=$D342,$F342,IF($J343=$D343,$F343,IF($J344=$D344,$F344,IF($J345=$D345,$F345,IF($J346=$D346,$F346,IF($J347=$D347,$F347,IF($J348=$D348,$F348,IF($J349=$D349,$F349,IF($J350=$D350,$F350,IF($J351=$D351,$F351,IF($J352=$D352,$F352,IF($J353=$D353,$F353,IF($J354=$D354,$F354,IF($J355=$D355,$F355,IF($J356=$D356,$F356,IF($J357=$D357,$F357,IF($J358=$D358,$F358,IF($J359=$D359,$F359,IF($J360=$D360,$F360,IF($J361=$D361,$F361,IF($J362=$D362,$F362,IF($J363=$D363,$F363,IF($J364=$D364,$F364,IF($J365=$D365,$F365,IF($J366=$D366,$F366,IF($J367=$D367,$F367,IF($J368=$D368,$F368,IF($J369=$D369,$F369,IF($J370=$D370,$F370,IF($J371=$D371,$F371,IF($J372=$D372,$F372,IF($J373=$D373,$F373,IF($J374=$D374,$F374,IF($J375=$D375,$F375,IF($J376=$D376,$F376,IF($J377=$D377,$F377,IF($J378=$D378,$F378,""))))))))))))))))))))))))))))))))))))))))))))))))))))))))))))))))</f>
        <v>0.21875</v>
      </c>
      <c r="N315" s="3" t="s">
        <v>218</v>
      </c>
      <c r="O315" s="21" t="str">
        <f t="shared" si="35"/>
        <v>QUATREBARBE</v>
      </c>
      <c r="P315" s="5"/>
    </row>
    <row r="316" spans="3:16" ht="21.75" thickTop="1" thickBot="1">
      <c r="C316" s="5"/>
      <c r="D316" s="11" t="s">
        <v>352</v>
      </c>
      <c r="E316" s="9">
        <v>31.6</v>
      </c>
      <c r="F316" s="10">
        <v>0.219444444444444</v>
      </c>
      <c r="G316" s="5"/>
      <c r="H316" s="22" t="str">
        <f t="shared" si="34"/>
        <v>MERCIER</v>
      </c>
      <c r="I316" s="3" t="s">
        <v>53</v>
      </c>
      <c r="J316" s="11" t="str">
        <f t="shared" si="39"/>
        <v>M à R</v>
      </c>
      <c r="K316" s="6" t="str">
        <f t="shared" si="38"/>
        <v>MERCIER - ROLIN</v>
      </c>
      <c r="L316" s="7">
        <f t="shared" si="36"/>
        <v>31.6</v>
      </c>
      <c r="M316" s="8">
        <f>IF($J316=$D316,$F316,IF($J317=$D317,$F317,IF($J318=$D318,$F318,IF($J319=$D319,$F319,IF($J320=$D320,$F320,IF($J321=$D321,$F321,IF($J322=$D322,$F322,IF($J323=$D323,$F323,IF($J324=$D324,$F324,IF($J325=$D325,$F325,IF($J326=$D326,$F326,IF($J327=$D327,$F327,IF($J328=$D328,$F328,IF($J329=$D329,$F329,IF($J330=$D330,$F330,IF($J331=$D331,$F331,IF($J332=$D332,$F332,IF($J333=$D333,$F333,IF($J334=$D334,$F334,IF($J335=$D335,$F335,IF($J336=$D336,$F336,IF($J337=$D337,$F337,IF($J338=$D338,$F338,IF($J339=$D339,$F339,IF($J340=$D340,$F340,IF($J341=$D341,$F341,IF($J342=$D342,$F342,IF($J343=$D343,$F343,IF($J344=$D344,$F344,IF($J345=$D345,$F345,IF($J346=$D346,$F346,IF($J347=$D347,$F347,IF($J348=$D348,$F348,IF($J349=$D349,$F349,IF($J350=$D350,$F350,IF($J351=$D351,$F351,IF($J352=$D352,$F352,IF($J353=$D353,$F353,IF($J354=$D354,$F354,IF($J355=$D355,$F355,IF($J356=$D356,$F356,IF($J357=$D357,$F357,IF($J358=$D358,$F358,IF($J359=$D359,$F359,IF($J360=$D360,$F360,IF($J361=$D361,$F361,IF($J362=$D362,$F362,IF($J363=$D363,$F363,IF($J364=$D364,$F364,IF($J365=$D365,$F365,IF($J366=$D366,$F366,IF($J367=$D367,$F367,IF($J368=$D368,$F368,IF($J369=$D369,$F369,IF($J370=$D370,$F370,IF($J371=$D371,$F371,IF($J372=$D372,$F372,IF($J373=$D373,$F373,IF($J374=$D374,$F374,IF(#REF!=#REF!,#REF!,IF($J376=$D376,$F376,IF($J377=$D377,$F377,IF($J378=$D378,$F378,IF($J379=$D379,$F379,""))))))))))))))))))))))))))))))))))))))))))))))))))))))))))))))))</f>
        <v>0.219444444444444</v>
      </c>
      <c r="N316" s="3" t="s">
        <v>219</v>
      </c>
      <c r="O316" s="21" t="str">
        <f t="shared" si="35"/>
        <v>ROLIN</v>
      </c>
      <c r="P316" s="5"/>
    </row>
    <row r="317" spans="3:16" ht="21.75" thickTop="1" thickBot="1">
      <c r="C317" s="5"/>
      <c r="D317" s="11" t="s">
        <v>353</v>
      </c>
      <c r="E317" s="9">
        <v>31.7</v>
      </c>
      <c r="F317" s="10">
        <v>0.220138888888888</v>
      </c>
      <c r="G317" s="5"/>
      <c r="H317" s="22" t="str">
        <f t="shared" si="34"/>
        <v>MERCIER</v>
      </c>
      <c r="I317" s="3" t="s">
        <v>53</v>
      </c>
      <c r="J317" s="11" t="str">
        <f t="shared" si="39"/>
        <v>M à S</v>
      </c>
      <c r="K317" s="6" t="str">
        <f t="shared" si="38"/>
        <v>MERCIER - STERN</v>
      </c>
      <c r="L317" s="7">
        <f t="shared" si="36"/>
        <v>31.7</v>
      </c>
      <c r="M317" s="8">
        <f>IF($J317=$D317,$F317,IF($J318=$D318,$F318,IF($J319=$D319,$F319,IF($J320=$D320,$F320,IF($J321=$D321,$F321,IF($J322=$D322,$F322,IF($J323=$D323,$F323,IF($J324=$D324,$F324,IF($J325=$D325,$F325,IF($J326=$D326,$F326,IF($J327=$D327,$F327,IF($J328=$D328,$F328,IF($J329=$D329,$F329,IF($J330=$D330,$F330,IF($J331=$D331,$F331,IF($J332=$D332,$F332,IF($J333=$D333,$F333,IF($J334=$D334,$F334,IF($J335=$D335,$F335,IF($J336=$D336,$F336,IF($J337=$D337,$F337,IF($J338=$D338,$F338,IF($J339=$D339,$F339,IF($J340=$D340,$F340,IF($J341=$D341,$F341,IF($J342=$D342,$F342,IF($J343=$D343,$F343,IF($J344=$D344,$F344,IF($J345=$D345,$F345,IF($J346=$D346,$F346,IF($J347=$D347,$F347,IF($J348=$D348,$F348,IF($J349=$D349,$F349,IF($J350=$D350,$F350,IF($J351=$D351,$F351,IF($J352=$D352,$F352,IF($J353=$D353,$F353,IF($J354=$D354,$F354,IF($J355=$D355,$F355,IF($J356=$D356,$F356,IF($J357=$D357,$F357,IF($J358=$D358,$F358,IF($J359=$D359,$F359,IF($J360=$D360,$F360,IF($J361=$D361,$F361,IF($J362=$D362,$F362,IF($J363=$D363,$F363,IF($J364=$D364,$F364,IF($J365=$D365,$F365,IF($J366=$D366,$F366,IF($J367=$D367,$F367,IF($J368=$D368,$F368,IF($J369=$D369,$F369,IF($J370=$D370,$F370,IF($J371=$D371,$F371,IF($J372=$D372,$F372,IF($J373=$D373,$F373,IF($J374=$D374,$F374,IF(#REF!=#REF!,#REF!,IF($J375=$D375,$F375,IF($J377=$D377,$F377,IF($J378=$D378,$F378,IF($J379=$D379,$F379,IF($J380=$D380,$F380,""))))))))))))))))))))))))))))))))))))))))))))))))))))))))))))))))</f>
        <v>0.220138888888888</v>
      </c>
      <c r="N317" s="3" t="s">
        <v>220</v>
      </c>
      <c r="O317" s="21" t="str">
        <f t="shared" si="35"/>
        <v>STERN</v>
      </c>
      <c r="P317" s="5"/>
    </row>
    <row r="318" spans="3:16" ht="21.75" thickTop="1" thickBot="1">
      <c r="C318" s="5"/>
      <c r="D318" s="11" t="s">
        <v>354</v>
      </c>
      <c r="E318" s="9">
        <v>31.8</v>
      </c>
      <c r="F318" s="10">
        <v>0.22083333333333299</v>
      </c>
      <c r="G318" s="5"/>
      <c r="H318" s="22" t="str">
        <f t="shared" si="34"/>
        <v>MERCIER</v>
      </c>
      <c r="I318" s="3" t="s">
        <v>53</v>
      </c>
      <c r="J318" s="11" t="str">
        <f t="shared" si="39"/>
        <v>M à T</v>
      </c>
      <c r="K318" s="6" t="str">
        <f t="shared" si="38"/>
        <v>MERCIER - TOUTIN</v>
      </c>
      <c r="L318" s="7">
        <f t="shared" si="36"/>
        <v>31.8</v>
      </c>
      <c r="M318" s="8">
        <f>IF($J318=$D318,$F318,IF($J319=$D319,$F319,IF($J320=$D320,$F320,IF($J321=$D321,$F321,IF($J322=$D322,$F322,IF($J323=$D323,$F323,IF($J324=$D324,$F324,IF($J325=$D325,$F325,IF($J326=$D326,$F326,IF($J327=$D327,$F327,IF($J328=$D328,$F328,IF($J329=$D329,$F329,IF($J330=$D330,$F330,IF($J331=$D331,$F331,IF($J332=$D332,$F332,IF($J333=$D333,$F333,IF($J334=$D334,$F334,IF($J335=$D335,$F335,IF($J336=$D336,$F336,IF($J337=$D337,$F337,IF($J338=$D338,$F338,IF($J339=$D339,$F339,IF($J340=$D340,$F340,IF($J341=$D341,$F341,IF($J342=$D342,$F342,IF($J343=$D343,$F343,IF($J344=$D344,$F344,IF($J345=$D345,$F345,IF($J346=$D346,$F346,IF($J347=$D347,$F347,IF($J348=$D348,$F348,IF($J349=$D349,$F349,IF($J350=$D350,$F350,IF($J351=$D351,$F351,IF($J352=$D352,$F352,IF($J353=$D353,$F353,IF($J354=$D354,$F354,IF($J355=$D355,$F355,IF($J356=$D356,$F356,IF($J357=$D357,$F357,IF($J358=$D358,$F358,IF($J359=$D359,$F359,IF($J360=$D360,$F360,IF($J361=$D361,$F361,IF($J362=$D362,$F362,IF($J363=$D363,$F363,IF($J364=$D364,$F364,IF($J365=$D365,$F365,IF($J366=$D366,$F366,IF($J367=$D367,$F367,IF($J368=$D368,$F368,IF($J369=$D369,$F369,IF($J370=$D370,$F370,IF($J371=$D371,$F371,IF($J372=$D372,$F372,IF($J373=$D373,$F373,IF($J374=$D374,$F374,IF(#REF!=#REF!,#REF!,IF($J375=$D375,$F375,IF($J376=$D376,$F376,IF($J378=$D378,$F378,IF($J379=$D379,$F379,IF($J380=$D380,$F380,IF($J381=$D381,$F381,""))))))))))))))))))))))))))))))))))))))))))))))))))))))))))))))))</f>
        <v>0.22083333333333299</v>
      </c>
      <c r="N318" s="3" t="s">
        <v>221</v>
      </c>
      <c r="O318" s="21" t="str">
        <f t="shared" si="35"/>
        <v>TOUTIN</v>
      </c>
      <c r="P318" s="5"/>
    </row>
    <row r="319" spans="3:16" ht="21.75" thickTop="1" thickBot="1">
      <c r="C319" s="5"/>
      <c r="D319" s="11" t="s">
        <v>355</v>
      </c>
      <c r="E319" s="9">
        <v>31.9</v>
      </c>
      <c r="F319" s="10">
        <v>0.22152777777777699</v>
      </c>
      <c r="G319" s="5"/>
      <c r="H319" s="22" t="str">
        <f t="shared" si="34"/>
        <v>MERCIER</v>
      </c>
      <c r="I319" s="3" t="s">
        <v>53</v>
      </c>
      <c r="J319" s="11" t="str">
        <f t="shared" si="39"/>
        <v>M à U</v>
      </c>
      <c r="K319" s="6" t="str">
        <f t="shared" si="38"/>
        <v>MERCIER - URBI</v>
      </c>
      <c r="L319" s="7">
        <f t="shared" si="36"/>
        <v>31.9</v>
      </c>
      <c r="M319" s="8">
        <f>IF($J319=$D319,$F319,IF($J320=$D320,$F320,IF($J321=$D321,$F321,IF($J322=$D322,$F322,IF($J323=$D323,$F323,IF($J324=$D324,$F324,IF($J325=$D325,$F325,IF($J326=$D326,$F326,IF($J327=$D327,$F327,IF($J328=$D328,$F328,IF($J329=$D329,$F329,IF($J330=$D330,$F330,IF($J331=$D331,$F331,IF($J332=$D332,$F332,IF($J333=$D333,$F333,IF($J334=$D334,$F334,IF($J335=$D335,$F335,IF($J336=$D336,$F336,IF($J337=$D337,$F337,IF($J338=$D338,$F338,IF($J339=$D339,$F339,IF($J340=$D340,$F340,IF($J341=$D341,$F341,IF($J342=$D342,$F342,IF($J343=$D343,$F343,IF($J344=$D344,$F344,IF($J345=$D345,$F345,IF($J346=$D346,$F346,IF($J347=$D347,$F347,IF($J348=$D348,$F348,IF($J349=$D349,$F349,IF($J350=$D350,$F350,IF($J351=$D351,$F351,IF($J352=$D352,$F352,IF($J353=$D353,$F353,IF($J354=$D354,$F354,IF($J355=$D355,$F355,IF($J356=$D356,$F356,IF($J357=$D357,$F357,IF($J358=$D358,$F358,IF($J359=$D359,$F359,IF($J360=$D360,$F360,IF($J361=$D361,$F361,IF($J362=$D362,$F362,IF($J363=$D363,$F363,IF($J364=$D364,$F364,IF($J365=$D365,$F365,IF($J366=$D366,$F366,IF($J367=$D367,$F367,IF($J368=$D368,$F368,IF($J369=$D369,$F369,IF($J370=$D370,$F370,IF($J371=$D371,$F371,IF($J372=$D372,$F372,IF($J373=$D373,$F373,IF($J374=$D374,$F374,IF(#REF!=#REF!,#REF!,IF($J375=$D375,$F375,IF($J376=$D376,$F376,IF($J377=$D377,$F377,IF($J379=$D379,$F379,IF($J380=$D380,$F380,IF($J381=$D381,$F381,IF($J382=$D382,$F382,""))))))))))))))))))))))))))))))))))))))))))))))))))))))))))))))))</f>
        <v>0.22152777777777699</v>
      </c>
      <c r="N319" s="3" t="s">
        <v>222</v>
      </c>
      <c r="O319" s="21" t="str">
        <f t="shared" si="35"/>
        <v>URBI</v>
      </c>
      <c r="P319" s="5"/>
    </row>
    <row r="320" spans="3:16" ht="21.75" thickTop="1" thickBot="1">
      <c r="C320" s="5"/>
      <c r="D320" s="11" t="s">
        <v>356</v>
      </c>
      <c r="E320" s="9">
        <v>32</v>
      </c>
      <c r="F320" s="10">
        <v>0.22222222222222199</v>
      </c>
      <c r="G320" s="5"/>
      <c r="H320" s="22" t="str">
        <f t="shared" si="34"/>
        <v>MERCIER</v>
      </c>
      <c r="I320" s="3" t="s">
        <v>53</v>
      </c>
      <c r="J320" s="11" t="str">
        <f t="shared" si="39"/>
        <v>M à V</v>
      </c>
      <c r="K320" s="6" t="str">
        <f t="shared" si="38"/>
        <v>MERCIER - VIROUX</v>
      </c>
      <c r="L320" s="7">
        <f t="shared" si="36"/>
        <v>32</v>
      </c>
      <c r="M320" s="8">
        <f>IF($J320=$D320,$F320,IF($J321=$D321,$F321,IF($J322=$D322,$F322,IF($J323=$D323,$F323,IF($J324=$D324,$F324,IF($J325=$D325,$F325,IF($J326=$D326,$F326,IF($J327=$D327,$F327,IF($J328=$D328,$F328,IF($J329=$D329,$F329,IF($J330=$D330,$F330,IF($J331=$D331,$F331,IF($J332=$D332,$F332,IF($J333=$D333,$F333,IF($J334=$D334,$F334,IF($J335=$D335,$F335,IF($J336=$D336,$F336,IF($J337=$D337,$F337,IF($J338=$D338,$F338,IF($J339=$D339,$F339,IF($J340=$D340,$F340,IF($J341=$D341,$F341,IF($J342=$D342,$F342,IF($J343=$D343,$F343,IF($J344=$D344,$F344,IF($J345=$D345,$F345,IF($J346=$D346,$F346,IF($J347=$D347,$F347,IF($J348=$D348,$F348,IF($J349=$D349,$F349,IF($J350=$D350,$F350,IF($J351=$D351,$F351,IF($J352=$D352,$F352,IF($J353=$D353,$F353,IF($J354=$D354,$F354,IF($J355=$D355,$F355,IF($J356=$D356,$F356,IF($J357=$D357,$F357,IF($J358=$D358,$F358,IF($J359=$D359,$F359,IF($J360=$D360,$F360,IF($J361=$D361,$F361,IF($J362=$D362,$F362,IF($J363=$D363,$F363,IF($J364=$D364,$F364,IF($J365=$D365,$F365,IF($J366=$D366,$F366,IF($J367=$D367,$F367,IF($J368=$D368,$F368,IF($J369=$D369,$F369,IF($J370=$D370,$F370,IF($J371=$D371,$F371,IF($J372=$D372,$F372,IF($J373=$D373,$F373,IF($J374=$D374,$F374,IF(#REF!=#REF!,#REF!,IF($J375=$D375,$F375,IF($J376=$D376,$F376,IF($J377=$D377,$F377,IF($J378=$D378,$F378,IF($J380=$D380,$F380,IF($J381=$D381,$F381,IF($J382=$D382,$F382,IF($J383=$D383,$F383,""))))))))))))))))))))))))))))))))))))))))))))))))))))))))))))))))</f>
        <v>0.22222222222222199</v>
      </c>
      <c r="N320" s="3" t="s">
        <v>223</v>
      </c>
      <c r="O320" s="21" t="str">
        <f t="shared" si="35"/>
        <v>VIROUX</v>
      </c>
      <c r="P320" s="5"/>
    </row>
    <row r="321" spans="3:16" ht="21.75" thickTop="1" thickBot="1">
      <c r="C321" s="5"/>
      <c r="D321" s="11" t="s">
        <v>357</v>
      </c>
      <c r="E321" s="9">
        <v>32.1</v>
      </c>
      <c r="F321" s="10">
        <v>0.22291666666666601</v>
      </c>
      <c r="G321" s="5"/>
      <c r="H321" s="22" t="str">
        <f t="shared" ref="H321:H384" si="40">IF($I321="A",$A$1,IF($I321="B",$A$2,IF($I321="C",$A$3,IF($I321="D",$A$4,IF($I321="E",$A$5,IF($I321="F",$A$6,IF($I321="G",$A$7,IF($I321="H",$A$8,IF($I321="I",$A$9,IF($I321="J",$A$10,IF($I321="K",$A$11,IF($I321="L",$A$12,IF($I321="M",$A$13,IF($I321="N",$A$14,IF($I321="O",$A$15,IF($I321="P",$A$16,IF($I321="Q",$A$17,IF($I321="R",$A$18,IF($I321="S",$A$19,IF($I321="T",$A$20,IF($I321="U",$A$21,IF($I321="V",$A$22,IF($I321="W",$A$23,IF($I321="X",$A$24,IF($I321="Y",$A$25,IF($I321="Z",$A$26,""))))))))))))))))))))))))))</f>
        <v>MERCIER</v>
      </c>
      <c r="I321" s="3" t="s">
        <v>53</v>
      </c>
      <c r="J321" s="11" t="str">
        <f t="shared" si="39"/>
        <v>M à W</v>
      </c>
      <c r="K321" s="6" t="str">
        <f t="shared" si="38"/>
        <v>MERCIER - WACHTER</v>
      </c>
      <c r="L321" s="7">
        <f t="shared" si="36"/>
        <v>32.1</v>
      </c>
      <c r="M321" s="8">
        <f>IF($J321=$D321,$F321,IF($J322=$D322,$F322,IF($J323=$D323,$F323,IF($J324=$D324,$F324,IF($J325=$D325,$F325,IF($J326=$D326,$F326,IF($J327=$D327,$F327,IF($J328=$D328,$F328,IF($J329=$D329,$F329,IF($J330=$D330,$F330,IF($J331=$D331,$F331,IF($J332=$D332,$F332,IF($J333=$D333,$F333,IF($J334=$D334,$F334,IF($J335=$D335,$F335,IF($J336=$D336,$F336,IF($J337=$D337,$F337,IF($J338=$D338,$F338,IF($J339=$D339,$F339,IF($J340=$D340,$F340,IF($J341=$D341,$F341,IF($J342=$D342,$F342,IF($J343=$D343,$F343,IF($J344=$D344,$F344,IF($J345=$D345,$F345,IF($J346=$D346,$F346,IF($J347=$D347,$F347,IF($J348=$D348,$F348,IF($J349=$D349,$F349,IF($J350=$D350,$F350,IF($J351=$D351,$F351,IF($J352=$D352,$F352,IF($J353=$D353,$F353,IF($J354=$D354,$F354,IF($J355=$D355,$F355,IF($J356=$D356,$F356,IF($J357=$D357,$F357,IF($J358=$D358,$F358,IF($J359=$D359,$F359,IF($J360=$D360,$F360,IF($J361=$D361,$F361,IF($J362=$D362,$F362,IF($J363=$D363,$F363,IF($J364=$D364,$F364,IF($J365=$D365,$F365,IF($J366=$D366,$F366,IF($J367=$D367,$F367,IF($J368=$D368,$F368,IF($J369=$D369,$F369,IF($J370=$D370,$F370,IF($J371=$D371,$F371,IF($J372=$D372,$F372,IF($J373=$D373,$F373,IF($J374=$D374,$F374,IF(#REF!=#REF!,#REF!,IF($J375=$D375,$F375,IF($J376=$D376,$F376,IF($J377=$D377,$F377,IF($J378=$D378,$F378,IF($J379=$D379,$F379,IF($J381=$D381,$F381,IF($J382=$D382,$F382,IF($J383=$D383,$F383,IF($J384=$D384,$F384,""))))))))))))))))))))))))))))))))))))))))))))))))))))))))))))))))</f>
        <v>0.22291666666666601</v>
      </c>
      <c r="N321" s="3" t="s">
        <v>224</v>
      </c>
      <c r="O321" s="21" t="str">
        <f t="shared" ref="O321:O374" si="41">IF(N321="A",$A$1,IF(N321="B",$A$2,IF(N321="C",$A$3,IF(N321="D",$A$4,IF(N321="E",$A$5,IF(N321="F",$A$6,IF(N321="G",$A$7,IF(N321="H",$A$8,IF(N321="I",$A$9,IF(N321="J",$A$10,IF(N321="K",$A$11,IF(N321="L",$A$12,IF(N321="M",$A$13,IF(N321="N",$A$14,IF(N321="O",$A$15,IF(N321="P",$A$16,IF(N321="Q",$A$17,IF(N321="R",$A$18,IF(N321="S",$A$19,IF(N321="T",$A$20,IF(N321="U",$A$21,IF(N321="V",$A$22,IF(N321="W",$A$23,IF(N321="X",$A$24,IF(N321="Y",$A$25,IF(N321="Z",$A$26,""))))))))))))))))))))))))))</f>
        <v>WACHTER</v>
      </c>
      <c r="P321" s="5"/>
    </row>
    <row r="322" spans="3:16" ht="21.75" thickTop="1" thickBot="1">
      <c r="C322" s="5"/>
      <c r="D322" s="11" t="s">
        <v>358</v>
      </c>
      <c r="E322" s="9">
        <v>32.200000000000003</v>
      </c>
      <c r="F322" s="10">
        <v>0.22361111111111101</v>
      </c>
      <c r="G322" s="5"/>
      <c r="H322" s="22" t="str">
        <f t="shared" si="40"/>
        <v>MERCIER</v>
      </c>
      <c r="I322" s="3" t="s">
        <v>53</v>
      </c>
      <c r="J322" s="11" t="str">
        <f t="shared" si="39"/>
        <v>M à X</v>
      </c>
      <c r="K322" s="6" t="str">
        <f t="shared" si="38"/>
        <v>MERCIER - XERRY</v>
      </c>
      <c r="L322" s="7">
        <f t="shared" ref="L322:L385" si="42">IF($J322=$D322,$E322,IF($J323=$D323,$E323,IF($J324=$D324,$E324,IF($J325=$D325,$E325,IF($J326=$D326,$E326,IF($J327=$D327,$E327,IF($J328=$D328,$E328,IF($J329=$D329,$E329,IF($J330=$D330,$E330,IF($J331=$D331,$E331,IF($J332=$D332,$E332,IF($J333=$D333,$E333,IF($J334=$D334,$E334,IF($J335=$D335,$E335,IF($J336=$D336,$E336,IF($J337=$D337,$E337,IF($J338=$D338,$E338,IF($J339=$D339,$E339,IF($J340=$D340,$E340,IF($J341=$D341,$E341,IF($J342=$D342,$E342,IF($J343=$D343,$E343,IF($J344=$D344,$E344,IF($J345=$D345,$E345,IF($J346=$D346,$E346,IF($J347=$D347,$E347,IF($J348=$D348,$E348,IF($J349=$D349,$E349,IF($J350=$D350,$E350,IF($J351=$D351,$E351,IF($J352=$D352,$E352,IF($J353=$D353,$E353,IF($J354=$D354,$E354,IF($J355=$D355,$E355,IF($J356=$D356,$E356,IF($J357=$D357,$E357,IF($J358=$D358,$E358,IF($J359=$D359,$E359,IF($J360=$D360,$E360,IF($J361=$D361,$E361,IF($J362=$D362,$E362,IF($J363=$D363,$E363,IF($J364=$D364,$E364,IF($J365=$D365,$E365,IF($J366=$D366,$E366,IF($J367=$D367,$E367,IF($J368=$D368,$E368,IF($J369=$D369,$E369,IF($J370=$D370,$E370,IF($J371=$D371,$E371,IF($J372=$D372,$E372,IF($J373=$D373,$E373,IF($J374=$D374,$E374,IF($J375=$D375,$E375,IF($J376=$D376,$E376,IF($J377=$D377,$E377,IF($J378=$D378,$E378,IF($J379=$D379,$E379,IF($J380=$D380,$E380,IF($J381=$D381,$E381,IF($J383=$D383,$E383,IF($J384=$D384,$E384,IF($J385=$D385,$E385,IF($J386=$D386,$E386,""))))))))))))))))))))))))))))))))))))))))))))))))))))))))))))))))</f>
        <v>32.200000000000003</v>
      </c>
      <c r="M322" s="8">
        <f>IF($J322=$D322,$F322,IF($J323=$D323,$F323,IF($J324=$D324,$F324,IF($J325=$D325,$F325,IF($J326=$D326,$F326,IF($J327=$D327,$F327,IF($J328=$D328,$F328,IF($J329=$D329,$F329,IF($J330=$D330,$F330,IF($J331=$D331,$F331,IF($J332=$D332,$F332,IF($J333=$D333,$F333,IF($J334=$D334,$F334,IF($J335=$D335,$F335,IF($J336=$D336,$F336,IF($J337=$D337,$F337,IF($J338=$D338,$F338,IF($J339=$D339,$F339,IF($J340=$D340,$F340,IF($J341=$D341,$F341,IF($J342=$D342,$F342,IF($J343=$D343,$F343,IF($J344=$D344,$F344,IF($J345=$D345,$F345,IF($J346=$D346,$F346,IF($J347=$D347,$F347,IF($J348=$D348,$F348,IF($J349=$D349,$F349,IF($J350=$D350,$F350,IF($J351=$D351,$F351,IF($J352=$D352,$F352,IF($J353=$D353,$F353,IF($J354=$D354,$F354,IF($J355=$D355,$F355,IF($J356=$D356,$F356,IF($J357=$D357,$F357,IF($J358=$D358,$F358,IF($J359=$D359,$F359,IF($J360=$D360,$F360,IF($J361=$D361,$F361,IF($J362=$D362,$F362,IF($J363=$D363,$F363,IF($J364=$D364,$F364,IF($J365=$D365,$F365,IF($J366=$D366,$F366,IF($J367=$D367,$F367,IF($J368=$D368,$F368,IF($J369=$D369,$F369,IF($J370=$D370,$F370,IF($J371=$D371,$F371,IF($J372=$D372,$F372,IF($J373=$D373,$F373,IF($J374=$D374,$F374,IF(#REF!=#REF!,#REF!,IF($J375=$D375,$F375,IF($J376=$D376,$F376,IF($J377=$D377,$F377,IF($J378=$D378,$F378,IF($J379=$D379,$F379,IF($J380=$D380,$F380,IF($J382=$D382,$F382,IF($J383=$D383,$F383,IF($J384=$D384,$F384,IF($J385=$D385,$F385,""))))))))))))))))))))))))))))))))))))))))))))))))))))))))))))))))</f>
        <v>0.22361111111111101</v>
      </c>
      <c r="N322" s="3" t="s">
        <v>225</v>
      </c>
      <c r="O322" s="21" t="str">
        <f t="shared" si="41"/>
        <v>XERRY</v>
      </c>
      <c r="P322" s="5"/>
    </row>
    <row r="323" spans="3:16" ht="21.75" thickTop="1" thickBot="1">
      <c r="C323" s="5"/>
      <c r="D323" s="11" t="s">
        <v>359</v>
      </c>
      <c r="E323" s="9">
        <v>32.299999999999997</v>
      </c>
      <c r="F323" s="10">
        <v>0.22430555555555501</v>
      </c>
      <c r="G323" s="5"/>
      <c r="H323" s="22" t="str">
        <f t="shared" si="40"/>
        <v>MERCIER</v>
      </c>
      <c r="I323" s="3" t="s">
        <v>53</v>
      </c>
      <c r="J323" s="11" t="str">
        <f t="shared" si="39"/>
        <v>M à Y</v>
      </c>
      <c r="K323" s="6" t="str">
        <f t="shared" si="38"/>
        <v>MERCIER - YACHOU</v>
      </c>
      <c r="L323" s="7">
        <f t="shared" si="42"/>
        <v>32.299999999999997</v>
      </c>
      <c r="M323" s="8">
        <f>IF($J323=$D323,$F323,IF($J324=$D324,$F324,IF($J325=$D325,$F325,IF($J326=$D326,$F326,IF($J327=$D327,$F327,IF($J328=$D328,$F328,IF($J329=$D329,$F329,IF($J330=$D330,$F330,IF($J331=$D331,$F331,IF($J332=$D332,$F332,IF($J333=$D333,$F333,IF($J334=$D334,$F334,IF($J335=$D335,$F335,IF($J336=$D336,$F336,IF($J337=$D337,$F337,IF($J338=$D338,$F338,IF($J339=$D339,$F339,IF($J340=$D340,$F340,IF($J341=$D341,$F341,IF($J342=$D342,$F342,IF($J343=$D343,$F343,IF($J344=$D344,$F344,IF($J345=$D345,$F345,IF($J346=$D346,$F346,IF($J347=$D347,$F347,IF($J348=$D348,$F348,IF($J349=$D349,$F349,IF($J350=$D350,$F350,IF($J351=$D351,$F351,IF($J352=$D352,$F352,IF($J353=$D353,$F353,IF($J354=$D354,$F354,IF($J355=$D355,$F355,IF($J356=$D356,$F356,IF($J357=$D357,$F357,IF($J358=$D358,$F358,IF($J359=$D359,$F359,IF($J360=$D360,$F360,IF($J361=$D361,$F361,IF($J362=$D362,$F362,IF($J363=$D363,$F363,IF($J364=$D364,$F364,IF($J365=$D365,$F365,IF($J366=$D366,$F366,IF($J367=$D367,$F367,IF($J368=$D368,$F368,IF($J369=$D369,$F369,IF($J370=$D370,$F370,IF($J371=$D371,$F371,IF($J372=$D372,$F372,IF($J373=$D373,$F373,IF($J374=$D374,$F374,IF(#REF!=#REF!,#REF!,IF($J375=$D375,$F375,IF($J376=$D376,$F376,IF($J377=$D377,$F377,IF($J378=$D378,$F378,IF($J379=$D379,$F379,IF($J380=$D380,$F380,IF($J381=$D381,$F381,IF($J383=$D383,$F383,IF($J384=$D384,$F384,IF($J385=$D385,$F385,IF($J386=$D386,$F386,""))))))))))))))))))))))))))))))))))))))))))))))))))))))))))))))))</f>
        <v>0.22430555555555501</v>
      </c>
      <c r="N323" s="3" t="s">
        <v>226</v>
      </c>
      <c r="O323" s="21" t="str">
        <f t="shared" si="41"/>
        <v>YACHOU</v>
      </c>
      <c r="P323" s="5"/>
    </row>
    <row r="324" spans="3:16" ht="21.75" thickTop="1" thickBot="1">
      <c r="C324" s="5"/>
      <c r="D324" s="11" t="s">
        <v>360</v>
      </c>
      <c r="E324" s="9">
        <v>32.4</v>
      </c>
      <c r="F324" s="10">
        <v>0.22500000000000001</v>
      </c>
      <c r="G324" s="5"/>
      <c r="H324" s="22" t="str">
        <f t="shared" si="40"/>
        <v>MERCIER</v>
      </c>
      <c r="I324" s="3" t="s">
        <v>53</v>
      </c>
      <c r="J324" s="11" t="str">
        <f t="shared" si="39"/>
        <v>M à Z</v>
      </c>
      <c r="K324" s="6" t="str">
        <f t="shared" si="38"/>
        <v>MERCIER - ZAPATA</v>
      </c>
      <c r="L324" s="7">
        <f t="shared" si="42"/>
        <v>32.4</v>
      </c>
      <c r="M324" s="8">
        <f>IF($J324=$D324,$F324,IF($J325=$D325,$F325,IF($J326=$D326,$F326,IF($J327=$D327,$F327,IF($J328=$D328,$F328,IF($J329=$D329,$F329,IF($J330=$D330,$F330,IF($J331=$D331,$F331,IF($J332=$D332,$F332,IF($J333=$D333,$F333,IF($J334=$D334,$F334,IF($J335=$D335,$F335,IF($J336=$D336,$F336,IF($J337=$D337,$F337,IF($J338=$D338,$F338,IF($J339=$D339,$F339,IF($J340=$D340,$F340,IF($J341=$D341,$F341,IF($J342=$D342,$F342,IF($J343=$D343,$F343,IF($J344=$D344,$F344,IF($J345=$D345,$F345,IF($J346=$D346,$F346,IF($J347=$D347,$F347,IF($J348=$D348,$F348,IF($J349=$D349,$F349,IF($J350=$D350,$F350,IF($J351=$D351,$F351,IF($J352=$D352,$F352,IF($J353=$D353,$F353,IF($J354=$D354,$F354,IF($J355=$D355,$F355,IF($J356=$D356,$F356,IF($J357=$D357,$F357,IF($J358=$D358,$F358,IF($J359=$D359,$F359,IF($J360=$D360,$F360,IF($J361=$D361,$F361,IF($J362=$D362,$F362,IF($J363=$D363,$F363,IF($J364=$D364,$F364,IF($J365=$D365,$F365,IF($J366=$D366,$F366,IF($J367=$D367,$F367,IF($J368=$D368,$F368,IF($J369=$D369,$F369,IF($J370=$D370,$F370,IF($J371=$D371,$F371,IF($J372=$D372,$F372,IF($J373=$D373,$F373,IF($J374=$D374,$F374,IF(#REF!=#REF!,#REF!,IF($J375=$D375,$F375,IF($J376=$D376,$F376,IF($J377=$D377,$F377,IF($J378=$D378,$F378,IF($J379=$D379,$F379,IF($J380=$D380,$F380,IF($J381=$D381,$F381,IF($J382=$D382,$F382,IF($J384=$D384,$F384,IF($J385=$D385,$F385,IF($J386=$D386,$F386,IF($J387=$D387,$F387,""))))))))))))))))))))))))))))))))))))))))))))))))))))))))))))))))</f>
        <v>0.22500000000000001</v>
      </c>
      <c r="N324" s="3" t="s">
        <v>227</v>
      </c>
      <c r="O324" s="21" t="str">
        <f t="shared" si="41"/>
        <v>ZAPATA</v>
      </c>
      <c r="P324" s="5"/>
    </row>
    <row r="325" spans="3:16" ht="21.75" thickTop="1" thickBot="1">
      <c r="C325" s="5"/>
      <c r="D325" s="11" t="s">
        <v>13</v>
      </c>
      <c r="E325" s="9">
        <v>32.5</v>
      </c>
      <c r="F325" s="10">
        <v>0.225694444444444</v>
      </c>
      <c r="G325" s="5"/>
      <c r="H325" s="22" t="str">
        <f t="shared" si="40"/>
        <v>NOLO</v>
      </c>
      <c r="I325" s="3" t="s">
        <v>54</v>
      </c>
      <c r="J325" s="11" t="str">
        <f t="shared" si="39"/>
        <v>N à A</v>
      </c>
      <c r="K325" s="6" t="str">
        <f t="shared" si="38"/>
        <v>NOLO - AIMAR</v>
      </c>
      <c r="L325" s="7">
        <f t="shared" si="42"/>
        <v>32.5</v>
      </c>
      <c r="M325" s="8">
        <f>IF($J325=$D325,$F325,IF($J326=$D326,$F326,IF($J327=$D327,$F327,IF($J328=$D328,$F328,IF($J329=$D329,$F329,IF($J330=$D330,$F330,IF($J331=$D331,$F331,IF($J332=$D332,$F332,IF($J333=$D333,$F333,IF($J334=$D334,$F334,IF($J335=$D335,$F335,IF($J336=$D336,$F336,IF($J337=$D337,$F337,IF($J338=$D338,$F338,IF($J339=$D339,$F339,IF($J340=$D340,$F340,IF($J341=$D341,$F341,IF($J342=$D342,$F342,IF($J343=$D343,$F343,IF($J344=$D344,$F344,IF($J345=$D345,$F345,IF($J346=$D346,$F346,IF($J347=$D347,$F347,IF($J348=$D348,$F348,IF($J349=$D349,$F349,IF($J350=$D350,$F350,IF($J351=$D351,$F351,IF($J352=$D352,$F352,IF($J353=$D353,$F353,IF($J354=$D354,$F354,IF($J355=$D355,$F355,IF($J356=$D356,$F356,IF($J357=$D357,$F357,IF($J358=$D358,$F358,IF($J359=$D359,$F359,IF($J360=$D360,$F360,IF($J361=$D361,$F361,IF($J362=$D362,$F362,IF($J363=$D363,$F363,IF($J364=$D364,$F364,IF($J365=$D365,$F365,IF($J366=$D366,$F366,IF($J367=$D367,$F367,IF($J368=$D368,$F368,IF($J369=$D369,$F369,IF($J370=$D370,$F370,IF($J371=$D371,$F371,IF($J372=$D372,$F372,IF($J373=$D373,$F373,IF($J374=$D374,$F374,IF(#REF!=#REF!,#REF!,IF($J375=$D375,$F375,IF($J376=$D376,$F376,IF($J377=$D377,$F377,IF($J378=$D378,$F378,IF($J379=$D379,$F379,IF($J380=$D380,$F380,IF($J381=$D381,$F381,IF($J382=$D382,$F382,IF($J383=$D383,$F383,IF($J385=$D385,$F385,IF($J386=$D386,$F386,IF($J387=$D387,$F387,IF($J388=$D388,$F388,""))))))))))))))))))))))))))))))))))))))))))))))))))))))))))))))))</f>
        <v>0.225694444444444</v>
      </c>
      <c r="N325" s="3" t="s">
        <v>41</v>
      </c>
      <c r="O325" s="21" t="str">
        <f t="shared" si="41"/>
        <v>AIMAR</v>
      </c>
      <c r="P325" s="5"/>
    </row>
    <row r="326" spans="3:16" ht="21.75" thickTop="1" thickBot="1">
      <c r="C326" s="5"/>
      <c r="D326" s="11" t="s">
        <v>14</v>
      </c>
      <c r="E326" s="9">
        <v>32.6</v>
      </c>
      <c r="F326" s="10">
        <v>0.226388888888888</v>
      </c>
      <c r="G326" s="5"/>
      <c r="H326" s="22" t="str">
        <f t="shared" si="40"/>
        <v>NOLO</v>
      </c>
      <c r="I326" s="3" t="s">
        <v>54</v>
      </c>
      <c r="J326" s="11" t="str">
        <f t="shared" si="39"/>
        <v>N à B</v>
      </c>
      <c r="K326" s="6" t="str">
        <f t="shared" si="38"/>
        <v>NOLO - BONFILS</v>
      </c>
      <c r="L326" s="7">
        <f t="shared" si="42"/>
        <v>32.6</v>
      </c>
      <c r="M326" s="8">
        <f>IF($J326=$D326,$F326,IF($J327=$D327,$F327,IF($J328=$D328,$F328,IF($J329=$D329,$F329,IF($J330=$D330,$F330,IF($J331=$D331,$F331,IF($J332=$D332,$F332,IF($J333=$D333,$F333,IF($J334=$D334,$F334,IF($J335=$D335,$F335,IF($J336=$D336,$F336,IF($J337=$D337,$F337,IF($J338=$D338,$F338,IF($J339=$D339,$F339,IF($J340=$D340,$F340,IF($J341=$D341,$F341,IF($J342=$D342,$F342,IF($J343=$D343,$F343,IF($J344=$D344,$F344,IF($J345=$D345,$F345,IF($J346=$D346,$F346,IF($J347=$D347,$F347,IF($J348=$D348,$F348,IF($J349=$D349,$F349,IF($J350=$D350,$F350,IF($J351=$D351,$F351,IF($J352=$D352,$F352,IF($J353=$D353,$F353,IF($J354=$D354,$F354,IF($J355=$D355,$F355,IF($J356=$D356,$F356,IF($J357=$D357,$F357,IF($J358=$D358,$F358,IF($J359=$D359,$F359,IF($J360=$D360,$F360,IF($J361=$D361,$F361,IF($J362=$D362,$F362,IF($J363=$D363,$F363,IF($J364=$D364,$F364,IF($J365=$D365,$F365,IF($J366=$D366,$F366,IF($J367=$D367,$F367,IF($J368=$D368,$F368,IF($J369=$D369,$F369,IF($J370=$D370,$F370,IF($J371=$D371,$F371,IF($J372=$D372,$F372,IF($J373=$D373,$F373,IF($J374=$D374,$F374,IF(#REF!=#REF!,#REF!,IF($J375=$D375,$F375,IF($J376=$D376,$F376,IF($J377=$D377,$F377,IF($J378=$D378,$F378,IF($J379=$D379,$F379,IF($J380=$D380,$F380,IF($J381=$D381,$F381,IF($J382=$D382,$F382,IF($J383=$D383,$F383,IF($J384=$D384,$F384,IF($J386=$D386,$F386,IF($J387=$D387,$F387,IF($J388=$D388,$F388,IF($J389=$D389,$F389,""))))))))))))))))))))))))))))))))))))))))))))))))))))))))))))))))</f>
        <v>0.226388888888888</v>
      </c>
      <c r="N326" s="3" t="s">
        <v>42</v>
      </c>
      <c r="O326" s="21" t="str">
        <f t="shared" si="41"/>
        <v>BONFILS</v>
      </c>
      <c r="P326" s="5"/>
    </row>
    <row r="327" spans="3:16" ht="21.75" thickTop="1" thickBot="1">
      <c r="C327" s="5"/>
      <c r="D327" s="11" t="s">
        <v>135</v>
      </c>
      <c r="E327" s="9">
        <v>32.700000000000003</v>
      </c>
      <c r="F327" s="10">
        <v>0.227083333333333</v>
      </c>
      <c r="G327" s="5"/>
      <c r="H327" s="22" t="str">
        <f t="shared" si="40"/>
        <v>NOLO</v>
      </c>
      <c r="I327" s="3" t="s">
        <v>54</v>
      </c>
      <c r="J327" s="11" t="str">
        <f t="shared" si="39"/>
        <v>N à C</v>
      </c>
      <c r="K327" s="6" t="str">
        <f t="shared" si="38"/>
        <v>NOLO - CLERC</v>
      </c>
      <c r="L327" s="7">
        <f t="shared" si="42"/>
        <v>32.700000000000003</v>
      </c>
      <c r="M327" s="8">
        <f>IF($J327=$D327,$F327,IF($J328=$D328,$F328,IF($J329=$D329,$F329,IF($J330=$D330,$F330,IF($J331=$D331,$F331,IF($J332=$D332,$F332,IF($J333=$D333,$F333,IF($J334=$D334,$F334,IF($J335=$D335,$F335,IF($J336=$D336,$F336,IF($J337=$D337,$F337,IF($J338=$D338,$F338,IF($J339=$D339,$F339,IF($J340=$D340,$F340,IF($J341=$D341,$F341,IF($J342=$D342,$F342,IF($J343=$D343,$F343,IF($J344=$D344,$F344,IF($J345=$D345,$F345,IF($J346=$D346,$F346,IF($J347=$D347,$F347,IF($J348=$D348,$F348,IF($J349=$D349,$F349,IF($J350=$D350,$F350,IF($J351=$D351,$F351,IF($J352=$D352,$F352,IF($J353=$D353,$F353,IF($J354=$D354,$F354,IF($J355=$D355,$F355,IF($J356=$D356,$F356,IF($J357=$D357,$F357,IF($J358=$D358,$F358,IF($J359=$D359,$F359,IF($J360=$D360,$F360,IF($J361=$D361,$F361,IF($J362=$D362,$F362,IF($J363=$D363,$F363,IF($J364=$D364,$F364,IF($J365=$D365,$F365,IF($J366=$D366,$F366,IF($J367=$D367,$F367,IF($J368=$D368,$F368,IF($J369=$D369,$F369,IF($J370=$D370,$F370,IF($J371=$D371,$F371,IF($J372=$D372,$F372,IF($J373=$D373,$F373,IF($J374=$D374,$F374,IF(#REF!=#REF!,#REF!,IF($J375=$D375,$F375,IF($J376=$D376,$F376,IF($J377=$D377,$F377,IF($J378=$D378,$F378,IF($J379=$D379,$F379,IF($J380=$D380,$F380,IF($J381=$D381,$F381,IF($J382=$D382,$F382,IF($J383=$D383,$F383,IF($J384=$D384,$F384,IF($J385=$D385,$F385,IF($J387=$D387,$F387,IF($J388=$D388,$F388,IF($J389=$D389,$F389,IF($J390=$D390,$F390,""))))))))))))))))))))))))))))))))))))))))))))))))))))))))))))))))</f>
        <v>0.227083333333333</v>
      </c>
      <c r="N327" s="3" t="s">
        <v>43</v>
      </c>
      <c r="O327" s="21" t="str">
        <f t="shared" si="41"/>
        <v>CLERC</v>
      </c>
      <c r="P327" s="5"/>
    </row>
    <row r="328" spans="3:16" ht="21.75" thickTop="1" thickBot="1">
      <c r="C328" s="5"/>
      <c r="D328" s="11" t="s">
        <v>136</v>
      </c>
      <c r="E328" s="9">
        <v>32.799999999999997</v>
      </c>
      <c r="F328" s="10">
        <v>0.227777777777777</v>
      </c>
      <c r="G328" s="5"/>
      <c r="H328" s="22" t="str">
        <f t="shared" si="40"/>
        <v>NOLO</v>
      </c>
      <c r="I328" s="3" t="s">
        <v>54</v>
      </c>
      <c r="J328" s="11" t="str">
        <f t="shared" si="39"/>
        <v>N à D</v>
      </c>
      <c r="K328" s="6" t="str">
        <f t="shared" si="38"/>
        <v>NOLO - DELAROCHE</v>
      </c>
      <c r="L328" s="7">
        <f t="shared" si="42"/>
        <v>32.799999999999997</v>
      </c>
      <c r="M328" s="8">
        <f>IF($J328=$D328,$F328,IF($J329=$D329,$F329,IF($J330=$D330,$F330,IF($J331=$D331,$F331,IF($J332=$D332,$F332,IF($J333=$D333,$F333,IF($J334=$D334,$F334,IF($J335=$D335,$F335,IF($J336=$D336,$F336,IF($J337=$D337,$F337,IF($J338=$D338,$F338,IF($J339=$D339,$F339,IF($J340=$D340,$F340,IF($J341=$D341,$F341,IF($J342=$D342,$F342,IF($J343=$D343,$F343,IF($J344=$D344,$F344,IF($J345=$D345,$F345,IF($J346=$D346,$F346,IF($J347=$D347,$F347,IF($J348=$D348,$F348,IF($J349=$D349,$F349,IF($J350=$D350,$F350,IF($J351=$D351,$F351,IF($J352=$D352,$F352,IF($J353=$D353,$F353,IF($J354=$D354,$F354,IF($J355=$D355,$F355,IF($J356=$D356,$F356,IF($J357=$D357,$F357,IF($J358=$D358,$F358,IF($J359=$D359,$F359,IF($J360=$D360,$F360,IF($J361=$D361,$F361,IF($J362=$D362,$F362,IF($J363=$D363,$F363,IF($J364=$D364,$F364,IF($J365=$D365,$F365,IF($J366=$D366,$F366,IF($J367=$D367,$F367,IF($J368=$D368,$F368,IF($J369=$D369,$F369,IF($J370=$D370,$F370,IF($J371=$D371,$F371,IF($J372=$D372,$F372,IF($J373=$D373,$F373,IF($J374=$D374,$F374,IF(#REF!=#REF!,#REF!,IF($J375=$D375,$F375,IF($J376=$D376,$F376,IF($J377=$D377,$F377,IF($J378=$D378,$F378,IF($J379=$D379,$F379,IF($J380=$D380,$F380,IF($J381=$D381,$F381,IF($J382=$D382,$F382,IF($J383=$D383,$F383,IF($J384=$D384,$F384,IF($J385=$D385,$F385,IF($J386=$D386,$F386,IF($J388=$D388,$F388,IF($J389=$D389,$F389,IF($J390=$D390,$F390,IF($J391=$D391,$F391,""))))))))))))))))))))))))))))))))))))))))))))))))))))))))))))))))</f>
        <v>0.227777777777777</v>
      </c>
      <c r="N328" s="3" t="s">
        <v>44</v>
      </c>
      <c r="O328" s="21" t="str">
        <f t="shared" si="41"/>
        <v>DELAROCHE</v>
      </c>
      <c r="P328" s="5"/>
    </row>
    <row r="329" spans="3:16" ht="21.75" thickTop="1" thickBot="1">
      <c r="C329" s="5"/>
      <c r="D329" s="11" t="s">
        <v>137</v>
      </c>
      <c r="E329" s="9">
        <v>32.9</v>
      </c>
      <c r="F329" s="10">
        <v>0.22847222222222199</v>
      </c>
      <c r="G329" s="5"/>
      <c r="H329" s="22" t="str">
        <f t="shared" si="40"/>
        <v>NOLO</v>
      </c>
      <c r="I329" s="3" t="s">
        <v>54</v>
      </c>
      <c r="J329" s="11" t="str">
        <f t="shared" si="39"/>
        <v>N à E</v>
      </c>
      <c r="K329" s="6" t="str">
        <f t="shared" si="38"/>
        <v>NOLO - ELENA</v>
      </c>
      <c r="L329" s="7">
        <f t="shared" si="42"/>
        <v>32.9</v>
      </c>
      <c r="M329" s="8">
        <f>IF($J329=$D329,$F329,IF($J330=$D330,$F330,IF($J331=$D331,$F331,IF($J332=$D332,$F332,IF($J333=$D333,$F333,IF($J334=$D334,$F334,IF($J335=$D335,$F335,IF($J336=$D336,$F336,IF($J337=$D337,$F337,IF($J338=$D338,$F338,IF($J339=$D339,$F339,IF($J340=$D340,$F340,IF($J341=$D341,$F341,IF($J342=$D342,$F342,IF($J343=$D343,$F343,IF($J344=$D344,$F344,IF($J345=$D345,$F345,IF($J346=$D346,$F346,IF($J347=$D347,$F347,IF($J348=$D348,$F348,IF($J349=$D349,$F349,IF($J350=$D350,$F350,IF($J351=$D351,$F351,IF($J352=$D352,$F352,IF($J353=$D353,$F353,IF($J354=$D354,$F354,IF($J355=$D355,$F355,IF($J356=$D356,$F356,IF($J357=$D357,$F357,IF($J358=$D358,$F358,IF($J359=$D359,$F359,IF($J360=$D360,$F360,IF($J361=$D361,$F361,IF($J362=$D362,$F362,IF($J363=$D363,$F363,IF($J364=$D364,$F364,IF($J365=$D365,$F365,IF($J366=$D366,$F366,IF($J367=$D367,$F367,IF($J368=$D368,$F368,IF($J369=$D369,$F369,IF($J370=$D370,$F370,IF($J371=$D371,$F371,IF($J372=$D372,$F372,IF($J373=$D373,$F373,IF($J374=$D374,$F374,IF(#REF!=#REF!,#REF!,IF($J375=$D375,$F375,IF($J376=$D376,$F376,IF($J377=$D377,$F377,IF($J378=$D378,$F378,IF($J379=$D379,$F379,IF($J380=$D380,$F380,IF($J381=$D381,$F381,IF($J382=$D382,$F382,IF($J383=$D383,$F383,IF($J384=$D384,$F384,IF($J385=$D385,$F385,IF($J386=$D386,$F386,IF($J387=$D387,$F387,IF($J389=$D389,$F389,IF($J390=$D390,$F390,IF($J391=$D391,$F391,IF($J392=$D392,$F392,""))))))))))))))))))))))))))))))))))))))))))))))))))))))))))))))))</f>
        <v>0.22847222222222199</v>
      </c>
      <c r="N329" s="3" t="s">
        <v>45</v>
      </c>
      <c r="O329" s="21" t="str">
        <f t="shared" si="41"/>
        <v>ELENA</v>
      </c>
      <c r="P329" s="5"/>
    </row>
    <row r="330" spans="3:16" ht="21.75" thickTop="1" thickBot="1">
      <c r="C330" s="5"/>
      <c r="D330" s="11" t="s">
        <v>138</v>
      </c>
      <c r="E330" s="9">
        <v>33</v>
      </c>
      <c r="F330" s="10">
        <v>0.22916666666666599</v>
      </c>
      <c r="G330" s="5"/>
      <c r="H330" s="22" t="str">
        <f t="shared" si="40"/>
        <v>NOLO</v>
      </c>
      <c r="I330" s="3" t="s">
        <v>54</v>
      </c>
      <c r="J330" s="11" t="str">
        <f t="shared" si="39"/>
        <v>N à F</v>
      </c>
      <c r="K330" s="6" t="str">
        <f t="shared" si="38"/>
        <v>NOLO - FAVRE</v>
      </c>
      <c r="L330" s="7">
        <f t="shared" si="42"/>
        <v>33</v>
      </c>
      <c r="M330" s="8">
        <f>IF($J330=$D330,$F330,IF($J331=$D331,$F331,IF($J332=$D332,$F332,IF($J333=$D333,$F333,IF($J334=$D334,$F334,IF($J335=$D335,$F335,IF($J336=$D336,$F336,IF($J337=$D337,$F337,IF($J338=$D338,$F338,IF($J339=$D339,$F339,IF($J340=$D340,$F340,IF($J341=$D341,$F341,IF($J342=$D342,$F342,IF($J343=$D343,$F343,IF($J344=$D344,$F344,IF($J345=$D345,$F345,IF($J346=$D346,$F346,IF($J347=$D347,$F347,IF($J348=$D348,$F348,IF($J349=$D349,$F349,IF($J350=$D350,$F350,IF($J351=$D351,$F351,IF($J352=$D352,$F352,IF($J353=$D353,$F353,IF($J354=$D354,$F354,IF($J355=$D355,$F355,IF($J356=$D356,$F356,IF($J357=$D357,$F357,IF($J358=$D358,$F358,IF($J359=$D359,$F359,IF($J360=$D360,$F360,IF($J361=$D361,$F361,IF($J362=$D362,$F362,IF($J363=$D363,$F363,IF($J364=$D364,$F364,IF($J365=$D365,$F365,IF($J366=$D366,$F366,IF($J367=$D367,$F367,IF($J368=$D368,$F368,IF($J369=$D369,$F369,IF($J370=$D370,$F370,IF($J371=$D371,$F371,IF($J372=$D372,$F372,IF($J373=$D373,$F373,IF($J374=$D374,$F374,IF(#REF!=#REF!,#REF!,IF($J375=$D375,$F375,IF($J376=$D376,$F376,IF($J377=$D377,$F377,IF($J378=$D378,$F378,IF($J379=$D379,$F379,IF($J380=$D380,$F380,IF($J381=$D381,$F381,IF($J382=$D382,$F382,IF($J383=$D383,$F383,IF($J384=$D384,$F384,IF($J385=$D385,$F385,IF($J386=$D386,$F386,IF($J387=$D387,$F387,IF($J388=$D388,$F388,IF($J390=$D390,$F390,IF($J391=$D391,$F391,IF($J392=$D392,$F392,IF($J393=$D393,$F393,""))))))))))))))))))))))))))))))))))))))))))))))))))))))))))))))))</f>
        <v>0.22916666666666599</v>
      </c>
      <c r="N330" s="3" t="s">
        <v>46</v>
      </c>
      <c r="O330" s="21" t="str">
        <f t="shared" si="41"/>
        <v>FAVRE</v>
      </c>
      <c r="P330" s="5"/>
    </row>
    <row r="331" spans="3:16" ht="21.75" thickTop="1" thickBot="1">
      <c r="C331" s="5"/>
      <c r="D331" s="11" t="s">
        <v>139</v>
      </c>
      <c r="E331" s="9">
        <v>33.1</v>
      </c>
      <c r="F331" s="10">
        <v>0.22986111111111099</v>
      </c>
      <c r="G331" s="5"/>
      <c r="H331" s="22" t="str">
        <f t="shared" si="40"/>
        <v>NOLO</v>
      </c>
      <c r="I331" s="3" t="s">
        <v>54</v>
      </c>
      <c r="J331" s="11" t="str">
        <f t="shared" si="39"/>
        <v>N à G</v>
      </c>
      <c r="K331" s="6" t="str">
        <f t="shared" si="38"/>
        <v>NOLO - GARREC</v>
      </c>
      <c r="L331" s="7">
        <f t="shared" si="42"/>
        <v>33.1</v>
      </c>
      <c r="M331" s="8">
        <f>IF($J331=$D331,$F331,IF($J332=$D332,$F332,IF($J333=$D333,$F333,IF($J334=$D334,$F334,IF($J335=$D335,$F335,IF($J336=$D336,$F336,IF($J337=$D337,$F337,IF($J338=$D338,$F338,IF($J339=$D339,$F339,IF($J340=$D340,$F340,IF($J341=$D341,$F341,IF($J342=$D342,$F342,IF($J343=$D343,$F343,IF($J344=$D344,$F344,IF($J345=$D345,$F345,IF($J346=$D346,$F346,IF($J347=$D347,$F347,IF($J348=$D348,$F348,IF($J349=$D349,$F349,IF($J350=$D350,$F350,IF($J351=$D351,$F351,IF($J352=$D352,$F352,IF($J353=$D353,$F353,IF($J354=$D354,$F354,IF($J355=$D355,$F355,IF($J356=$D356,$F356,IF($J357=$D357,$F357,IF($J358=$D358,$F358,IF($J359=$D359,$F359,IF($J360=$D360,$F360,IF($J361=$D361,$F361,IF($J362=$D362,$F362,IF($J363=$D363,$F363,IF($J364=$D364,$F364,IF($J365=$D365,$F365,IF($J366=$D366,$F366,IF($J367=$D367,$F367,IF($J368=$D368,$F368,IF($J369=$D369,$F369,IF($J370=$D370,$F370,IF($J371=$D371,$F371,IF($J372=$D372,$F372,IF($J373=$D373,$F373,IF($J374=$D374,$F374,IF(#REF!=#REF!,#REF!,IF($J375=$D375,$F375,IF($J376=$D376,$F376,IF($J377=$D377,$F377,IF($J378=$D378,$F378,IF($J379=$D379,$F379,IF($J380=$D380,$F380,IF($J381=$D381,$F381,IF($J382=$D382,$F382,IF($J383=$D383,$F383,IF($J384=$D384,$F384,IF($J385=$D385,$F385,IF($J386=$D386,$F386,IF($J387=$D387,$F387,IF($J388=$D388,$F388,IF($J389=$D389,$F389,IF($J391=$D391,$F391,IF($J392=$D392,$F392,IF($J393=$D393,$F393,IF($J394=$D394,$F394,""))))))))))))))))))))))))))))))))))))))))))))))))))))))))))))))))</f>
        <v>0.22986111111111099</v>
      </c>
      <c r="N331" s="3" t="s">
        <v>47</v>
      </c>
      <c r="O331" s="21" t="str">
        <f t="shared" si="41"/>
        <v>GARREC</v>
      </c>
      <c r="P331" s="5"/>
    </row>
    <row r="332" spans="3:16" ht="21.75" thickTop="1" thickBot="1">
      <c r="C332" s="5"/>
      <c r="D332" s="11" t="s">
        <v>140</v>
      </c>
      <c r="E332" s="9">
        <v>33.200000000000003</v>
      </c>
      <c r="F332" s="10">
        <v>0.23055555555555499</v>
      </c>
      <c r="G332" s="5"/>
      <c r="H332" s="22" t="str">
        <f t="shared" si="40"/>
        <v>NOLO</v>
      </c>
      <c r="I332" s="3" t="s">
        <v>54</v>
      </c>
      <c r="J332" s="11" t="str">
        <f t="shared" si="39"/>
        <v>N à H</v>
      </c>
      <c r="K332" s="6" t="str">
        <f t="shared" si="38"/>
        <v>NOLO - HADJ</v>
      </c>
      <c r="L332" s="7">
        <f t="shared" si="42"/>
        <v>33.200000000000003</v>
      </c>
      <c r="M332" s="8">
        <f>IF($J332=$D332,$F332,IF($J333=$D333,$F333,IF($J334=$D334,$F334,IF($J335=$D335,$F335,IF($J336=$D336,$F336,IF($J337=$D337,$F337,IF($J338=$D338,$F338,IF($J339=$D339,$F339,IF($J340=$D340,$F340,IF($J341=$D341,$F341,IF($J342=$D342,$F342,IF($J343=$D343,$F343,IF($J344=$D344,$F344,IF($J345=$D345,$F345,IF($J346=$D346,$F346,IF($J347=$D347,$F347,IF($J348=$D348,$F348,IF($J349=$D349,$F349,IF($J350=$D350,$F350,IF($J351=$D351,$F351,IF($J352=$D352,$F352,IF($J353=$D353,$F353,IF($J354=$D354,$F354,IF($J355=$D355,$F355,IF($J356=$D356,$F356,IF($J357=$D357,$F357,IF($J358=$D358,$F358,IF($J359=$D359,$F359,IF($J360=$D360,$F360,IF($J361=$D361,$F361,IF($J362=$D362,$F362,IF($J363=$D363,$F363,IF($J364=$D364,$F364,IF($J365=$D365,$F365,IF($J366=$D366,$F366,IF($J367=$D367,$F367,IF($J368=$D368,$F368,IF($J369=$D369,$F369,IF($J370=$D370,$F370,IF($J371=$D371,$F371,IF($J372=$D372,$F372,IF($J373=$D373,$F373,IF($J374=$D374,$F374,IF(#REF!=#REF!,#REF!,IF($J375=$D375,$F375,IF($J376=$D376,$F376,IF($J377=$D377,$F377,IF($J378=$D378,$F378,IF($J379=$D379,$F379,IF($J380=$D380,$F380,IF($J381=$D381,$F381,IF($J382=$D382,$F382,IF($J383=$D383,$F383,IF($J384=$D384,$F384,IF($J385=$D385,$F385,IF($J386=$D386,$F386,IF($J387=$D387,$F387,IF($J388=$D388,$F388,IF($J389=$D389,$F389,IF($J390=$D390,$F390,IF($J392=$D392,$F392,IF($J393=$D393,$F393,IF($J394=$D394,$F394,IF($J395=$D395,$F395,""))))))))))))))))))))))))))))))))))))))))))))))))))))))))))))))))</f>
        <v>0.23055555555555499</v>
      </c>
      <c r="N332" s="3" t="s">
        <v>48</v>
      </c>
      <c r="O332" s="21" t="str">
        <f t="shared" si="41"/>
        <v>HADJ</v>
      </c>
      <c r="P332" s="5"/>
    </row>
    <row r="333" spans="3:16" ht="21.75" thickTop="1" thickBot="1">
      <c r="C333" s="5"/>
      <c r="D333" s="11" t="s">
        <v>141</v>
      </c>
      <c r="E333" s="9">
        <v>33.299999999999997</v>
      </c>
      <c r="F333" s="10">
        <v>0.23125000000000001</v>
      </c>
      <c r="G333" s="5"/>
      <c r="H333" s="22" t="str">
        <f t="shared" si="40"/>
        <v>NOLO</v>
      </c>
      <c r="I333" s="3" t="s">
        <v>54</v>
      </c>
      <c r="J333" s="11" t="str">
        <f t="shared" si="39"/>
        <v>N à I</v>
      </c>
      <c r="K333" s="6" t="str">
        <f t="shared" si="38"/>
        <v>NOLO - INAUDI</v>
      </c>
      <c r="L333" s="7">
        <f t="shared" si="42"/>
        <v>33.299999999999997</v>
      </c>
      <c r="M333" s="8">
        <f>IF($J333=$D333,$F333,IF($J334=$D334,$F334,IF($J335=$D335,$F335,IF($J336=$D336,$F336,IF($J337=$D337,$F337,IF($J338=$D338,$F338,IF($J339=$D339,$F339,IF($J340=$D340,$F340,IF($J341=$D341,$F341,IF($J342=$D342,$F342,IF($J343=$D343,$F343,IF($J344=$D344,$F344,IF($J345=$D345,$F345,IF($J346=$D346,$F346,IF($J347=$D347,$F347,IF($J348=$D348,$F348,IF($J349=$D349,$F349,IF($J350=$D350,$F350,IF($J351=$D351,$F351,IF($J352=$D352,$F352,IF($J353=$D353,$F353,IF($J354=$D354,$F354,IF($J355=$D355,$F355,IF($J356=$D356,$F356,IF($J357=$D357,$F357,IF($J358=$D358,$F358,IF($J359=$D359,$F359,IF($J360=$D360,$F360,IF($J361=$D361,$F361,IF($J362=$D362,$F362,IF($J363=$D363,$F363,IF($J364=$D364,$F364,IF($J365=$D365,$F365,IF($J366=$D366,$F366,IF($J367=$D367,$F367,IF($J368=$D368,$F368,IF($J369=$D369,$F369,IF($J370=$D370,$F370,IF($J371=$D371,$F371,IF($J372=$D372,$F372,IF($J373=$D373,$F373,IF($J374=$D374,$F374,IF(#REF!=#REF!,#REF!,IF($J375=$D375,$F375,IF($J376=$D376,$F376,IF($J377=$D377,$F377,IF($J378=$D378,$F378,IF($J379=$D379,$F379,IF($J380=$D380,$F380,IF($J381=$D381,$F381,IF($J382=$D382,$F382,IF($J383=$D383,$F383,IF($J384=$D384,$F384,IF($J385=$D385,$F385,IF($J386=$D386,$F386,IF($J387=$D387,$F387,IF($J388=$D388,$F388,IF($J389=$D389,$F389,IF($J390=$D390,$F390,IF($J391=$D391,$F391,IF($J393=$D393,$F393,IF($J394=$D394,$F394,IF($J395=$D395,$F395,IF($J396=$D396,$F396,""))))))))))))))))))))))))))))))))))))))))))))))))))))))))))))))))</f>
        <v>0.23125000000000001</v>
      </c>
      <c r="N333" s="3" t="s">
        <v>49</v>
      </c>
      <c r="O333" s="21" t="str">
        <f t="shared" si="41"/>
        <v>INAUDI</v>
      </c>
      <c r="P333" s="5"/>
    </row>
    <row r="334" spans="3:16" ht="21.75" thickTop="1" thickBot="1">
      <c r="C334" s="5"/>
      <c r="D334" s="11" t="s">
        <v>142</v>
      </c>
      <c r="E334" s="9">
        <v>33.4</v>
      </c>
      <c r="F334" s="10">
        <v>0.23194444444444401</v>
      </c>
      <c r="G334" s="5"/>
      <c r="H334" s="22" t="str">
        <f t="shared" si="40"/>
        <v>NOLO</v>
      </c>
      <c r="I334" s="3" t="s">
        <v>54</v>
      </c>
      <c r="J334" s="11" t="str">
        <f t="shared" si="39"/>
        <v>N à J</v>
      </c>
      <c r="K334" s="6" t="str">
        <f t="shared" si="38"/>
        <v>NOLO - JAQUET</v>
      </c>
      <c r="L334" s="7">
        <f t="shared" si="42"/>
        <v>33.4</v>
      </c>
      <c r="M334" s="8">
        <f>IF($J334=$D334,$F334,IF($J335=$D335,$F335,IF($J336=$D336,$F336,IF($J337=$D337,$F337,IF($J338=$D338,$F338,IF($J339=$D339,$F339,IF($J340=$D340,$F340,IF($J341=$D341,$F341,IF($J342=$D342,$F342,IF($J343=$D343,$F343,IF($J344=$D344,$F344,IF($J345=$D345,$F345,IF($J346=$D346,$F346,IF($J347=$D347,$F347,IF($J348=$D348,$F348,IF($J349=$D349,$F349,IF($J350=$D350,$F350,IF($J351=$D351,$F351,IF($J352=$D352,$F352,IF($J353=$D353,$F353,IF($J354=$D354,$F354,IF($J355=$D355,$F355,IF($J356=$D356,$F356,IF($J357=$D357,$F357,IF($J358=$D358,$F358,IF($J359=$D359,$F359,IF($J360=$D360,$F360,IF($J361=$D361,$F361,IF($J362=$D362,$F362,IF($J363=$D363,$F363,IF($J364=$D364,$F364,IF($J365=$D365,$F365,IF($J366=$D366,$F366,IF($J367=$D367,$F367,IF($J368=$D368,$F368,IF($J369=$D369,$F369,IF($J370=$D370,$F370,IF($J371=$D371,$F371,IF($J372=$D372,$F372,IF($J373=$D373,$F373,IF($J374=$D374,$F374,IF(#REF!=#REF!,#REF!,IF($J375=$D375,$F375,IF($J376=$D376,$F376,IF($J377=$D377,$F377,IF($J378=$D378,$F378,IF($J379=$D379,$F379,IF($J380=$D380,$F380,IF($J381=$D381,$F381,IF($J382=$D382,$F382,IF($J383=$D383,$F383,IF($J384=$D384,$F384,IF($J385=$D385,$F385,IF($J386=$D386,$F386,IF($J387=$D387,$F387,IF($J388=$D388,$F388,IF($J389=$D389,$F389,IF($J390=$D390,$F390,IF($J391=$D391,$F391,IF($J392=$D392,$F392,IF($J394=$D394,$F394,IF($J395=$D395,$F395,IF($J396=$D396,$F396,IF($J397=$D397,$F397,""))))))))))))))))))))))))))))))))))))))))))))))))))))))))))))))))</f>
        <v>0.23194444444444401</v>
      </c>
      <c r="N334" s="3" t="s">
        <v>50</v>
      </c>
      <c r="O334" s="21" t="str">
        <f t="shared" si="41"/>
        <v>JAQUET</v>
      </c>
      <c r="P334" s="5"/>
    </row>
    <row r="335" spans="3:16" ht="21.75" thickTop="1" thickBot="1">
      <c r="C335" s="5"/>
      <c r="D335" s="11" t="s">
        <v>143</v>
      </c>
      <c r="E335" s="9">
        <v>33.5</v>
      </c>
      <c r="F335" s="10">
        <v>0.23263888888888801</v>
      </c>
      <c r="G335" s="5"/>
      <c r="H335" s="22" t="str">
        <f t="shared" si="40"/>
        <v>NOLO</v>
      </c>
      <c r="I335" s="3" t="s">
        <v>54</v>
      </c>
      <c r="J335" s="11" t="str">
        <f t="shared" si="39"/>
        <v>N à K</v>
      </c>
      <c r="K335" s="6" t="str">
        <f t="shared" si="38"/>
        <v>NOLO - KRAMER</v>
      </c>
      <c r="L335" s="7">
        <f t="shared" si="42"/>
        <v>33.5</v>
      </c>
      <c r="M335" s="8">
        <f>IF($J335=$D335,$F335,IF($J336=$D336,$F336,IF($J337=$D337,$F337,IF($J338=$D338,$F338,IF($J339=$D339,$F339,IF($J340=$D340,$F340,IF($J341=$D341,$F341,IF($J342=$D342,$F342,IF($J343=$D343,$F343,IF($J344=$D344,$F344,IF($J345=$D345,$F345,IF($J346=$D346,$F346,IF($J347=$D347,$F347,IF($J348=$D348,$F348,IF($J349=$D349,$F349,IF($J350=$D350,$F350,IF($J351=$D351,$F351,IF($J352=$D352,$F352,IF($J353=$D353,$F353,IF($J354=$D354,$F354,IF($J355=$D355,$F355,IF($J356=$D356,$F356,IF($J357=$D357,$F357,IF($J358=$D358,$F358,IF($J359=$D359,$F359,IF($J360=$D360,$F360,IF($J361=$D361,$F361,IF($J362=$D362,$F362,IF($J363=$D363,$F363,IF($J364=$D364,$F364,IF($J365=$D365,$F365,IF($J366=$D366,$F366,IF($J367=$D367,$F367,IF($J368=$D368,$F368,IF($J369=$D369,$F369,IF($J370=$D370,$F370,IF($J371=$D371,$F371,IF($J372=$D372,$F372,IF($J373=$D373,$F373,IF($J374=$D374,$F374,IF(#REF!=#REF!,#REF!,IF($J375=$D375,$F375,IF($J376=$D376,$F376,IF($J377=$D377,$F377,IF($J378=$D378,$F378,IF($J379=$D379,$F379,IF($J380=$D380,$F380,IF($J381=$D381,$F381,IF($J382=$D382,$F382,IF($J383=$D383,$F383,IF($J384=$D384,$F384,IF($J385=$D385,$F385,IF($J386=$D386,$F386,IF($J387=$D387,$F387,IF($J388=$D388,$F388,IF($J389=$D389,$F389,IF($J390=$D390,$F390,IF($J391=$D391,$F391,IF($J392=$D392,$F392,IF($J393=$D393,$F393,IF($J395=$D395,$F395,IF($J396=$D396,$F396,IF($J397=$D397,$F397,IF($J398=$D398,$F398,""))))))))))))))))))))))))))))))))))))))))))))))))))))))))))))))))</f>
        <v>0.23263888888888801</v>
      </c>
      <c r="N335" s="3" t="s">
        <v>51</v>
      </c>
      <c r="O335" s="21" t="str">
        <f t="shared" si="41"/>
        <v>KRAMER</v>
      </c>
      <c r="P335" s="5"/>
    </row>
    <row r="336" spans="3:16" ht="21.75" thickTop="1" thickBot="1">
      <c r="C336" s="5"/>
      <c r="D336" s="11" t="s">
        <v>144</v>
      </c>
      <c r="E336" s="9">
        <v>33.6</v>
      </c>
      <c r="F336" s="10">
        <v>0.233333333333333</v>
      </c>
      <c r="G336" s="5"/>
      <c r="H336" s="22" t="str">
        <f t="shared" si="40"/>
        <v>NOLO</v>
      </c>
      <c r="I336" s="3" t="s">
        <v>54</v>
      </c>
      <c r="J336" s="11" t="str">
        <f t="shared" si="39"/>
        <v>N à L</v>
      </c>
      <c r="K336" s="6" t="str">
        <f t="shared" si="38"/>
        <v>NOLO - LAFLEUR</v>
      </c>
      <c r="L336" s="7">
        <f t="shared" si="42"/>
        <v>33.6</v>
      </c>
      <c r="M336" s="8">
        <f>IF($J336=$D336,$F336,IF($J337=$D337,$F337,IF($J338=$D338,$F338,IF($J339=$D339,$F339,IF($J340=$D340,$F340,IF($J341=$D341,$F341,IF($J342=$D342,$F342,IF($J343=$D343,$F343,IF($J344=$D344,$F344,IF($J345=$D345,$F345,IF($J346=$D346,$F346,IF($J347=$D347,$F347,IF($J348=$D348,$F348,IF($J349=$D349,$F349,IF($J350=$D350,$F350,IF($J351=$D351,$F351,IF($J352=$D352,$F352,IF($J353=$D353,$F353,IF($J354=$D354,$F354,IF($J355=$D355,$F355,IF($J356=$D356,$F356,IF($J357=$D357,$F357,IF($J358=$D358,$F358,IF($J359=$D359,$F359,IF($J360=$D360,$F360,IF($J361=$D361,$F361,IF($J362=$D362,$F362,IF($J363=$D363,$F363,IF($J364=$D364,$F364,IF($J365=$D365,$F365,IF($J366=$D366,$F366,IF($J367=$D367,$F367,IF($J368=$D368,$F368,IF($J369=$D369,$F369,IF($J370=$D370,$F370,IF($J371=$D371,$F371,IF($J372=$D372,$F372,IF($J373=$D373,$F373,IF($J374=$D374,$F374,IF(#REF!=#REF!,#REF!,IF($J375=$D375,$F375,IF($J376=$D376,$F376,IF($J377=$D377,$F377,IF($J378=$D378,$F378,IF($J379=$D379,$F379,IF($J380=$D380,$F380,IF($J381=$D381,$F381,IF($J382=$D382,$F382,IF($J383=$D383,$F383,IF($J384=$D384,$F384,IF($J385=$D385,$F385,IF($J386=$D386,$F386,IF($J387=$D387,$F387,IF($J388=$D388,$F388,IF($J389=$D389,$F389,IF($J390=$D390,$F390,IF($J391=$D391,$F391,IF($J392=$D392,$F392,IF($J393=$D393,$F393,IF($J394=$D394,$F394,IF($J396=$D396,$F396,IF($J397=$D397,$F397,IF($J398=$D398,$F398,IF($J399=$D399,$F399,""))))))))))))))))))))))))))))))))))))))))))))))))))))))))))))))))</f>
        <v>0.233333333333333</v>
      </c>
      <c r="N336" s="3" t="s">
        <v>52</v>
      </c>
      <c r="O336" s="21" t="str">
        <f t="shared" si="41"/>
        <v>LAFLEUR</v>
      </c>
      <c r="P336" s="5"/>
    </row>
    <row r="337" spans="3:16" ht="21.75" thickTop="1" thickBot="1">
      <c r="C337" s="5"/>
      <c r="D337" s="11" t="s">
        <v>145</v>
      </c>
      <c r="E337" s="9">
        <v>33.700000000000003</v>
      </c>
      <c r="F337" s="10">
        <v>0.234027777777777</v>
      </c>
      <c r="G337" s="5"/>
      <c r="H337" s="22" t="str">
        <f t="shared" si="40"/>
        <v>NOLO</v>
      </c>
      <c r="I337" s="3" t="s">
        <v>54</v>
      </c>
      <c r="J337" s="11" t="str">
        <f t="shared" si="39"/>
        <v>N à N</v>
      </c>
      <c r="K337" s="6" t="str">
        <f t="shared" si="38"/>
        <v>NOLO - NOLO</v>
      </c>
      <c r="L337" s="7">
        <f t="shared" si="42"/>
        <v>33.799999999999997</v>
      </c>
      <c r="M337" s="8">
        <f>IF($J337=$D337,$F337,IF($J338=$D338,$F338,IF($J339=$D339,$F339,IF($J340=$D340,$F340,IF($J341=$D341,$F341,IF($J342=$D342,$F342,IF($J343=$D343,$F343,IF($J344=$D344,$F344,IF($J345=$D345,$F345,IF($J346=$D346,$F346,IF($J347=$D347,$F347,IF($J348=$D348,$F348,IF($J349=$D349,$F349,IF($J350=$D350,$F350,IF($J351=$D351,$F351,IF($J352=$D352,$F352,IF($J353=$D353,$F353,IF($J354=$D354,$F354,IF($J355=$D355,$F355,IF($J356=$D356,$F356,IF($J357=$D357,$F357,IF($J358=$D358,$F358,IF($J359=$D359,$F359,IF($J360=$D360,$F360,IF($J361=$D361,$F361,IF($J362=$D362,$F362,IF($J363=$D363,$F363,IF($J364=$D364,$F364,IF($J365=$D365,$F365,IF($J366=$D366,$F366,IF($J367=$D367,$F367,IF($J368=$D368,$F368,IF($J369=$D369,$F369,IF($J370=$D370,$F370,IF($J371=$D371,$F371,IF($J372=$D372,$F372,IF($J373=$D373,$F373,IF($J374=$D374,$F374,IF(#REF!=#REF!,#REF!,IF($J375=$D375,$F375,IF($J376=$D376,$F376,IF($J377=$D377,$F377,IF($J378=$D378,$F378,IF($J379=$D379,$F379,IF($J380=$D380,$F380,IF($J381=$D381,$F381,IF($J382=$D382,$F382,IF($J383=$D383,$F383,IF($J384=$D384,$F384,IF($J385=$D385,$F385,IF($J386=$D386,$F386,IF($J387=$D387,$F387,IF($J388=$D388,$F388,IF($J389=$D389,$F389,IF($J390=$D390,$F390,IF($J391=$D391,$F391,IF($J392=$D392,$F392,IF($J393=$D393,$F393,IF($J394=$D394,$F394,IF($J395=$D395,$F395,IF($J397=$D397,$F397,IF($J398=$D398,$F398,IF($J399=$D399,$F399,IF($J400=$D400,$F400,""))))))))))))))))))))))))))))))))))))))))))))))))))))))))))))))))</f>
        <v>0.234722222222222</v>
      </c>
      <c r="N337" s="3" t="s">
        <v>54</v>
      </c>
      <c r="O337" s="21" t="str">
        <f t="shared" si="41"/>
        <v>NOLO</v>
      </c>
      <c r="P337" s="5"/>
    </row>
    <row r="338" spans="3:16" ht="21.75" thickTop="1" thickBot="1">
      <c r="C338" s="5"/>
      <c r="D338" s="11" t="s">
        <v>361</v>
      </c>
      <c r="E338" s="9">
        <v>33.799999999999997</v>
      </c>
      <c r="F338" s="10">
        <v>0.234722222222222</v>
      </c>
      <c r="G338" s="5"/>
      <c r="H338" s="22" t="str">
        <f t="shared" si="40"/>
        <v>NOLO</v>
      </c>
      <c r="I338" s="3" t="s">
        <v>54</v>
      </c>
      <c r="J338" s="11" t="str">
        <f t="shared" si="39"/>
        <v>N à O</v>
      </c>
      <c r="K338" s="6" t="str">
        <f t="shared" si="38"/>
        <v>NOLO - ONDI</v>
      </c>
      <c r="L338" s="7">
        <f t="shared" si="42"/>
        <v>33.799999999999997</v>
      </c>
      <c r="M338" s="8">
        <f>IF($J338=$D338,$F338,IF($J339=$D339,$F339,IF($J340=$D340,$F340,IF($J341=$D341,$F341,IF($J342=$D342,$F342,IF($J343=$D343,$F343,IF($J344=$D344,$F344,IF($J345=$D345,$F345,IF($J346=$D346,$F346,IF($J347=$D347,$F347,IF($J348=$D348,$F348,IF($J349=$D349,$F349,IF($J350=$D350,$F350,IF($J351=$D351,$F351,IF($J352=$D352,$F352,IF($J353=$D353,$F353,IF($J354=$D354,$F354,IF($J355=$D355,$F355,IF($J356=$D356,$F356,IF($J357=$D357,$F357,IF($J358=$D358,$F358,IF($J359=$D359,$F359,IF($J360=$D360,$F360,IF($J361=$D361,$F361,IF($J362=$D362,$F362,IF($J363=$D363,$F363,IF($J364=$D364,$F364,IF($J365=$D365,$F365,IF($J366=$D366,$F366,IF($J367=$D367,$F367,IF($J368=$D368,$F368,IF($J369=$D369,$F369,IF($J370=$D370,$F370,IF($J371=$D371,$F371,IF($J372=$D372,$F372,IF($J373=$D373,$F373,IF($J374=$D374,$F374,IF(#REF!=#REF!,#REF!,IF($J375=$D375,$F375,IF($J376=$D376,$F376,IF($J377=$D377,$F377,IF($J378=$D378,$F378,IF($J379=$D379,$F379,IF($J380=$D380,$F380,IF($J381=$D381,$F381,IF($J382=$D382,$F382,IF($J383=$D383,$F383,IF($J384=$D384,$F384,IF($J385=$D385,$F385,IF($J386=$D386,$F386,IF($J387=$D387,$F387,IF($J388=$D388,$F388,IF($J389=$D389,$F389,IF($J390=$D390,$F390,IF($J391=$D391,$F391,IF($J392=$D392,$F392,IF($J393=$D393,$F393,IF($J394=$D394,$F394,IF($J395=$D395,$F395,IF($J396=$D396,$F396,IF($J398=$D398,$F398,IF($J399=$D399,$F399,IF($J400=$D400,$F400,IF($J401=$D401,$F401,""))))))))))))))))))))))))))))))))))))))))))))))))))))))))))))))))</f>
        <v>0.234722222222222</v>
      </c>
      <c r="N338" s="3" t="s">
        <v>216</v>
      </c>
      <c r="O338" s="21" t="str">
        <f t="shared" si="41"/>
        <v>ONDI</v>
      </c>
      <c r="P338" s="5"/>
    </row>
    <row r="339" spans="3:16" ht="21.75" thickTop="1" thickBot="1">
      <c r="C339" s="5"/>
      <c r="D339" s="11" t="s">
        <v>362</v>
      </c>
      <c r="E339" s="9">
        <v>33.9</v>
      </c>
      <c r="F339" s="10">
        <v>0.235416666666666</v>
      </c>
      <c r="G339" s="5"/>
      <c r="H339" s="22" t="str">
        <f t="shared" si="40"/>
        <v>NOLO</v>
      </c>
      <c r="I339" s="3" t="s">
        <v>54</v>
      </c>
      <c r="J339" s="11" t="str">
        <f t="shared" si="39"/>
        <v>N à P</v>
      </c>
      <c r="K339" s="6" t="str">
        <f t="shared" si="38"/>
        <v>NOLO - PRIEUR</v>
      </c>
      <c r="L339" s="7">
        <f t="shared" si="42"/>
        <v>33.9</v>
      </c>
      <c r="M339" s="8">
        <f>IF($J339=$D339,$F339,IF($J340=$D340,$F340,IF($J341=$D341,$F341,IF($J342=$D342,$F342,IF($J343=$D343,$F343,IF($J344=$D344,$F344,IF($J345=$D345,$F345,IF($J346=$D346,$F346,IF($J347=$D347,$F347,IF($J348=$D348,$F348,IF($J349=$D349,$F349,IF($J350=$D350,$F350,IF($J351=$D351,$F351,IF($J352=$D352,$F352,IF($J353=$D353,$F353,IF($J354=$D354,$F354,IF($J355=$D355,$F355,IF($J356=$D356,$F356,IF($J357=$D357,$F357,IF($J358=$D358,$F358,IF($J359=$D359,$F359,IF($J360=$D360,$F360,IF($J361=$D361,$F361,IF($J362=$D362,$F362,IF($J363=$D363,$F363,IF($J364=$D364,$F364,IF($J365=$D365,$F365,IF($J366=$D366,$F366,IF($J367=$D367,$F367,IF($J368=$D368,$F368,IF($J369=$D369,$F369,IF($J370=$D370,$F370,IF($J371=$D371,$F371,IF($J372=$D372,$F372,IF($J373=$D373,$F373,IF($J374=$D374,$F374,IF(#REF!=#REF!,#REF!,IF($J375=$D375,$F375,IF($J376=$D376,$F376,IF($J377=$D377,$F377,IF($J378=$D378,$F378,IF($J379=$D379,$F379,IF($J380=$D380,$F380,IF($J381=$D381,$F381,IF($J382=$D382,$F382,IF($J383=$D383,$F383,IF($J384=$D384,$F384,IF($J385=$D385,$F385,IF($J386=$D386,$F386,IF($J387=$D387,$F387,IF($J388=$D388,$F388,IF($J389=$D389,$F389,IF($J390=$D390,$F390,IF($J391=$D391,$F391,IF($J392=$D392,$F392,IF($J393=$D393,$F393,IF($J394=$D394,$F394,IF($J395=$D395,$F395,IF($J396=$D396,$F396,IF($J397=$D397,$F397,IF($J399=$D399,$F399,IF($J400=$D400,$F400,IF($J401=$D401,$F401,IF($J402=$D402,$F402,""))))))))))))))))))))))))))))))))))))))))))))))))))))))))))))))))</f>
        <v>0.235416666666666</v>
      </c>
      <c r="N339" s="3" t="s">
        <v>217</v>
      </c>
      <c r="O339" s="21" t="str">
        <f t="shared" si="41"/>
        <v>PRIEUR</v>
      </c>
      <c r="P339" s="5"/>
    </row>
    <row r="340" spans="3:16" ht="21.75" thickTop="1" thickBot="1">
      <c r="C340" s="5"/>
      <c r="D340" s="11" t="s">
        <v>363</v>
      </c>
      <c r="E340" s="9">
        <v>34</v>
      </c>
      <c r="F340" s="10">
        <v>0.23611111111111099</v>
      </c>
      <c r="G340" s="5"/>
      <c r="H340" s="22" t="str">
        <f t="shared" si="40"/>
        <v>NOLO</v>
      </c>
      <c r="I340" s="3" t="s">
        <v>54</v>
      </c>
      <c r="J340" s="11" t="str">
        <f t="shared" si="39"/>
        <v>N à Q</v>
      </c>
      <c r="K340" s="6" t="str">
        <f t="shared" si="38"/>
        <v>NOLO - QUATREBARBE</v>
      </c>
      <c r="L340" s="7">
        <f t="shared" si="42"/>
        <v>34</v>
      </c>
      <c r="M340" s="8">
        <f>IF($J340=$D340,$F340,IF($J341=$D341,$F341,IF($J342=$D342,$F342,IF($J343=$D343,$F343,IF($J344=$D344,$F344,IF($J345=$D345,$F345,IF($J346=$D346,$F346,IF($J347=$D347,$F347,IF($J348=$D348,$F348,IF($J349=$D349,$F349,IF($J350=$D350,$F350,IF($J351=$D351,$F351,IF($J352=$D352,$F352,IF($J353=$D353,$F353,IF($J354=$D354,$F354,IF($J355=$D355,$F355,IF($J356=$D356,$F356,IF($J357=$D357,$F357,IF($J358=$D358,$F358,IF($J359=$D359,$F359,IF($J360=$D360,$F360,IF($J361=$D361,$F361,IF($J362=$D362,$F362,IF($J363=$D363,$F363,IF($J364=$D364,$F364,IF($J365=$D365,$F365,IF($J366=$D366,$F366,IF($J367=$D367,$F367,IF($J368=$D368,$F368,IF($J369=$D369,$F369,IF($J370=$D370,$F370,IF($J371=$D371,$F371,IF($J372=$D372,$F372,IF($J373=$D373,$F373,IF($J374=$D374,$F374,IF(#REF!=#REF!,#REF!,IF($J375=$D375,$F375,IF($J376=$D376,$F376,IF($J377=$D377,$F377,IF($J378=$D378,$F378,IF($J379=$D379,$F379,IF($J380=$D380,$F380,IF($J381=$D381,$F381,IF($J382=$D382,$F382,IF($J383=$D383,$F383,IF($J384=$D384,$F384,IF($J385=$D385,$F385,IF($J386=$D386,$F386,IF($J387=$D387,$F387,IF($J388=$D388,$F388,IF($J389=$D389,$F389,IF($J390=$D390,$F390,IF($J391=$D391,$F391,IF($J392=$D392,$F392,IF($J393=$D393,$F393,IF($J394=$D394,$F394,IF($J395=$D395,$F395,IF($J396=$D396,$F396,IF($J397=$D397,$F397,IF($J398=$D398,$F398,IF($J400=$D400,$F400,IF($J401=$D401,$F401,IF($J402=$D402,$F402,IF($J403=$D403,$F403,""))))))))))))))))))))))))))))))))))))))))))))))))))))))))))))))))</f>
        <v>0.23611111111111099</v>
      </c>
      <c r="N340" s="3" t="s">
        <v>218</v>
      </c>
      <c r="O340" s="21" t="str">
        <f t="shared" si="41"/>
        <v>QUATREBARBE</v>
      </c>
      <c r="P340" s="5"/>
    </row>
    <row r="341" spans="3:16" ht="21.75" thickTop="1" thickBot="1">
      <c r="C341" s="5"/>
      <c r="D341" s="11" t="s">
        <v>364</v>
      </c>
      <c r="E341" s="9">
        <v>34.1</v>
      </c>
      <c r="F341" s="10">
        <v>0.23680555555555499</v>
      </c>
      <c r="G341" s="5"/>
      <c r="H341" s="22" t="str">
        <f t="shared" si="40"/>
        <v>NOLO</v>
      </c>
      <c r="I341" s="3" t="s">
        <v>54</v>
      </c>
      <c r="J341" s="11" t="str">
        <f t="shared" si="39"/>
        <v>N à R</v>
      </c>
      <c r="K341" s="6" t="str">
        <f t="shared" si="38"/>
        <v>NOLO - ROLIN</v>
      </c>
      <c r="L341" s="7">
        <f t="shared" si="42"/>
        <v>34.1</v>
      </c>
      <c r="M341" s="8">
        <f>IF($J341=$D341,$F341,IF($J342=$D342,$F342,IF($J343=$D343,$F343,IF($J344=$D344,$F344,IF($J345=$D345,$F345,IF($J346=$D346,$F346,IF($J347=$D347,$F347,IF($J348=$D348,$F348,IF($J349=$D349,$F349,IF($J350=$D350,$F350,IF($J351=$D351,$F351,IF($J352=$D352,$F352,IF($J353=$D353,$F353,IF($J354=$D354,$F354,IF($J355=$D355,$F355,IF($J356=$D356,$F356,IF($J357=$D357,$F357,IF($J358=$D358,$F358,IF($J359=$D359,$F359,IF($J360=$D360,$F360,IF($J361=$D361,$F361,IF($J362=$D362,$F362,IF($J363=$D363,$F363,IF($J364=$D364,$F364,IF($J365=$D365,$F365,IF($J366=$D366,$F366,IF($J367=$D367,$F367,IF($J368=$D368,$F368,IF($J369=$D369,$F369,IF($J370=$D370,$F370,IF($J371=$D371,$F371,IF($J372=$D372,$F372,IF($J373=$D373,$F373,IF($J374=$D374,$F374,IF(#REF!=#REF!,#REF!,IF($J375=$D375,$F375,IF($J376=$D376,$F376,IF($J377=$D377,$F377,IF($J378=$D378,$F378,IF($J379=$D379,$F379,IF($J380=$D380,$F380,IF($J381=$D381,$F381,IF($J382=$D382,$F382,IF($J383=$D383,$F383,IF($J384=$D384,$F384,IF($J385=$D385,$F385,IF($J386=$D386,$F386,IF($J387=$D387,$F387,IF($J388=$D388,$F388,IF($J389=$D389,$F389,IF($J390=$D390,$F390,IF($J391=$D391,$F391,IF($J392=$D392,$F392,IF($J393=$D393,$F393,IF($J394=$D394,$F394,IF($J395=$D395,$F395,IF($J396=$D396,$F396,IF($J397=$D397,$F397,IF($J398=$D398,$F398,IF($J399=$D399,$F399,IF($J401=$D401,$F401,IF($J402=$D402,$F402,IF($J403=$D403,$F403,IF($J404=$D404,$F404,""))))))))))))))))))))))))))))))))))))))))))))))))))))))))))))))))</f>
        <v>0.23680555555555499</v>
      </c>
      <c r="N341" s="3" t="s">
        <v>219</v>
      </c>
      <c r="O341" s="21" t="str">
        <f t="shared" si="41"/>
        <v>ROLIN</v>
      </c>
      <c r="P341" s="5"/>
    </row>
    <row r="342" spans="3:16" ht="21.75" thickTop="1" thickBot="1">
      <c r="C342" s="5"/>
      <c r="D342" s="11" t="s">
        <v>365</v>
      </c>
      <c r="E342" s="9">
        <v>34.200000000000003</v>
      </c>
      <c r="F342" s="10">
        <v>0.23749999999999999</v>
      </c>
      <c r="G342" s="5"/>
      <c r="H342" s="22" t="str">
        <f t="shared" si="40"/>
        <v>NOLO</v>
      </c>
      <c r="I342" s="3" t="s">
        <v>54</v>
      </c>
      <c r="J342" s="11" t="str">
        <f t="shared" si="39"/>
        <v>N à S</v>
      </c>
      <c r="K342" s="6" t="str">
        <f t="shared" si="38"/>
        <v>NOLO - STERN</v>
      </c>
      <c r="L342" s="7">
        <f t="shared" si="42"/>
        <v>34.200000000000003</v>
      </c>
      <c r="M342" s="8">
        <f>IF($J342=$D342,$F342,IF($J343=$D343,$F343,IF($J344=$D344,$F344,IF($J345=$D345,$F345,IF($J346=$D346,$F346,IF($J347=$D347,$F347,IF($J348=$D348,$F348,IF($J349=$D349,$F349,IF($J350=$D350,$F350,IF($J351=$D351,$F351,IF($J352=$D352,$F352,IF($J353=$D353,$F353,IF($J354=$D354,$F354,IF($J355=$D355,$F355,IF($J356=$D356,$F356,IF($J357=$D357,$F357,IF($J358=$D358,$F358,IF($J359=$D359,$F359,IF($J360=$D360,$F360,IF($J361=$D361,$F361,IF($J362=$D362,$F362,IF($J363=$D363,$F363,IF($J364=$D364,$F364,IF($J365=$D365,$F365,IF($J366=$D366,$F366,IF($J367=$D367,$F367,IF($J368=$D368,$F368,IF($J369=$D369,$F369,IF($J370=$D370,$F370,IF($J371=$D371,$F371,IF($J372=$D372,$F372,IF($J373=$D373,$F373,IF($J374=$D374,$F374,IF(#REF!=#REF!,#REF!,IF($J375=$D375,$F375,IF($J376=$D376,$F376,IF($J377=$D377,$F377,IF($J378=$D378,$F378,IF($J379=$D379,$F379,IF($J380=$D380,$F380,IF($J381=$D381,$F381,IF($J382=$D382,$F382,IF($J383=$D383,$F383,IF($J384=$D384,$F384,IF($J385=$D385,$F385,IF($J386=$D386,$F386,IF($J387=$D387,$F387,IF($J388=$D388,$F388,IF($J389=$D389,$F389,IF($J390=$D390,$F390,IF($J391=$D391,$F391,IF($J392=$D392,$F392,IF($J393=$D393,$F393,IF($J394=$D394,$F394,IF($J395=$D395,$F395,IF($J396=$D396,$F396,IF($J397=$D397,$F397,IF($J398=$D398,$F398,IF($J399=$D399,$F399,IF($J400=$D400,$F400,IF($J402=$D402,$F402,IF($J403=$D403,$F403,IF($J404=$D404,$F404,IF($J405=$D405,$F405,""))))))))))))))))))))))))))))))))))))))))))))))))))))))))))))))))</f>
        <v>0.23749999999999999</v>
      </c>
      <c r="N342" s="3" t="s">
        <v>220</v>
      </c>
      <c r="O342" s="21" t="str">
        <f t="shared" si="41"/>
        <v>STERN</v>
      </c>
      <c r="P342" s="5"/>
    </row>
    <row r="343" spans="3:16" ht="21.75" thickTop="1" thickBot="1">
      <c r="C343" s="5"/>
      <c r="D343" s="11" t="s">
        <v>366</v>
      </c>
      <c r="E343" s="9">
        <v>34.299999999999997</v>
      </c>
      <c r="F343" s="10">
        <v>0.23819444444444399</v>
      </c>
      <c r="G343" s="5"/>
      <c r="H343" s="22" t="str">
        <f t="shared" si="40"/>
        <v>NOLO</v>
      </c>
      <c r="I343" s="3" t="s">
        <v>54</v>
      </c>
      <c r="J343" s="11" t="str">
        <f t="shared" si="39"/>
        <v>N à T</v>
      </c>
      <c r="K343" s="6" t="str">
        <f t="shared" ref="K343:K373" si="43">(H343&amp;" - "&amp;O343)</f>
        <v>NOLO - TOUTIN</v>
      </c>
      <c r="L343" s="7">
        <f t="shared" si="42"/>
        <v>34.299999999999997</v>
      </c>
      <c r="M343" s="8">
        <f>IF($J343=$D343,$F343,IF($J344=$D344,$F344,IF($J345=$D345,$F345,IF($J346=$D346,$F346,IF($J347=$D347,$F347,IF($J348=$D348,$F348,IF($J349=$D349,$F349,IF($J350=$D350,$F350,IF($J351=$D351,$F351,IF($J352=$D352,$F352,IF($J353=$D353,$F353,IF($J354=$D354,$F354,IF($J355=$D355,$F355,IF($J356=$D356,$F356,IF($J357=$D357,$F357,IF($J358=$D358,$F358,IF($J359=$D359,$F359,IF($J360=$D360,$F360,IF($J361=$D361,$F361,IF($J362=$D362,$F362,IF($J363=$D363,$F363,IF($J364=$D364,$F364,IF($J365=$D365,$F365,IF($J366=$D366,$F366,IF($J367=$D367,$F367,IF($J368=$D368,$F368,IF($J369=$D369,$F369,IF($J370=$D370,$F370,IF($J371=$D371,$F371,IF($J372=$D372,$F372,IF($J373=$D373,$F373,IF($J374=$D374,$F374,IF(#REF!=#REF!,#REF!,IF($J375=$D375,$F375,IF($J376=$D376,$F376,IF($J377=$D377,$F377,IF($J378=$D378,$F378,IF($J379=$D379,$F379,IF($J380=$D380,$F380,IF($J381=$D381,$F381,IF($J382=$D382,$F382,IF($J383=$D383,$F383,IF($J384=$D384,$F384,IF($J385=$D385,$F385,IF($J386=$D386,$F386,IF($J387=$D387,$F387,IF($J388=$D388,$F388,IF($J389=$D389,$F389,IF($J390=$D390,$F390,IF($J391=$D391,$F391,IF($J392=$D392,$F392,IF($J393=$D393,$F393,IF($J394=$D394,$F394,IF($J395=$D395,$F395,IF($J396=$D396,$F396,IF($J397=$D397,$F397,IF($J398=$D398,$F398,IF($J399=$D399,$F399,IF($J400=$D400,$F400,IF($J401=$D401,$F401,IF($J403=$D403,$F403,IF($J404=$D404,$F404,IF($J405=$D405,$F405,IF($J406=$D406,$F406,""))))))))))))))))))))))))))))))))))))))))))))))))))))))))))))))))</f>
        <v>0.23819444444444399</v>
      </c>
      <c r="N343" s="3" t="s">
        <v>221</v>
      </c>
      <c r="O343" s="21" t="str">
        <f t="shared" si="41"/>
        <v>TOUTIN</v>
      </c>
      <c r="P343" s="5"/>
    </row>
    <row r="344" spans="3:16" ht="21.75" thickTop="1" thickBot="1">
      <c r="C344" s="5"/>
      <c r="D344" s="11" t="s">
        <v>367</v>
      </c>
      <c r="E344" s="9">
        <v>34.4</v>
      </c>
      <c r="F344" s="10">
        <v>0.23888888888888801</v>
      </c>
      <c r="G344" s="5"/>
      <c r="H344" s="22" t="str">
        <f t="shared" si="40"/>
        <v>NOLO</v>
      </c>
      <c r="I344" s="3" t="s">
        <v>54</v>
      </c>
      <c r="J344" s="11" t="str">
        <f t="shared" si="39"/>
        <v>N à U</v>
      </c>
      <c r="K344" s="6" t="str">
        <f t="shared" si="43"/>
        <v>NOLO - URBI</v>
      </c>
      <c r="L344" s="7">
        <f t="shared" si="42"/>
        <v>34.4</v>
      </c>
      <c r="M344" s="8">
        <f>IF($J344=$D344,$F344,IF($J345=$D345,$F345,IF($J346=$D346,$F346,IF($J347=$D347,$F347,IF($J348=$D348,$F348,IF($J349=$D349,$F349,IF($J350=$D350,$F350,IF($J351=$D351,$F351,IF($J352=$D352,$F352,IF($J353=$D353,$F353,IF($J354=$D354,$F354,IF($J355=$D355,$F355,IF($J356=$D356,$F356,IF($J357=$D357,$F357,IF($J358=$D358,$F358,IF($J359=$D359,$F359,IF($J360=$D360,$F360,IF($J361=$D361,$F361,IF($J362=$D362,$F362,IF($J363=$D363,$F363,IF($J364=$D364,$F364,IF($J365=$D365,$F365,IF($J366=$D366,$F366,IF($J367=$D367,$F367,IF($J368=$D368,$F368,IF($J369=$D369,$F369,IF($J370=$D370,$F370,IF($J371=$D371,$F371,IF($J372=$D372,$F372,IF($J373=$D373,$F373,IF($J374=$D374,$F374,IF(#REF!=#REF!,#REF!,IF($J375=$D375,$F375,IF($J376=$D376,$F376,IF($J377=$D377,$F377,IF($J378=$D378,$F378,IF($J379=$D379,$F379,IF($J380=$D380,$F380,IF($J381=$D381,$F381,IF($J382=$D382,$F382,IF($J383=$D383,$F383,IF($J384=$D384,$F384,IF($J385=$D385,$F385,IF($J386=$D386,$F386,IF($J387=$D387,$F387,IF($J388=$D388,$F388,IF($J389=$D389,$F389,IF($J390=$D390,$F390,IF($J391=$D391,$F391,IF($J392=$D392,$F392,IF($J393=$D393,$F393,IF($J394=$D394,$F394,IF($J395=$D395,$F395,IF($J396=$D396,$F396,IF($J397=$D397,$F397,IF($J398=$D398,$F398,IF($J399=$D399,$F399,IF($J400=$D400,$F400,IF($J401=$D401,$F401,IF($J402=$D402,$F402,IF($J404=$D404,$F404,IF($J405=$D405,$F405,IF($J406=$D406,$F406,IF($J407=$D407,$F407,""))))))))))))))))))))))))))))))))))))))))))))))))))))))))))))))))</f>
        <v>0.23888888888888801</v>
      </c>
      <c r="N344" s="3" t="s">
        <v>222</v>
      </c>
      <c r="O344" s="21" t="str">
        <f t="shared" si="41"/>
        <v>URBI</v>
      </c>
      <c r="P344" s="5"/>
    </row>
    <row r="345" spans="3:16" ht="21.75" thickTop="1" thickBot="1">
      <c r="C345" s="5"/>
      <c r="D345" s="11" t="s">
        <v>368</v>
      </c>
      <c r="E345" s="9">
        <v>34.5</v>
      </c>
      <c r="F345" s="10">
        <v>0.23958333333333301</v>
      </c>
      <c r="G345" s="5"/>
      <c r="H345" s="22" t="str">
        <f t="shared" si="40"/>
        <v>NOLO</v>
      </c>
      <c r="I345" s="3" t="s">
        <v>54</v>
      </c>
      <c r="J345" s="11" t="str">
        <f t="shared" si="39"/>
        <v>N à V</v>
      </c>
      <c r="K345" s="6" t="str">
        <f t="shared" si="43"/>
        <v>NOLO - VIROUX</v>
      </c>
      <c r="L345" s="7">
        <f t="shared" si="42"/>
        <v>34.5</v>
      </c>
      <c r="M345" s="8">
        <f>IF($J345=$D345,$F345,IF($J346=$D346,$F346,IF($J347=$D347,$F347,IF($J348=$D348,$F348,IF($J349=$D349,$F349,IF($J350=$D350,$F350,IF($J351=$D351,$F351,IF($J352=$D352,$F352,IF($J353=$D353,$F353,IF($J354=$D354,$F354,IF($J355=$D355,$F355,IF($J356=$D356,$F356,IF($J357=$D357,$F357,IF($J358=$D358,$F358,IF($J359=$D359,$F359,IF($J360=$D360,$F360,IF($J361=$D361,$F361,IF($J362=$D362,$F362,IF($J363=$D363,$F363,IF($J364=$D364,$F364,IF($J365=$D365,$F365,IF($J366=$D366,$F366,IF($J367=$D367,$F367,IF($J368=$D368,$F368,IF($J369=$D369,$F369,IF($J370=$D370,$F370,IF($J371=$D371,$F371,IF($J372=$D372,$F372,IF($J373=$D373,$F373,IF($J374=$D374,$F374,IF(#REF!=#REF!,#REF!,IF($J375=$D375,$F375,IF($J376=$D376,$F376,IF($J377=$D377,$F377,IF($J378=$D378,$F378,IF($J379=$D379,$F379,IF($J380=$D380,$F380,IF($J381=$D381,$F381,IF($J382=$D382,$F382,IF($J383=$D383,$F383,IF($J384=$D384,$F384,IF($J385=$D385,$F385,IF($J386=$D386,$F386,IF($J387=$D387,$F387,IF($J388=$D388,$F388,IF($J389=$D389,$F389,IF($J390=$D390,$F390,IF($J391=$D391,$F391,IF($J392=$D392,$F392,IF($J393=$D393,$F393,IF($J394=$D394,$F394,IF($J395=$D395,$F395,IF($J396=$D396,$F396,IF($J397=$D397,$F397,IF($J398=$D398,$F398,IF($J399=$D399,$F399,IF($J400=$D400,$F400,IF($J401=$D401,$F401,IF($J402=$D402,$F402,IF($J403=$D403,$F403,IF($J405=$D405,$F405,IF($J406=$D406,$F406,IF($J407=$D407,$F407,IF($J408=$D408,$F408,""))))))))))))))))))))))))))))))))))))))))))))))))))))))))))))))))</f>
        <v>0.23958333333333301</v>
      </c>
      <c r="N345" s="3" t="s">
        <v>223</v>
      </c>
      <c r="O345" s="21" t="str">
        <f t="shared" si="41"/>
        <v>VIROUX</v>
      </c>
      <c r="P345" s="5"/>
    </row>
    <row r="346" spans="3:16" ht="21.75" thickTop="1" thickBot="1">
      <c r="C346" s="5"/>
      <c r="D346" s="11" t="s">
        <v>369</v>
      </c>
      <c r="E346" s="9">
        <v>34.6</v>
      </c>
      <c r="F346" s="10">
        <v>0.24027777777777701</v>
      </c>
      <c r="G346" s="5"/>
      <c r="H346" s="22" t="str">
        <f t="shared" si="40"/>
        <v>NOLO</v>
      </c>
      <c r="I346" s="3" t="s">
        <v>54</v>
      </c>
      <c r="J346" s="11" t="str">
        <f t="shared" si="39"/>
        <v>N à W</v>
      </c>
      <c r="K346" s="6" t="str">
        <f t="shared" si="43"/>
        <v>NOLO - WACHTER</v>
      </c>
      <c r="L346" s="7">
        <f t="shared" si="42"/>
        <v>34.6</v>
      </c>
      <c r="M346" s="8">
        <f>IF($J346=$D346,$F346,IF($J347=$D347,$F347,IF($J348=$D348,$F348,IF($J349=$D349,$F349,IF($J350=$D350,$F350,IF($J351=$D351,$F351,IF($J352=$D352,$F352,IF($J353=$D353,$F353,IF($J354=$D354,$F354,IF($J355=$D355,$F355,IF($J356=$D356,$F356,IF($J357=$D357,$F357,IF($J358=$D358,$F358,IF($J359=$D359,$F359,IF($J360=$D360,$F360,IF($J361=$D361,$F361,IF($J362=$D362,$F362,IF($J363=$D363,$F363,IF($J364=$D364,$F364,IF($J365=$D365,$F365,IF($J366=$D366,$F366,IF($J367=$D367,$F367,IF($J368=$D368,$F368,IF($J369=$D369,$F369,IF($J370=$D370,$F370,IF($J371=$D371,$F371,IF($J372=$D372,$F372,IF($J373=$D373,$F373,IF($J374=$D374,$F374,IF(#REF!=#REF!,#REF!,IF($J375=$D375,$F375,IF($J376=$D376,$F376,IF($J377=$D377,$F377,IF($J378=$D378,$F378,IF($J379=$D379,$F379,IF($J380=$D380,$F380,IF($J381=$D381,$F381,IF($J382=$D382,$F382,IF($J383=$D383,$F383,IF($J384=$D384,$F384,IF($J385=$D385,$F385,IF($J386=$D386,$F386,IF($J387=$D387,$F387,IF($J388=$D388,$F388,IF($J389=$D389,$F389,IF($J390=$D390,$F390,IF($J391=$D391,$F391,IF($J392=$D392,$F392,IF($J393=$D393,$F393,IF($J394=$D394,$F394,IF($J395=$D395,$F395,IF($J396=$D396,$F396,IF($J397=$D397,$F397,IF($J398=$D398,$F398,IF($J399=$D399,$F399,IF($J400=$D400,$F400,IF($J401=$D401,$F401,IF($J402=$D402,$F402,IF($J403=$D403,$F403,IF($J404=$D404,$F404,IF($J406=$D406,$F406,IF($J407=$D407,$F407,IF($J408=$D408,$F408,IF($J409=$D409,$F409,""))))))))))))))))))))))))))))))))))))))))))))))))))))))))))))))))</f>
        <v>0.24027777777777701</v>
      </c>
      <c r="N346" s="3" t="s">
        <v>224</v>
      </c>
      <c r="O346" s="21" t="str">
        <f t="shared" si="41"/>
        <v>WACHTER</v>
      </c>
      <c r="P346" s="5"/>
    </row>
    <row r="347" spans="3:16" ht="21.75" thickTop="1" thickBot="1">
      <c r="C347" s="5"/>
      <c r="D347" s="11" t="s">
        <v>370</v>
      </c>
      <c r="E347" s="9">
        <v>34.700000000000003</v>
      </c>
      <c r="F347" s="10">
        <v>0.240972222222222</v>
      </c>
      <c r="G347" s="5"/>
      <c r="H347" s="22" t="str">
        <f t="shared" si="40"/>
        <v>NOLO</v>
      </c>
      <c r="I347" s="3" t="s">
        <v>54</v>
      </c>
      <c r="J347" s="11" t="str">
        <f t="shared" si="39"/>
        <v>N à X</v>
      </c>
      <c r="K347" s="6" t="str">
        <f t="shared" si="43"/>
        <v>NOLO - XERRY</v>
      </c>
      <c r="L347" s="7">
        <f t="shared" si="42"/>
        <v>34.700000000000003</v>
      </c>
      <c r="M347" s="8">
        <f>IF($J347=$D347,$F347,IF($J348=$D348,$F348,IF($J349=$D349,$F349,IF($J350=$D350,$F350,IF($J351=$D351,$F351,IF($J352=$D352,$F352,IF($J353=$D353,$F353,IF($J354=$D354,$F354,IF($J355=$D355,$F355,IF($J356=$D356,$F356,IF($J357=$D357,$F357,IF($J358=$D358,$F358,IF($J359=$D359,$F359,IF($J360=$D360,$F360,IF($J361=$D361,$F361,IF($J362=$D362,$F362,IF($J363=$D363,$F363,IF($J364=$D364,$F364,IF($J365=$D365,$F365,IF($J366=$D366,$F366,IF($J367=$D367,$F367,IF($J368=$D368,$F368,IF($J369=$D369,$F369,IF($J370=$D370,$F370,IF($J371=$D371,$F371,IF($J372=$D372,$F372,IF($J373=$D373,$F373,IF($J374=$D374,$F374,IF(#REF!=#REF!,#REF!,IF($J375=$D375,$F375,IF($J376=$D376,$F376,IF($J377=$D377,$F377,IF($J378=$D378,$F378,IF($J379=$D379,$F379,IF($J380=$D380,$F380,IF($J381=$D381,$F381,IF($J382=$D382,$F382,IF($J383=$D383,$F383,IF($J384=$D384,$F384,IF($J385=$D385,$F385,IF($J386=$D386,$F386,IF($J387=$D387,$F387,IF($J388=$D388,$F388,IF($J389=$D389,$F389,IF($J390=$D390,$F390,IF($J391=$D391,$F391,IF($J392=$D392,$F392,IF($J393=$D393,$F393,IF($J394=$D394,$F394,IF($J395=$D395,$F395,IF($J396=$D396,$F396,IF($J397=$D397,$F397,IF($J398=$D398,$F398,IF($J399=$D399,$F399,IF($J400=$D400,$F400,IF($J401=$D401,$F401,IF($J402=$D402,$F402,IF($J403=$D403,$F403,IF($J404=$D404,$F404,IF($J405=$D405,$F405,IF($J407=$D407,$F407,IF($J408=$D408,$F408,IF($J409=$D409,$F409,IF($J410=$D410,$F410,""))))))))))))))))))))))))))))))))))))))))))))))))))))))))))))))))</f>
        <v>0.240972222222222</v>
      </c>
      <c r="N347" s="3" t="s">
        <v>225</v>
      </c>
      <c r="O347" s="21" t="str">
        <f t="shared" si="41"/>
        <v>XERRY</v>
      </c>
      <c r="P347" s="5"/>
    </row>
    <row r="348" spans="3:16" ht="21.75" thickTop="1" thickBot="1">
      <c r="C348" s="5"/>
      <c r="D348" s="11" t="s">
        <v>371</v>
      </c>
      <c r="E348" s="9">
        <v>34.799999999999997</v>
      </c>
      <c r="F348" s="10">
        <v>0.241666666666666</v>
      </c>
      <c r="G348" s="5"/>
      <c r="H348" s="22" t="str">
        <f t="shared" si="40"/>
        <v>NOLO</v>
      </c>
      <c r="I348" s="3" t="s">
        <v>54</v>
      </c>
      <c r="J348" s="11" t="str">
        <f t="shared" si="39"/>
        <v>N à Y</v>
      </c>
      <c r="K348" s="6" t="str">
        <f t="shared" si="43"/>
        <v>NOLO - YACHOU</v>
      </c>
      <c r="L348" s="7">
        <f t="shared" si="42"/>
        <v>34.799999999999997</v>
      </c>
      <c r="M348" s="8">
        <f>IF($J348=$D348,$F348,IF($J349=$D349,$F349,IF($J350=$D350,$F350,IF($J351=$D351,$F351,IF($J352=$D352,$F352,IF($J353=$D353,$F353,IF($J354=$D354,$F354,IF($J355=$D355,$F355,IF($J356=$D356,$F356,IF($J357=$D357,$F357,IF($J358=$D358,$F358,IF($J359=$D359,$F359,IF($J360=$D360,$F360,IF($J361=$D361,$F361,IF($J362=$D362,$F362,IF($J363=$D363,$F363,IF($J364=$D364,$F364,IF($J365=$D365,$F365,IF($J366=$D366,$F366,IF($J367=$D367,$F367,IF($J368=$D368,$F368,IF($J369=$D369,$F369,IF($J370=$D370,$F370,IF($J371=$D371,$F371,IF($J372=$D372,$F372,IF($J373=$D373,$F373,IF($J374=$D374,$F374,IF(#REF!=#REF!,#REF!,IF($J375=$D375,$F375,IF($J376=$D376,$F376,IF($J377=$D377,$F377,IF($J378=$D378,$F378,IF($J379=$D379,$F379,IF($J380=$D380,$F380,IF($J381=$D381,$F381,IF($J382=$D382,$F382,IF($J383=$D383,$F383,IF($J384=$D384,$F384,IF($J385=$D385,$F385,IF($J386=$D386,$F386,IF($J387=$D387,$F387,IF($J388=$D388,$F388,IF($J389=$D389,$F389,IF($J390=$D390,$F390,IF($J391=$D391,$F391,IF($J392=$D392,$F392,IF($J393=$D393,$F393,IF($J394=$D394,$F394,IF($J395=$D395,$F395,IF($J396=$D396,$F396,IF($J397=$D397,$F397,IF($J398=$D398,$F398,IF($J399=$D399,$F399,IF($J400=$D400,$F400,IF($J401=$D401,$F401,IF($J402=$D402,$F402,IF($J403=$D403,$F403,IF($J404=$D404,$F404,IF($J405=$D405,$F405,IF($J406=$D406,$F406,IF($J408=$D408,$F408,IF($J409=$D409,$F409,IF($J410=$D410,$F410,IF($J411=$D411,$F411,""))))))))))))))))))))))))))))))))))))))))))))))))))))))))))))))))</f>
        <v>0.241666666666666</v>
      </c>
      <c r="N348" s="3" t="s">
        <v>226</v>
      </c>
      <c r="O348" s="21" t="str">
        <f t="shared" si="41"/>
        <v>YACHOU</v>
      </c>
      <c r="P348" s="5"/>
    </row>
    <row r="349" spans="3:16" ht="21.75" thickTop="1" thickBot="1">
      <c r="C349" s="5"/>
      <c r="D349" s="11" t="s">
        <v>372</v>
      </c>
      <c r="E349" s="9">
        <v>34.9</v>
      </c>
      <c r="F349" s="10">
        <v>0.242361111111111</v>
      </c>
      <c r="G349" s="5"/>
      <c r="H349" s="22" t="str">
        <f t="shared" si="40"/>
        <v>NOLO</v>
      </c>
      <c r="I349" s="3" t="s">
        <v>54</v>
      </c>
      <c r="J349" s="11" t="str">
        <f t="shared" si="39"/>
        <v>N à Z</v>
      </c>
      <c r="K349" s="6" t="str">
        <f t="shared" si="43"/>
        <v>NOLO - ZAPATA</v>
      </c>
      <c r="L349" s="7">
        <f t="shared" si="42"/>
        <v>34.9</v>
      </c>
      <c r="M349" s="8">
        <f>IF($J349=$D349,$F349,IF($J350=$D350,$F350,IF($J351=$D351,$F351,IF($J352=$D352,$F352,IF($J353=$D353,$F353,IF($J354=$D354,$F354,IF($J355=$D355,$F355,IF($J356=$D356,$F356,IF($J357=$D357,$F357,IF($J358=$D358,$F358,IF($J359=$D359,$F359,IF($J360=$D360,$F360,IF($J361=$D361,$F361,IF($J362=$D362,$F362,IF($J363=$D363,$F363,IF($J364=$D364,$F364,IF($J365=$D365,$F365,IF($J366=$D366,$F366,IF($J367=$D367,$F367,IF($J368=$D368,$F368,IF($J369=$D369,$F369,IF($J370=$D370,$F370,IF($J371=$D371,$F371,IF($J372=$D372,$F372,IF($J373=$D373,$F373,IF($J374=$D374,$F374,IF(#REF!=#REF!,#REF!,IF($J375=$D375,$F375,IF($J376=$D376,$F376,IF($J377=$D377,$F377,IF($J378=$D378,$F378,IF($J379=$D379,$F379,IF($J380=$D380,$F380,IF($J381=$D381,$F381,IF($J382=$D382,$F382,IF($J383=$D383,$F383,IF($J384=$D384,$F384,IF($J385=$D385,$F385,IF($J386=$D386,$F386,IF($J387=$D387,$F387,IF($J388=$D388,$F388,IF($J389=$D389,$F389,IF($J390=$D390,$F390,IF($J391=$D391,$F391,IF($J392=$D392,$F392,IF($J393=$D393,$F393,IF($J394=$D394,$F394,IF($J395=$D395,$F395,IF($J396=$D396,$F396,IF($J397=$D397,$F397,IF($J398=$D398,$F398,IF($J399=$D399,$F399,IF($J400=$D400,$F400,IF($J401=$D401,$F401,IF($J402=$D402,$F402,IF($J403=$D403,$F403,IF($J404=$D404,$F404,IF($J405=$D405,$F405,IF($J406=$D406,$F406,IF($J407=$D407,$F407,IF($J409=$D409,$F409,IF($J410=$D410,$F410,IF($J411=$D411,$F411,IF($J412=$D412,$F412,""))))))))))))))))))))))))))))))))))))))))))))))))))))))))))))))))</f>
        <v>0.242361111111111</v>
      </c>
      <c r="N349" s="3" t="s">
        <v>227</v>
      </c>
      <c r="O349" s="21" t="str">
        <f t="shared" si="41"/>
        <v>ZAPATA</v>
      </c>
      <c r="P349" s="5"/>
    </row>
    <row r="350" spans="3:16" ht="21.75" thickTop="1" thickBot="1">
      <c r="C350" s="5"/>
      <c r="D350" s="11" t="s">
        <v>373</v>
      </c>
      <c r="E350" s="9">
        <v>35</v>
      </c>
      <c r="F350" s="10">
        <v>0.243055555555555</v>
      </c>
      <c r="G350" s="5"/>
      <c r="H350" s="22" t="str">
        <f t="shared" si="40"/>
        <v>ONDI</v>
      </c>
      <c r="I350" s="3" t="s">
        <v>216</v>
      </c>
      <c r="J350" s="11" t="str">
        <f t="shared" si="39"/>
        <v>O à A</v>
      </c>
      <c r="K350" s="6" t="str">
        <f t="shared" si="43"/>
        <v>ONDI - AIMAR</v>
      </c>
      <c r="L350" s="7">
        <f t="shared" si="42"/>
        <v>35</v>
      </c>
      <c r="M350" s="8">
        <f>IF($J350=$D350,$F350,IF($J351=$D351,$F351,IF($J352=$D352,$F352,IF($J353=$D353,$F353,IF($J354=$D354,$F354,IF($J355=$D355,$F355,IF($J356=$D356,$F356,IF($J357=$D357,$F357,IF($J358=$D358,$F358,IF($J359=$D359,$F359,IF($J360=$D360,$F360,IF($J361=$D361,$F361,IF($J362=$D362,$F362,IF($J363=$D363,$F363,IF($J364=$D364,$F364,IF($J365=$D365,$F365,IF($J366=$D366,$F366,IF($J367=$D367,$F367,IF($J368=$D368,$F368,IF($J369=$D369,$F369,IF($J370=$D370,$F370,IF($J371=$D371,$F371,IF($J372=$D372,$F372,IF($J373=$D373,$F373,IF($J374=$D374,$F374,IF(#REF!=#REF!,#REF!,IF($J375=$D375,$F375,IF($J376=$D376,$F376,IF($J377=$D377,$F377,IF($J378=$D378,$F378,IF($J379=$D379,$F379,IF($J380=$D380,$F380,IF($J381=$D381,$F381,IF($J382=$D382,$F382,IF($J383=$D383,$F383,IF($J384=$D384,$F384,IF($J385=$D385,$F385,IF($J386=$D386,$F386,IF($J387=$D387,$F387,IF($J388=$D388,$F388,IF($J389=$D389,$F389,IF($J390=$D390,$F390,IF($J391=$D391,$F391,IF($J392=$D392,$F392,IF($J393=$D393,$F393,IF($J394=$D394,$F394,IF($J395=$D395,$F395,IF($J396=$D396,$F396,IF($J397=$D397,$F397,IF($J398=$D398,$F398,IF($J399=$D399,$F399,IF($J400=$D400,$F400,IF($J401=$D401,$F401,IF($J402=$D402,$F402,IF($J403=$D403,$F403,IF($J404=$D404,$F404,IF($J405=$D405,$F405,IF($J406=$D406,$F406,IF($J407=$D407,$F407,IF($J408=$D408,$F408,IF($J410=$D410,$F410,IF($J411=$D411,$F411,IF($J412=$D412,$F412,IF($J413=$D413,$F413,""))))))))))))))))))))))))))))))))))))))))))))))))))))))))))))))))</f>
        <v>0.243055555555555</v>
      </c>
      <c r="N350" s="3" t="s">
        <v>41</v>
      </c>
      <c r="O350" s="21" t="str">
        <f t="shared" si="41"/>
        <v>AIMAR</v>
      </c>
      <c r="P350" s="5"/>
    </row>
    <row r="351" spans="3:16" ht="21.75" thickTop="1" thickBot="1">
      <c r="C351" s="5"/>
      <c r="D351" s="11" t="s">
        <v>374</v>
      </c>
      <c r="E351" s="9">
        <v>35.1</v>
      </c>
      <c r="F351" s="10">
        <v>0.24374999999999999</v>
      </c>
      <c r="G351" s="5"/>
      <c r="H351" s="22" t="str">
        <f t="shared" si="40"/>
        <v>ONDI</v>
      </c>
      <c r="I351" s="3" t="s">
        <v>216</v>
      </c>
      <c r="J351" s="11" t="str">
        <f t="shared" si="39"/>
        <v>O à B</v>
      </c>
      <c r="K351" s="6" t="str">
        <f t="shared" si="43"/>
        <v>ONDI - BONFILS</v>
      </c>
      <c r="L351" s="7">
        <f t="shared" si="42"/>
        <v>35.1</v>
      </c>
      <c r="M351" s="8">
        <f>IF($J351=$D351,$F351,IF($J352=$D352,$F352,IF($J353=$D353,$F353,IF($J354=$D354,$F354,IF($J355=$D355,$F355,IF($J356=$D356,$F356,IF($J357=$D357,$F357,IF($J358=$D358,$F358,IF($J359=$D359,$F359,IF($J360=$D360,$F360,IF($J361=$D361,$F361,IF($J362=$D362,$F362,IF($J363=$D363,$F363,IF($J364=$D364,$F364,IF($J365=$D365,$F365,IF($J366=$D366,$F366,IF($J367=$D367,$F367,IF($J368=$D368,$F368,IF($J369=$D369,$F369,IF($J370=$D370,$F370,IF($J371=$D371,$F371,IF($J372=$D372,$F372,IF($J373=$D373,$F373,IF($J374=$D374,$F374,IF(#REF!=#REF!,#REF!,IF($J375=$D375,$F375,IF($J376=$D376,$F376,IF($J377=$D377,$F377,IF($J378=$D378,$F378,IF($J379=$D379,$F379,IF($J380=$D380,$F380,IF($J381=$D381,$F381,IF($J382=$D382,$F382,IF($J383=$D383,$F383,IF($J384=$D384,$F384,IF($J385=$D385,$F385,IF($J386=$D386,$F386,IF($J387=$D387,$F387,IF($J388=$D388,$F388,IF($J389=$D389,$F389,IF($J390=$D390,$F390,IF($J391=$D391,$F391,IF($J392=$D392,$F392,IF($J393=$D393,$F393,IF($J394=$D394,$F394,IF($J395=$D395,$F395,IF($J396=$D396,$F396,IF($J397=$D397,$F397,IF($J398=$D398,$F398,IF($J399=$D399,$F399,IF($J400=$D400,$F400,IF($J401=$D401,$F401,IF($J402=$D402,$F402,IF($J403=$D403,$F403,IF($J404=$D404,$F404,IF($J405=$D405,$F405,IF($J406=$D406,$F406,IF($J407=$D407,$F407,IF($J408=$D408,$F408,IF($J409=$D409,$F409,IF($J411=$D411,$F411,IF($J412=$D412,$F412,IF($J413=$D413,$F413,IF($J414=$D414,$F414,""))))))))))))))))))))))))))))))))))))))))))))))))))))))))))))))))</f>
        <v>0.24374999999999999</v>
      </c>
      <c r="N351" s="3" t="s">
        <v>42</v>
      </c>
      <c r="O351" s="21" t="str">
        <f t="shared" si="41"/>
        <v>BONFILS</v>
      </c>
      <c r="P351" s="5"/>
    </row>
    <row r="352" spans="3:16" ht="21.75" thickTop="1" thickBot="1">
      <c r="C352" s="5"/>
      <c r="D352" s="11" t="s">
        <v>375</v>
      </c>
      <c r="E352" s="9">
        <v>35.200000000000003</v>
      </c>
      <c r="F352" s="10">
        <v>0.24444444444444399</v>
      </c>
      <c r="G352" s="5"/>
      <c r="H352" s="22" t="str">
        <f t="shared" si="40"/>
        <v>ONDI</v>
      </c>
      <c r="I352" s="3" t="s">
        <v>216</v>
      </c>
      <c r="J352" s="11" t="str">
        <f t="shared" si="39"/>
        <v>O à C</v>
      </c>
      <c r="K352" s="6" t="str">
        <f t="shared" si="43"/>
        <v>ONDI - CLERC</v>
      </c>
      <c r="L352" s="7">
        <f t="shared" si="42"/>
        <v>35.200000000000003</v>
      </c>
      <c r="M352" s="8">
        <f>IF($J352=$D352,$F352,IF($J353=$D353,$F353,IF($J354=$D354,$F354,IF($J355=$D355,$F355,IF($J356=$D356,$F356,IF($J357=$D357,$F357,IF($J358=$D358,$F358,IF($J359=$D359,$F359,IF($J360=$D360,$F360,IF($J361=$D361,$F361,IF($J362=$D362,$F362,IF($J363=$D363,$F363,IF($J364=$D364,$F364,IF($J365=$D365,$F365,IF($J366=$D366,$F366,IF($J367=$D367,$F367,IF($J368=$D368,$F368,IF($J369=$D369,$F369,IF($J370=$D370,$F370,IF($J371=$D371,$F371,IF($J372=$D372,$F372,IF($J373=$D373,$F373,IF($J374=$D374,$F374,IF(#REF!=#REF!,#REF!,IF($J375=$D375,$F375,IF($J376=$D376,$F376,IF($J377=$D377,$F377,IF($J378=$D378,$F378,IF($J379=$D379,$F379,IF($J380=$D380,$F380,IF($J381=$D381,$F381,IF($J382=$D382,$F382,IF($J383=$D383,$F383,IF($J384=$D384,$F384,IF($J385=$D385,$F385,IF($J386=$D386,$F386,IF($J387=$D387,$F387,IF($J388=$D388,$F388,IF($J389=$D389,$F389,IF($J390=$D390,$F390,IF($J391=$D391,$F391,IF($J392=$D392,$F392,IF($J393=$D393,$F393,IF($J394=$D394,$F394,IF($J395=$D395,$F395,IF($J396=$D396,$F396,IF($J397=$D397,$F397,IF($J398=$D398,$F398,IF($J399=$D399,$F399,IF($J400=$D400,$F400,IF($J401=$D401,$F401,IF($J402=$D402,$F402,IF($J403=$D403,$F403,IF($J404=$D404,$F404,IF($J405=$D405,$F405,IF($J406=$D406,$F406,IF($J407=$D407,$F407,IF($J408=$D408,$F408,IF($J409=$D409,$F409,IF($J410=$D410,$F410,IF($J412=$D412,$F412,IF($J413=$D413,$F413,IF($J414=$D414,$F414,IF($J415=$D415,$F415,""))))))))))))))))))))))))))))))))))))))))))))))))))))))))))))))))</f>
        <v>0.24444444444444399</v>
      </c>
      <c r="N352" s="3" t="s">
        <v>43</v>
      </c>
      <c r="O352" s="21" t="str">
        <f t="shared" si="41"/>
        <v>CLERC</v>
      </c>
      <c r="P352" s="5"/>
    </row>
    <row r="353" spans="3:16" ht="21.75" thickTop="1" thickBot="1">
      <c r="C353" s="5"/>
      <c r="D353" s="11" t="s">
        <v>376</v>
      </c>
      <c r="E353" s="9">
        <v>35.299999999999997</v>
      </c>
      <c r="F353" s="10">
        <v>0.24513888888888799</v>
      </c>
      <c r="G353" s="5"/>
      <c r="H353" s="22" t="str">
        <f t="shared" si="40"/>
        <v>ONDI</v>
      </c>
      <c r="I353" s="3" t="s">
        <v>216</v>
      </c>
      <c r="J353" s="11" t="str">
        <f t="shared" si="39"/>
        <v>O à D</v>
      </c>
      <c r="K353" s="6" t="str">
        <f t="shared" si="43"/>
        <v>ONDI - DELAROCHE</v>
      </c>
      <c r="L353" s="7">
        <f t="shared" si="42"/>
        <v>35.299999999999997</v>
      </c>
      <c r="M353" s="8">
        <f>IF($J353=$D353,$F353,IF($J354=$D354,$F354,IF($J355=$D355,$F355,IF($J356=$D356,$F356,IF($J357=$D357,$F357,IF($J358=$D358,$F358,IF($J359=$D359,$F359,IF($J360=$D360,$F360,IF($J361=$D361,$F361,IF($J362=$D362,$F362,IF($J363=$D363,$F363,IF($J364=$D364,$F364,IF($J365=$D365,$F365,IF($J366=$D366,$F366,IF($J367=$D367,$F367,IF($J368=$D368,$F368,IF($J369=$D369,$F369,IF($J370=$D370,$F370,IF($J371=$D371,$F371,IF($J372=$D372,$F372,IF($J373=$D373,$F373,IF($J374=$D374,$F374,IF(#REF!=#REF!,#REF!,IF($J375=$D375,$F375,IF($J376=$D376,$F376,IF($J377=$D377,$F377,IF($J378=$D378,$F378,IF($J379=$D379,$F379,IF($J380=$D380,$F380,IF($J381=$D381,$F381,IF($J382=$D382,$F382,IF($J383=$D383,$F383,IF($J384=$D384,$F384,IF($J385=$D385,$F385,IF($J386=$D386,$F386,IF($J387=$D387,$F387,IF($J388=$D388,$F388,IF($J389=$D389,$F389,IF($J390=$D390,$F390,IF($J391=$D391,$F391,IF($J392=$D392,$F392,IF($J393=$D393,$F393,IF($J394=$D394,$F394,IF($J395=$D395,$F395,IF($J396=$D396,$F396,IF($J397=$D397,$F397,IF($J398=$D398,$F398,IF($J399=$D399,$F399,IF($J400=$D400,$F400,IF($J401=$D401,$F401,IF($J402=$D402,$F402,IF($J403=$D403,$F403,IF($J404=$D404,$F404,IF($J405=$D405,$F405,IF($J406=$D406,$F406,IF($J407=$D407,$F407,IF($J408=$D408,$F408,IF($J409=$D409,$F409,IF($J410=$D410,$F410,IF($J411=$D411,$F411,IF($J413=$D413,$F413,IF($J414=$D414,$F414,IF($J415=$D415,$F415,IF($J416=$D416,$F416,""))))))))))))))))))))))))))))))))))))))))))))))))))))))))))))))))</f>
        <v>0.24513888888888799</v>
      </c>
      <c r="N353" s="3" t="s">
        <v>44</v>
      </c>
      <c r="O353" s="21" t="str">
        <f t="shared" si="41"/>
        <v>DELAROCHE</v>
      </c>
      <c r="P353" s="5"/>
    </row>
    <row r="354" spans="3:16" ht="21.75" thickTop="1" thickBot="1">
      <c r="C354" s="5"/>
      <c r="D354" s="11" t="s">
        <v>377</v>
      </c>
      <c r="E354" s="9">
        <v>35.4</v>
      </c>
      <c r="F354" s="10">
        <v>0.24583333333333299</v>
      </c>
      <c r="G354" s="5"/>
      <c r="H354" s="22" t="str">
        <f t="shared" si="40"/>
        <v>ONDI</v>
      </c>
      <c r="I354" s="3" t="s">
        <v>216</v>
      </c>
      <c r="J354" s="11" t="str">
        <f t="shared" ref="J354:J374" si="44">I354&amp;" à " &amp;N354</f>
        <v>O à E</v>
      </c>
      <c r="K354" s="6" t="str">
        <f t="shared" si="43"/>
        <v>ONDI - ELENA</v>
      </c>
      <c r="L354" s="7">
        <f t="shared" si="42"/>
        <v>35.4</v>
      </c>
      <c r="M354" s="8">
        <f>IF($J354=$D354,$F354,IF($J355=$D355,$F355,IF($J356=$D356,$F356,IF($J357=$D357,$F357,IF($J358=$D358,$F358,IF($J359=$D359,$F359,IF($J360=$D360,$F360,IF($J361=$D361,$F361,IF($J362=$D362,$F362,IF($J363=$D363,$F363,IF($J364=$D364,$F364,IF($J365=$D365,$F365,IF($J366=$D366,$F366,IF($J367=$D367,$F367,IF($J368=$D368,$F368,IF($J369=$D369,$F369,IF($J370=$D370,$F370,IF($J371=$D371,$F371,IF($J372=$D372,$F372,IF($J373=$D373,$F373,IF($J374=$D374,$F374,IF(#REF!=#REF!,#REF!,IF($J375=$D375,$F375,IF($J376=$D376,$F376,IF($J377=$D377,$F377,IF($J378=$D378,$F378,IF($J379=$D379,$F379,IF($J380=$D380,$F380,IF($J381=$D381,$F381,IF($J382=$D382,$F382,IF($J383=$D383,$F383,IF($J384=$D384,$F384,IF($J385=$D385,$F385,IF($J386=$D386,$F386,IF($J387=$D387,$F387,IF($J388=$D388,$F388,IF($J389=$D389,$F389,IF($J390=$D390,$F390,IF($J391=$D391,$F391,IF($J392=$D392,$F392,IF($J393=$D393,$F393,IF($J394=$D394,$F394,IF($J395=$D395,$F395,IF($J396=$D396,$F396,IF($J397=$D397,$F397,IF($J398=$D398,$F398,IF($J399=$D399,$F399,IF($J400=$D400,$F400,IF($J401=$D401,$F401,IF($J402=$D402,$F402,IF($J403=$D403,$F403,IF($J404=$D404,$F404,IF($J405=$D405,$F405,IF($J406=$D406,$F406,IF($J407=$D407,$F407,IF($J408=$D408,$F408,IF($J409=$D409,$F409,IF($J410=$D410,$F410,IF($J411=$D411,$F411,IF($J412=$D412,$F412,IF($J414=$D414,$F414,IF($J415=$D415,$F415,IF($J416=$D416,$F416,IF($J417=$D417,$F417,""))))))))))))))))))))))))))))))))))))))))))))))))))))))))))))))))</f>
        <v>0.24583333333333299</v>
      </c>
      <c r="N354" s="3" t="s">
        <v>45</v>
      </c>
      <c r="O354" s="21" t="str">
        <f t="shared" si="41"/>
        <v>ELENA</v>
      </c>
      <c r="P354" s="5"/>
    </row>
    <row r="355" spans="3:16" ht="21.75" thickTop="1" thickBot="1">
      <c r="C355" s="5"/>
      <c r="D355" s="11" t="s">
        <v>378</v>
      </c>
      <c r="E355" s="9">
        <v>35.5</v>
      </c>
      <c r="F355" s="10">
        <v>0.24652777777777701</v>
      </c>
      <c r="G355" s="5"/>
      <c r="H355" s="22" t="str">
        <f t="shared" si="40"/>
        <v>ONDI</v>
      </c>
      <c r="I355" s="3" t="s">
        <v>216</v>
      </c>
      <c r="J355" s="11" t="str">
        <f t="shared" si="44"/>
        <v>O à F</v>
      </c>
      <c r="K355" s="6" t="str">
        <f t="shared" si="43"/>
        <v>ONDI - FAVRE</v>
      </c>
      <c r="L355" s="7">
        <f t="shared" si="42"/>
        <v>35.5</v>
      </c>
      <c r="M355" s="8">
        <f>IF($J355=$D355,$F355,IF($J356=$D356,$F356,IF($J357=$D357,$F357,IF($J358=$D358,$F358,IF($J359=$D359,$F359,IF($J360=$D360,$F360,IF($J361=$D361,$F361,IF($J362=$D362,$F362,IF($J363=$D363,$F363,IF($J364=$D364,$F364,IF($J365=$D365,$F365,IF($J366=$D366,$F366,IF($J367=$D367,$F367,IF($J368=$D368,$F368,IF($J369=$D369,$F369,IF($J370=$D370,$F370,IF($J371=$D371,$F371,IF($J372=$D372,$F372,IF($J373=$D373,$F373,IF($J374=$D374,$F374,IF(#REF!=#REF!,#REF!,IF($J375=$D375,$F375,IF($J376=$D376,$F376,IF($J377=$D377,$F377,IF($J378=$D378,$F378,IF($J379=$D379,$F379,IF($J380=$D380,$F380,IF($J381=$D381,$F381,IF($J382=$D382,$F382,IF($J383=$D383,$F383,IF($J384=$D384,$F384,IF($J385=$D385,$F385,IF($J386=$D386,$F386,IF($J387=$D387,$F387,IF($J388=$D388,$F388,IF($J389=$D389,$F389,IF($J390=$D390,$F390,IF($J391=$D391,$F391,IF($J392=$D392,$F392,IF($J393=$D393,$F393,IF($J394=$D394,$F394,IF($J395=$D395,$F395,IF($J396=$D396,$F396,IF($J397=$D397,$F397,IF($J398=$D398,$F398,IF($J399=$D399,$F399,IF($J400=$D400,$F400,IF($J401=$D401,$F401,IF($J402=$D402,$F402,IF($J403=$D403,$F403,IF($J404=$D404,$F404,IF($J405=$D405,$F405,IF($J406=$D406,$F406,IF($J407=$D407,$F407,IF($J408=$D408,$F408,IF($J409=$D409,$F409,IF($J410=$D410,$F410,IF($J411=$D411,$F411,IF($J412=$D412,$F412,IF($J413=$D413,$F413,IF($J415=$D415,$F415,IF($J416=$D416,$F416,IF($J417=$D417,$F417,IF($J418=$D418,$F418,""))))))))))))))))))))))))))))))))))))))))))))))))))))))))))))))))</f>
        <v>0.24652777777777701</v>
      </c>
      <c r="N355" s="3" t="s">
        <v>46</v>
      </c>
      <c r="O355" s="21" t="str">
        <f t="shared" si="41"/>
        <v>FAVRE</v>
      </c>
      <c r="P355" s="5"/>
    </row>
    <row r="356" spans="3:16" ht="21.75" thickTop="1" thickBot="1">
      <c r="C356" s="5"/>
      <c r="D356" s="11" t="s">
        <v>379</v>
      </c>
      <c r="E356" s="9">
        <v>35.6</v>
      </c>
      <c r="F356" s="10">
        <v>0.24722222222222201</v>
      </c>
      <c r="G356" s="5"/>
      <c r="H356" s="22" t="str">
        <f t="shared" si="40"/>
        <v>ONDI</v>
      </c>
      <c r="I356" s="3" t="s">
        <v>216</v>
      </c>
      <c r="J356" s="11" t="str">
        <f t="shared" si="44"/>
        <v>O à G</v>
      </c>
      <c r="K356" s="6" t="str">
        <f t="shared" si="43"/>
        <v>ONDI - GARREC</v>
      </c>
      <c r="L356" s="7">
        <f t="shared" si="42"/>
        <v>35.6</v>
      </c>
      <c r="M356" s="8">
        <f>IF($J356=$D356,$F356,IF($J357=$D357,$F357,IF($J358=$D358,$F358,IF($J359=$D359,$F359,IF($J360=$D360,$F360,IF($J361=$D361,$F361,IF($J362=$D362,$F362,IF($J363=$D363,$F363,IF($J364=$D364,$F364,IF($J365=$D365,$F365,IF($J366=$D366,$F366,IF($J367=$D367,$F367,IF($J368=$D368,$F368,IF($J369=$D369,$F369,IF($J370=$D370,$F370,IF($J371=$D371,$F371,IF($J372=$D372,$F372,IF($J373=$D373,$F373,IF($J374=$D374,$F374,IF(#REF!=#REF!,#REF!,IF($J375=$D375,$F375,IF($J376=$D376,$F376,IF($J377=$D377,$F377,IF($J378=$D378,$F378,IF($J379=$D379,$F379,IF($J380=$D380,$F380,IF($J381=$D381,$F381,IF($J382=$D382,$F382,IF($J383=$D383,$F383,IF($J384=$D384,$F384,IF($J385=$D385,$F385,IF($J386=$D386,$F386,IF($J387=$D387,$F387,IF($J388=$D388,$F388,IF($J389=$D389,$F389,IF($J390=$D390,$F390,IF($J391=$D391,$F391,IF($J392=$D392,$F392,IF($J393=$D393,$F393,IF($J394=$D394,$F394,IF($J395=$D395,$F395,IF($J396=$D396,$F396,IF($J397=$D397,$F397,IF($J398=$D398,$F398,IF($J399=$D399,$F399,IF($J400=$D400,$F400,IF($J401=$D401,$F401,IF($J402=$D402,$F402,IF($J403=$D403,$F403,IF($J404=$D404,$F404,IF($J405=$D405,$F405,IF($J406=$D406,$F406,IF($J407=$D407,$F407,IF($J408=$D408,$F408,IF($J409=$D409,$F409,IF($J410=$D410,$F410,IF($J411=$D411,$F411,IF($J412=$D412,$F412,IF($J413=$D413,$F413,IF($J414=$D414,$F414,IF($J416=$D416,$F416,IF($J417=$D417,$F417,IF($J418=$D418,$F418,IF($J419=$D419,$F419,""))))))))))))))))))))))))))))))))))))))))))))))))))))))))))))))))</f>
        <v>0.24722222222222201</v>
      </c>
      <c r="N356" s="3" t="s">
        <v>47</v>
      </c>
      <c r="O356" s="21" t="str">
        <f t="shared" si="41"/>
        <v>GARREC</v>
      </c>
      <c r="P356" s="5"/>
    </row>
    <row r="357" spans="3:16" ht="21.75" thickTop="1" thickBot="1">
      <c r="C357" s="5"/>
      <c r="D357" s="11" t="s">
        <v>380</v>
      </c>
      <c r="E357" s="9">
        <v>35.700000000000003</v>
      </c>
      <c r="F357" s="10">
        <v>0.24791666666666601</v>
      </c>
      <c r="G357" s="5"/>
      <c r="H357" s="22" t="str">
        <f t="shared" si="40"/>
        <v>ONDI</v>
      </c>
      <c r="I357" s="3" t="s">
        <v>216</v>
      </c>
      <c r="J357" s="11" t="str">
        <f t="shared" si="44"/>
        <v>O à H</v>
      </c>
      <c r="K357" s="6" t="str">
        <f t="shared" si="43"/>
        <v>ONDI - HADJ</v>
      </c>
      <c r="L357" s="7">
        <f t="shared" si="42"/>
        <v>35.700000000000003</v>
      </c>
      <c r="M357" s="8">
        <f>IF($J357=$D357,$F357,IF($J358=$D358,$F358,IF($J359=$D359,$F359,IF($J360=$D360,$F360,IF($J361=$D361,$F361,IF($J362=$D362,$F362,IF($J363=$D363,$F363,IF($J364=$D364,$F364,IF($J365=$D365,$F365,IF($J366=$D366,$F366,IF($J367=$D367,$F367,IF($J368=$D368,$F368,IF($J369=$D369,$F369,IF($J370=$D370,$F370,IF($J371=$D371,$F371,IF($J372=$D372,$F372,IF($J373=$D373,$F373,IF($J374=$D374,$F374,IF(#REF!=#REF!,#REF!,IF($J375=$D375,$F375,IF($J376=$D376,$F376,IF($J377=$D377,$F377,IF($J378=$D378,$F378,IF($J379=$D379,$F379,IF($J380=$D380,$F380,IF($J381=$D381,$F381,IF($J382=$D382,$F382,IF($J383=$D383,$F383,IF($J384=$D384,$F384,IF($J385=$D385,$F385,IF($J386=$D386,$F386,IF($J387=$D387,$F387,IF($J388=$D388,$F388,IF($J389=$D389,$F389,IF($J390=$D390,$F390,IF($J391=$D391,$F391,IF($J392=$D392,$F392,IF($J393=$D393,$F393,IF($J394=$D394,$F394,IF($J395=$D395,$F395,IF($J396=$D396,$F396,IF($J397=$D397,$F397,IF($J398=$D398,$F398,IF($J399=$D399,$F399,IF($J400=$D400,$F400,IF($J401=$D401,$F401,IF($J402=$D402,$F402,IF($J403=$D403,$F403,IF($J404=$D404,$F404,IF($J405=$D405,$F405,IF($J406=$D406,$F406,IF($J407=$D407,$F407,IF($J408=$D408,$F408,IF($J409=$D409,$F409,IF($J410=$D410,$F410,IF($J411=$D411,$F411,IF($J412=$D412,$F412,IF($J413=$D413,$F413,IF($J414=$D414,$F414,IF($J415=$D415,$F415,IF($J417=$D417,$F417,IF($J418=$D418,$F418,IF($J419=$D419,$F419,IF($J420=$D420,$F420,""))))))))))))))))))))))))))))))))))))))))))))))))))))))))))))))))</f>
        <v>0.24791666666666601</v>
      </c>
      <c r="N357" s="3" t="s">
        <v>48</v>
      </c>
      <c r="O357" s="21" t="str">
        <f t="shared" si="41"/>
        <v>HADJ</v>
      </c>
      <c r="P357" s="5"/>
    </row>
    <row r="358" spans="3:16" ht="21.75" thickTop="1" thickBot="1">
      <c r="C358" s="5"/>
      <c r="D358" s="11" t="s">
        <v>381</v>
      </c>
      <c r="E358" s="9">
        <v>35.799999999999997</v>
      </c>
      <c r="F358" s="10">
        <v>0.24861111111111101</v>
      </c>
      <c r="G358" s="5"/>
      <c r="H358" s="22" t="str">
        <f t="shared" si="40"/>
        <v>ONDI</v>
      </c>
      <c r="I358" s="3" t="s">
        <v>216</v>
      </c>
      <c r="J358" s="11" t="str">
        <f t="shared" si="44"/>
        <v>O à I</v>
      </c>
      <c r="K358" s="6" t="str">
        <f t="shared" si="43"/>
        <v>ONDI - INAUDI</v>
      </c>
      <c r="L358" s="7">
        <f t="shared" si="42"/>
        <v>35.799999999999997</v>
      </c>
      <c r="M358" s="8">
        <f>IF($J358=$D358,$F358,IF($J359=$D359,$F359,IF($J360=$D360,$F360,IF($J361=$D361,$F361,IF($J362=$D362,$F362,IF($J363=$D363,$F363,IF($J364=$D364,$F364,IF($J365=$D365,$F365,IF($J366=$D366,$F366,IF($J367=$D367,$F367,IF($J368=$D368,$F368,IF($J369=$D369,$F369,IF($J370=$D370,$F370,IF($J371=$D371,$F371,IF($J372=$D372,$F372,IF($J373=$D373,$F373,IF($J374=$D374,$F374,IF(#REF!=#REF!,#REF!,IF($J375=$D375,$F375,IF($J376=$D376,$F376,IF($J377=$D377,$F377,IF($J378=$D378,$F378,IF($J379=$D379,$F379,IF($J380=$D380,$F380,IF($J381=$D381,$F381,IF($J382=$D382,$F382,IF($J383=$D383,$F383,IF($J384=$D384,$F384,IF($J385=$D385,$F385,IF($J386=$D386,$F386,IF($J387=$D387,$F387,IF($J388=$D388,$F388,IF($J389=$D389,$F389,IF($J390=$D390,$F390,IF($J391=$D391,$F391,IF($J392=$D392,$F392,IF($J393=$D393,$F393,IF($J394=$D394,$F394,IF($J395=$D395,$F395,IF($J396=$D396,$F396,IF($J397=$D397,$F397,IF($J398=$D398,$F398,IF($J399=$D399,$F399,IF($J400=$D400,$F400,IF($J401=$D401,$F401,IF($J402=$D402,$F402,IF($J403=$D403,$F403,IF($J404=$D404,$F404,IF($J405=$D405,$F405,IF($J406=$D406,$F406,IF($J407=$D407,$F407,IF($J408=$D408,$F408,IF($J409=$D409,$F409,IF($J410=$D410,$F410,IF($J411=$D411,$F411,IF($J412=$D412,$F412,IF($J413=$D413,$F413,IF($J414=$D414,$F414,IF($J415=$D415,$F415,IF($J416=$D416,$F416,IF($J418=$D418,$F418,IF($J419=$D419,$F419,IF($J420=$D420,$F420,IF($J421=$D421,$F421,""))))))))))))))))))))))))))))))))))))))))))))))))))))))))))))))))</f>
        <v>0.24861111111111101</v>
      </c>
      <c r="N358" s="3" t="s">
        <v>49</v>
      </c>
      <c r="O358" s="21" t="str">
        <f t="shared" si="41"/>
        <v>INAUDI</v>
      </c>
      <c r="P358" s="5"/>
    </row>
    <row r="359" spans="3:16" ht="21.75" thickTop="1" thickBot="1">
      <c r="C359" s="5"/>
      <c r="D359" s="11" t="s">
        <v>396</v>
      </c>
      <c r="E359" s="9">
        <v>35.9</v>
      </c>
      <c r="F359" s="10">
        <v>0.249305555555555</v>
      </c>
      <c r="G359" s="5"/>
      <c r="H359" s="22" t="str">
        <f t="shared" si="40"/>
        <v>ONDI</v>
      </c>
      <c r="I359" s="3" t="s">
        <v>216</v>
      </c>
      <c r="J359" s="11" t="str">
        <f t="shared" si="44"/>
        <v>O à J</v>
      </c>
      <c r="K359" s="6" t="str">
        <f t="shared" si="43"/>
        <v>ONDI - JAQUET</v>
      </c>
      <c r="L359" s="7">
        <f t="shared" si="42"/>
        <v>35.9</v>
      </c>
      <c r="M359" s="8">
        <f>IF($J359=$D359,$F359,IF($J360=$D360,$F360,IF($J361=$D361,$F361,IF($J362=$D362,$F362,IF($J363=$D363,$F363,IF($J364=$D364,$F364,IF($J365=$D365,$F365,IF($J366=$D366,$F366,IF($J367=$D367,$F367,IF($J368=$D368,$F368,IF($J369=$D369,$F369,IF($J370=$D370,$F370,IF($J371=$D371,$F371,IF($J372=$D372,$F372,IF($J373=$D373,$F373,IF($J374=$D374,$F374,IF(#REF!=#REF!,#REF!,IF($J375=$D375,$F375,IF($J376=$D376,$F376,IF($J377=$D377,$F377,IF($J378=$D378,$F378,IF($J379=$D379,$F379,IF($J380=$D380,$F380,IF($J381=$D381,$F381,IF($J382=$D382,$F382,IF($J383=$D383,$F383,IF($J384=$D384,$F384,IF($J385=$D385,$F385,IF($J386=$D386,$F386,IF($J387=$D387,$F387,IF($J388=$D388,$F388,IF($J389=$D389,$F389,IF($J390=$D390,$F390,IF($J391=$D391,$F391,IF($J392=$D392,$F392,IF($J393=$D393,$F393,IF($J394=$D394,$F394,IF($J395=$D395,$F395,IF($J396=$D396,$F396,IF($J397=$D397,$F397,IF($J398=$D398,$F398,IF($J399=$D399,$F399,IF($J400=$D400,$F400,IF($J401=$D401,$F401,IF($J402=$D402,$F402,IF($J403=$D403,$F403,IF($J404=$D404,$F404,IF($J405=$D405,$F405,IF($J406=$D406,$F406,IF($J407=$D407,$F407,IF($J408=$D408,$F408,IF($J409=$D409,$F409,IF($J410=$D410,$F410,IF($J411=$D411,$F411,IF($J412=$D412,$F412,IF($J413=$D413,$F413,IF($J414=$D414,$F414,IF($J415=$D415,$F415,IF($J416=$D416,$F416,IF($J417=$D417,$F417,IF($J419=$D419,$F419,IF($J420=$D420,$F420,IF($J421=$D421,$F421,IF($J422=$D422,$F422,""))))))))))))))))))))))))))))))))))))))))))))))))))))))))))))))))</f>
        <v>0.249305555555555</v>
      </c>
      <c r="N359" s="3" t="s">
        <v>50</v>
      </c>
      <c r="O359" s="21" t="str">
        <f t="shared" si="41"/>
        <v>JAQUET</v>
      </c>
      <c r="P359" s="5"/>
    </row>
    <row r="360" spans="3:16" ht="21.75" thickTop="1" thickBot="1">
      <c r="C360" s="5"/>
      <c r="D360" s="11" t="s">
        <v>382</v>
      </c>
      <c r="E360" s="9">
        <v>36</v>
      </c>
      <c r="F360" s="10">
        <v>0.25</v>
      </c>
      <c r="G360" s="5"/>
      <c r="H360" s="22" t="str">
        <f t="shared" si="40"/>
        <v>ONDI</v>
      </c>
      <c r="I360" s="3" t="s">
        <v>216</v>
      </c>
      <c r="J360" s="11" t="str">
        <f t="shared" si="44"/>
        <v>O à K</v>
      </c>
      <c r="K360" s="6" t="str">
        <f t="shared" si="43"/>
        <v>ONDI - KRAMER</v>
      </c>
      <c r="L360" s="7">
        <f t="shared" si="42"/>
        <v>36</v>
      </c>
      <c r="M360" s="8">
        <f>IF($J360=$D360,$F360,IF($J361=$D361,$F361,IF($J362=$D362,$F362,IF($J363=$D363,$F363,IF($J364=$D364,$F364,IF($J365=$D365,$F365,IF($J366=$D366,$F366,IF($J367=$D367,$F367,IF($J368=$D368,$F368,IF($J369=$D369,$F369,IF($J370=$D370,$F370,IF($J371=$D371,$F371,IF($J372=$D372,$F372,IF($J373=$D373,$F373,IF($J374=$D374,$F374,IF(#REF!=#REF!,#REF!,IF($J375=$D375,$F375,IF($J376=$D376,$F376,IF($J377=$D377,$F377,IF($J378=$D378,$F378,IF($J379=$D379,$F379,IF($J380=$D380,$F380,IF($J381=$D381,$F381,IF($J382=$D382,$F382,IF($J383=$D383,$F383,IF($J384=$D384,$F384,IF($J385=$D385,$F385,IF($J386=$D386,$F386,IF($J387=$D387,$F387,IF($J388=$D388,$F388,IF($J389=$D389,$F389,IF($J390=$D390,$F390,IF($J391=$D391,$F391,IF($J392=$D392,$F392,IF($J393=$D393,$F393,IF($J394=$D394,$F394,IF($J395=$D395,$F395,IF($J396=$D396,$F396,IF($J397=$D397,$F397,IF($J398=$D398,$F398,IF($J399=$D399,$F399,IF($J400=$D400,$F400,IF($J401=$D401,$F401,IF($J402=$D402,$F402,IF($J403=$D403,$F403,IF($J404=$D404,$F404,IF($J405=$D405,$F405,IF($J406=$D406,$F406,IF($J407=$D407,$F407,IF($J408=$D408,$F408,IF($J409=$D409,$F409,IF($J410=$D410,$F410,IF($J411=$D411,$F411,IF($J412=$D412,$F412,IF($J413=$D413,$F413,IF($J414=$D414,$F414,IF($J415=$D415,$F415,IF($J416=$D416,$F416,IF($J417=$D417,$F417,IF($J418=$D418,$F418,IF($J420=$D420,$F420,IF($J421=$D421,$F421,IF($J422=$D422,$F422,IF($J423=$D423,$F423,""))))))))))))))))))))))))))))))))))))))))))))))))))))))))))))))))</f>
        <v>0.25</v>
      </c>
      <c r="N360" s="3" t="s">
        <v>51</v>
      </c>
      <c r="O360" s="21" t="str">
        <f t="shared" si="41"/>
        <v>KRAMER</v>
      </c>
      <c r="P360" s="5"/>
    </row>
    <row r="361" spans="3:16" ht="21.75" thickTop="1" thickBot="1">
      <c r="C361" s="5"/>
      <c r="D361" s="11" t="s">
        <v>383</v>
      </c>
      <c r="E361" s="9">
        <v>36.1</v>
      </c>
      <c r="F361" s="10">
        <v>0.250694444444444</v>
      </c>
      <c r="G361" s="5"/>
      <c r="H361" s="22" t="str">
        <f t="shared" si="40"/>
        <v>ONDI</v>
      </c>
      <c r="I361" s="3" t="s">
        <v>216</v>
      </c>
      <c r="J361" s="11" t="str">
        <f t="shared" si="44"/>
        <v>O à L</v>
      </c>
      <c r="K361" s="6" t="str">
        <f t="shared" si="43"/>
        <v>ONDI - LAFLEUR</v>
      </c>
      <c r="L361" s="7">
        <f t="shared" si="42"/>
        <v>36.1</v>
      </c>
      <c r="M361" s="8">
        <f>IF($J361=$D361,$F361,IF($J362=$D362,$F362,IF($J363=$D363,$F363,IF($J364=$D364,$F364,IF($J365=$D365,$F365,IF($J366=$D366,$F366,IF($J367=$D367,$F367,IF($J368=$D368,$F368,IF($J369=$D369,$F369,IF($J370=$D370,$F370,IF($J371=$D371,$F371,IF($J372=$D372,$F372,IF($J373=$D373,$F373,IF($J374=$D374,$F374,IF(#REF!=#REF!,#REF!,IF($J375=$D375,$F375,IF($J376=$D376,$F376,IF($J377=$D377,$F377,IF($J378=$D378,$F378,IF($J379=$D379,$F379,IF($J380=$D380,$F380,IF($J381=$D381,$F381,IF($J382=$D382,$F382,IF($J383=$D383,$F383,IF($J384=$D384,$F384,IF($J385=$D385,$F385,IF($J386=$D386,$F386,IF($J387=$D387,$F387,IF($J388=$D388,$F388,IF($J389=$D389,$F389,IF($J390=$D390,$F390,IF($J391=$D391,$F391,IF($J392=$D392,$F392,IF($J393=$D393,$F393,IF($J394=$D394,$F394,IF($J395=$D395,$F395,IF($J396=$D396,$F396,IF($J397=$D397,$F397,IF($J398=$D398,$F398,IF($J399=$D399,$F399,IF($J400=$D400,$F400,IF($J401=$D401,$F401,IF($J402=$D402,$F402,IF($J403=$D403,$F403,IF($J404=$D404,$F404,IF($J405=$D405,$F405,IF($J406=$D406,$F406,IF($J407=$D407,$F407,IF($J408=$D408,$F408,IF($J409=$D409,$F409,IF($J410=$D410,$F410,IF($J411=$D411,$F411,IF($J412=$D412,$F412,IF($J413=$D413,$F413,IF($J414=$D414,$F414,IF($J415=$D415,$F415,IF($J416=$D416,$F416,IF($J417=$D417,$F417,IF($J418=$D418,$F418,IF($J419=$D419,$F419,IF($J421=$D421,$F421,IF($J422=$D422,$F422,IF($J423=$D423,$F423,IF($J424=$D424,$F424,""))))))))))))))))))))))))))))))))))))))))))))))))))))))))))))))))</f>
        <v>0.250694444444444</v>
      </c>
      <c r="N361" s="3" t="s">
        <v>52</v>
      </c>
      <c r="O361" s="21" t="str">
        <f t="shared" si="41"/>
        <v>LAFLEUR</v>
      </c>
      <c r="P361" s="5"/>
    </row>
    <row r="362" spans="3:16" ht="21.75" thickTop="1" thickBot="1">
      <c r="C362" s="5"/>
      <c r="D362" s="11" t="s">
        <v>384</v>
      </c>
      <c r="E362" s="9">
        <v>36.200000000000003</v>
      </c>
      <c r="F362" s="10">
        <v>0.251388888888888</v>
      </c>
      <c r="G362" s="5"/>
      <c r="H362" s="22" t="str">
        <f t="shared" si="40"/>
        <v>ONDI</v>
      </c>
      <c r="I362" s="3" t="s">
        <v>216</v>
      </c>
      <c r="J362" s="11" t="str">
        <f t="shared" si="44"/>
        <v>O à M</v>
      </c>
      <c r="K362" s="6" t="str">
        <f t="shared" si="43"/>
        <v>ONDI - MERCIER</v>
      </c>
      <c r="L362" s="7">
        <f t="shared" si="42"/>
        <v>36.200000000000003</v>
      </c>
      <c r="M362" s="8">
        <f>IF($J362=$D362,$F362,IF($J363=$D363,$F363,IF($J364=$D364,$F364,IF($J365=$D365,$F365,IF($J366=$D366,$F366,IF($J367=$D367,$F367,IF($J368=$D368,$F368,IF($J369=$D369,$F369,IF($J370=$D370,$F370,IF($J371=$D371,$F371,IF($J372=$D372,$F372,IF($J373=$D373,$F373,IF($J374=$D374,$F374,IF(#REF!=#REF!,#REF!,IF($J375=$D375,$F375,IF($J376=$D376,$F376,IF($J377=$D377,$F377,IF($J378=$D378,$F378,IF($J379=$D379,$F379,IF($J380=$D380,$F380,IF($J381=$D381,$F381,IF($J382=$D382,$F382,IF($J383=$D383,$F383,IF($J384=$D384,$F384,IF($J385=$D385,$F385,IF($J386=$D386,$F386,IF($J387=$D387,$F387,IF($J388=$D388,$F388,IF($J389=$D389,$F389,IF($J390=$D390,$F390,IF($J391=$D391,$F391,IF($J392=$D392,$F392,IF($J393=$D393,$F393,IF($J394=$D394,$F394,IF($J395=$D395,$F395,IF($J396=$D396,$F396,IF($J397=$D397,$F397,IF($J398=$D398,$F398,IF($J399=$D399,$F399,IF($J400=$D400,$F400,IF($J401=$D401,$F401,IF($J402=$D402,$F402,IF($J403=$D403,$F403,IF($J404=$D404,$F404,IF($J405=$D405,$F405,IF($J406=$D406,$F406,IF($J407=$D407,$F407,IF($J408=$D408,$F408,IF($J409=$D409,$F409,IF($J410=$D410,$F410,IF($J411=$D411,$F411,IF($J412=$D412,$F412,IF($J413=$D413,$F413,IF($J414=$D414,$F414,IF($J415=$D415,$F415,IF($J416=$D416,$F416,IF($J417=$D417,$F417,IF($J418=$D418,$F418,IF($J419=$D419,$F419,IF($J420=$D420,$F420,IF($J422=$D422,$F422,IF($J423=$D423,$F423,IF($J424=$D424,$F424,IF($J425=$D425,$F425,""))))))))))))))))))))))))))))))))))))))))))))))))))))))))))))))))</f>
        <v>0.251388888888888</v>
      </c>
      <c r="N362" s="3" t="s">
        <v>53</v>
      </c>
      <c r="O362" s="21" t="str">
        <f t="shared" si="41"/>
        <v>MERCIER</v>
      </c>
      <c r="P362" s="5"/>
    </row>
    <row r="363" spans="3:16" ht="21.75" thickTop="1" thickBot="1">
      <c r="C363" s="5"/>
      <c r="D363" s="11" t="s">
        <v>385</v>
      </c>
      <c r="E363" s="9">
        <v>36.299999999999997</v>
      </c>
      <c r="F363" s="10">
        <v>0.25208333333333299</v>
      </c>
      <c r="G363" s="5"/>
      <c r="H363" s="22" t="str">
        <f t="shared" si="40"/>
        <v>ONDI</v>
      </c>
      <c r="I363" s="3" t="s">
        <v>216</v>
      </c>
      <c r="J363" s="11" t="str">
        <f t="shared" si="44"/>
        <v>O à N</v>
      </c>
      <c r="K363" s="6" t="str">
        <f t="shared" si="43"/>
        <v>ONDI - NOLO</v>
      </c>
      <c r="L363" s="7">
        <f t="shared" si="42"/>
        <v>36.299999999999997</v>
      </c>
      <c r="M363" s="8">
        <f>IF($J363=$D363,$F363,IF($J364=$D364,$F364,IF($J365=$D365,$F365,IF($J366=$D366,$F366,IF($J367=$D367,$F367,IF($J368=$D368,$F368,IF($J369=$D369,$F369,IF($J370=$D370,$F370,IF($J371=$D371,$F371,IF($J372=$D372,$F372,IF($J373=$D373,$F373,IF($J374=$D374,$F374,IF(#REF!=#REF!,#REF!,IF($J375=$D375,$F375,IF($J376=$D376,$F376,IF($J377=$D377,$F377,IF($J378=$D378,$F378,IF($J379=$D379,$F379,IF($J380=$D380,$F380,IF($J381=$D381,$F381,IF($J382=$D382,$F382,IF($J383=$D383,$F383,IF($J384=$D384,$F384,IF($J385=$D385,$F385,IF($J386=$D386,$F386,IF($J387=$D387,$F387,IF($J388=$D388,$F388,IF($J389=$D389,$F389,IF($J390=$D390,$F390,IF($J391=$D391,$F391,IF($J392=$D392,$F392,IF($J393=$D393,$F393,IF($J394=$D394,$F394,IF($J395=$D395,$F395,IF($J396=$D396,$F396,IF($J397=$D397,$F397,IF($J398=$D398,$F398,IF($J399=$D399,$F399,IF($J400=$D400,$F400,IF($J401=$D401,$F401,IF($J402=$D402,$F402,IF($J403=$D403,$F403,IF($J404=$D404,$F404,IF($J405=$D405,$F405,IF($J406=$D406,$F406,IF($J407=$D407,$F407,IF($J408=$D408,$F408,IF($J409=$D409,$F409,IF($J410=$D410,$F410,IF($J411=$D411,$F411,IF($J412=$D412,$F412,IF($J413=$D413,$F413,IF($J414=$D414,$F414,IF($J415=$D415,$F415,IF($J416=$D416,$F416,IF($J417=$D417,$F417,IF($J418=$D418,$F418,IF($J419=$D419,$F419,IF($J420=$D420,$F420,IF($J421=$D421,$F421,IF($J423=$D423,$F423,IF($J424=$D424,$F424,IF($J425=$D425,$F425,IF($J426=$D426,$F426,""))))))))))))))))))))))))))))))))))))))))))))))))))))))))))))))))</f>
        <v>0.25208333333333299</v>
      </c>
      <c r="N363" s="3" t="s">
        <v>54</v>
      </c>
      <c r="O363" s="21" t="str">
        <f t="shared" si="41"/>
        <v>NOLO</v>
      </c>
      <c r="P363" s="5"/>
    </row>
    <row r="364" spans="3:16" ht="21.75" thickTop="1" thickBot="1">
      <c r="C364" s="5"/>
      <c r="D364" s="11" t="s">
        <v>386</v>
      </c>
      <c r="E364" s="9">
        <v>36.4</v>
      </c>
      <c r="F364" s="10">
        <v>0.25277777777777699</v>
      </c>
      <c r="G364" s="5"/>
      <c r="H364" s="22" t="str">
        <f t="shared" si="40"/>
        <v>ONDI</v>
      </c>
      <c r="I364" s="3" t="s">
        <v>216</v>
      </c>
      <c r="J364" s="11" t="str">
        <f t="shared" si="44"/>
        <v>O à P</v>
      </c>
      <c r="K364" s="6" t="str">
        <f t="shared" si="43"/>
        <v>ONDI - PRIEUR</v>
      </c>
      <c r="L364" s="7">
        <f t="shared" si="42"/>
        <v>36.4</v>
      </c>
      <c r="M364" s="8">
        <f>IF($J364=$D364,$F364,IF($J365=$D365,$F365,IF($J366=$D366,$F366,IF($J367=$D367,$F367,IF($J368=$D368,$F368,IF($J369=$D369,$F369,IF($J370=$D370,$F370,IF($J371=$D371,$F371,IF($J372=$D372,$F372,IF($J373=$D373,$F373,IF($J374=$D374,$F374,IF(#REF!=#REF!,#REF!,IF($J375=$D375,$F375,IF($J376=$D376,$F376,IF($J377=$D377,$F377,IF($J378=$D378,$F378,IF($J379=$D379,$F379,IF($J380=$D380,$F380,IF($J381=$D381,$F381,IF($J382=$D382,$F382,IF($J383=$D383,$F383,IF($J384=$D384,$F384,IF($J385=$D385,$F385,IF($J386=$D386,$F386,IF($J387=$D387,$F387,IF($J388=$D388,$F388,IF($J389=$D389,$F389,IF($J390=$D390,$F390,IF($J391=$D391,$F391,IF($J392=$D392,$F392,IF($J393=$D393,$F393,IF($J394=$D394,$F394,IF($J395=$D395,$F395,IF($J396=$D396,$F396,IF($J397=$D397,$F397,IF($J398=$D398,$F398,IF($J399=$D399,$F399,IF($J400=$D400,$F400,IF($J401=$D401,$F401,IF($J402=$D402,$F402,IF($J403=$D403,$F403,IF($J404=$D404,$F404,IF($J405=$D405,$F405,IF($J406=$D406,$F406,IF($J407=$D407,$F407,IF($J408=$D408,$F408,IF($J409=$D409,$F409,IF($J410=$D410,$F410,IF($J411=$D411,$F411,IF($J412=$D412,$F412,IF($J413=$D413,$F413,IF($J414=$D414,$F414,IF($J415=$D415,$F415,IF($J416=$D416,$F416,IF($J417=$D417,$F417,IF($J418=$D418,$F418,IF($J419=$D419,$F419,IF($J420=$D420,$F420,IF($J421=$D421,$F421,IF($J422=$D422,$F422,IF($J424=$D424,$F424,IF($J425=$D425,$F425,IF($J426=$D426,$F426,IF($J427=$D427,$F427,""))))))))))))))))))))))))))))))))))))))))))))))))))))))))))))))))</f>
        <v>0.25277777777777699</v>
      </c>
      <c r="N364" s="3" t="s">
        <v>217</v>
      </c>
      <c r="O364" s="21" t="str">
        <f t="shared" si="41"/>
        <v>PRIEUR</v>
      </c>
      <c r="P364" s="5"/>
    </row>
    <row r="365" spans="3:16" ht="21.75" thickTop="1" thickBot="1">
      <c r="C365" s="5"/>
      <c r="D365" s="11" t="s">
        <v>387</v>
      </c>
      <c r="E365" s="9">
        <v>36.5</v>
      </c>
      <c r="F365" s="10">
        <v>0.25347222222222199</v>
      </c>
      <c r="G365" s="5"/>
      <c r="H365" s="22" t="str">
        <f t="shared" si="40"/>
        <v>ONDI</v>
      </c>
      <c r="I365" s="3" t="s">
        <v>216</v>
      </c>
      <c r="J365" s="11" t="str">
        <f t="shared" si="44"/>
        <v>O à Q</v>
      </c>
      <c r="K365" s="6" t="str">
        <f t="shared" si="43"/>
        <v>ONDI - QUATREBARBE</v>
      </c>
      <c r="L365" s="7">
        <f t="shared" si="42"/>
        <v>36.5</v>
      </c>
      <c r="M365" s="8">
        <f>IF($J365=$D365,$F365,IF($J366=$D366,$F366,IF($J367=$D367,$F367,IF($J368=$D368,$F368,IF($J369=$D369,$F369,IF($J370=$D370,$F370,IF($J371=$D371,$F371,IF($J372=$D372,$F372,IF($J373=$D373,$F373,IF($J374=$D374,$F374,IF(#REF!=#REF!,#REF!,IF($J375=$D375,$F375,IF($J376=$D376,$F376,IF($J377=$D377,$F377,IF($J378=$D378,$F378,IF($J379=$D379,$F379,IF($J380=$D380,$F380,IF($J381=$D381,$F381,IF($J382=$D382,$F382,IF($J383=$D383,$F383,IF($J384=$D384,$F384,IF($J385=$D385,$F385,IF($J386=$D386,$F386,IF($J387=$D387,$F387,IF($J388=$D388,$F388,IF($J389=$D389,$F389,IF($J390=$D390,$F390,IF($J391=$D391,$F391,IF($J392=$D392,$F392,IF($J393=$D393,$F393,IF($J394=$D394,$F394,IF($J395=$D395,$F395,IF($J396=$D396,$F396,IF($J397=$D397,$F397,IF($J398=$D398,$F398,IF($J399=$D399,$F399,IF($J400=$D400,$F400,IF($J401=$D401,$F401,IF($J402=$D402,$F402,IF($J403=$D403,$F403,IF($J404=$D404,$F404,IF($J405=$D405,$F405,IF($J406=$D406,$F406,IF($J407=$D407,$F407,IF($J408=$D408,$F408,IF($J409=$D409,$F409,IF($J410=$D410,$F410,IF($J411=$D411,$F411,IF($J412=$D412,$F412,IF($J413=$D413,$F413,IF($J414=$D414,$F414,IF($J415=$D415,$F415,IF($J416=$D416,$F416,IF($J417=$D417,$F417,IF($J418=$D418,$F418,IF($J419=$D419,$F419,IF($J420=$D420,$F420,IF($J421=$D421,$F421,IF($J422=$D422,$F422,IF($J423=$D423,$F423,IF($J425=$D425,$F425,IF($J426=$D426,$F426,IF($J427=$D427,$F427,IF($J428=$D428,$F428,""))))))))))))))))))))))))))))))))))))))))))))))))))))))))))))))))</f>
        <v>0.25347222222222199</v>
      </c>
      <c r="N365" s="3" t="s">
        <v>218</v>
      </c>
      <c r="O365" s="21" t="str">
        <f t="shared" si="41"/>
        <v>QUATREBARBE</v>
      </c>
      <c r="P365" s="5"/>
    </row>
    <row r="366" spans="3:16" ht="21.75" thickTop="1" thickBot="1">
      <c r="C366" s="5"/>
      <c r="D366" s="11" t="s">
        <v>388</v>
      </c>
      <c r="E366" s="9">
        <v>36.6</v>
      </c>
      <c r="F366" s="10">
        <v>0.25416666666666599</v>
      </c>
      <c r="G366" s="5"/>
      <c r="H366" s="22" t="str">
        <f t="shared" si="40"/>
        <v>ONDI</v>
      </c>
      <c r="I366" s="3" t="s">
        <v>216</v>
      </c>
      <c r="J366" s="11" t="str">
        <f t="shared" si="44"/>
        <v>O à R</v>
      </c>
      <c r="K366" s="6" t="str">
        <f t="shared" si="43"/>
        <v>ONDI - ROLIN</v>
      </c>
      <c r="L366" s="7">
        <f t="shared" si="42"/>
        <v>36.6</v>
      </c>
      <c r="M366" s="8">
        <f>IF($J366=$D366,$F366,IF($J367=$D367,$F367,IF($J368=$D368,$F368,IF($J369=$D369,$F369,IF($J370=$D370,$F370,IF($J371=$D371,$F371,IF($J372=$D372,$F372,IF($J373=$D373,$F373,IF($J374=$D374,$F374,IF(#REF!=#REF!,#REF!,IF($J375=$D375,$F375,IF($J376=$D376,$F376,IF($J377=$D377,$F377,IF($J378=$D378,$F378,IF($J379=$D379,$F379,IF($J380=$D380,$F380,IF($J381=$D381,$F381,IF($J382=$D382,$F382,IF($J383=$D383,$F383,IF($J384=$D384,$F384,IF($J385=$D385,$F385,IF($J386=$D386,$F386,IF($J387=$D387,$F387,IF($J388=$D388,$F388,IF($J389=$D389,$F389,IF($J390=$D390,$F390,IF($J391=$D391,$F391,IF($J392=$D392,$F392,IF($J393=$D393,$F393,IF($J394=$D394,$F394,IF($J395=$D395,$F395,IF($J396=$D396,$F396,IF($J397=$D397,$F397,IF($J398=$D398,$F398,IF($J399=$D399,$F399,IF($J400=$D400,$F400,IF($J401=$D401,$F401,IF($J402=$D402,$F402,IF($J403=$D403,$F403,IF($J404=$D404,$F404,IF($J405=$D405,$F405,IF($J406=$D406,$F406,IF($J407=$D407,$F407,IF($J408=$D408,$F408,IF($J409=$D409,$F409,IF($J410=$D410,$F410,IF($J411=$D411,$F411,IF($J412=$D412,$F412,IF($J413=$D413,$F413,IF($J414=$D414,$F414,IF($J415=$D415,$F415,IF($J416=$D416,$F416,IF($J417=$D417,$F417,IF($J418=$D418,$F418,IF($J419=$D419,$F419,IF($J420=$D420,$F420,IF($J421=$D421,$F421,IF($J422=$D422,$F422,IF($J423=$D423,$F423,IF($J424=$D424,$F424,IF($J426=$D426,$F426,IF($J427=$D427,$F427,IF($J428=$D428,$F428,IF($J429=$D429,$F429,""))))))))))))))))))))))))))))))))))))))))))))))))))))))))))))))))</f>
        <v>0.25416666666666599</v>
      </c>
      <c r="N366" s="3" t="s">
        <v>219</v>
      </c>
      <c r="O366" s="21" t="str">
        <f t="shared" si="41"/>
        <v>ROLIN</v>
      </c>
      <c r="P366" s="5"/>
    </row>
    <row r="367" spans="3:16" ht="21.75" thickTop="1" thickBot="1">
      <c r="C367" s="5"/>
      <c r="D367" s="11" t="s">
        <v>389</v>
      </c>
      <c r="E367" s="9">
        <v>36.700000000000003</v>
      </c>
      <c r="F367" s="10">
        <v>0.25486111111111098</v>
      </c>
      <c r="G367" s="5"/>
      <c r="H367" s="22" t="str">
        <f t="shared" si="40"/>
        <v>ONDI</v>
      </c>
      <c r="I367" s="3" t="s">
        <v>216</v>
      </c>
      <c r="J367" s="11" t="str">
        <f t="shared" si="44"/>
        <v>O à S</v>
      </c>
      <c r="K367" s="6" t="str">
        <f t="shared" si="43"/>
        <v>ONDI - STERN</v>
      </c>
      <c r="L367" s="7">
        <f t="shared" si="42"/>
        <v>36.700000000000003</v>
      </c>
      <c r="M367" s="8">
        <f>IF($J367=$D367,$F367,IF($J368=$D368,$F368,IF($J369=$D369,$F369,IF($J370=$D370,$F370,IF($J371=$D371,$F371,IF($J372=$D372,$F372,IF($J373=$D373,$F373,IF($J374=$D374,$F374,IF(#REF!=#REF!,#REF!,IF($J375=$D375,$F375,IF($J376=$D376,$F376,IF($J377=$D377,$F377,IF($J378=$D378,$F378,IF($J379=$D379,$F379,IF($J380=$D380,$F380,IF($J381=$D381,$F381,IF($J382=$D382,$F382,IF($J383=$D383,$F383,IF($J384=$D384,$F384,IF($J385=$D385,$F385,IF($J386=$D386,$F386,IF($J387=$D387,$F387,IF($J388=$D388,$F388,IF($J389=$D389,$F389,IF($J390=$D390,$F390,IF($J391=$D391,$F391,IF($J392=$D392,$F392,IF($J393=$D393,$F393,IF($J394=$D394,$F394,IF($J395=$D395,$F395,IF($J396=$D396,$F396,IF($J397=$D397,$F397,IF($J398=$D398,$F398,IF($J399=$D399,$F399,IF($J400=$D400,$F400,IF($J401=$D401,$F401,IF($J402=$D402,$F402,IF($J403=$D403,$F403,IF($J404=$D404,$F404,IF($J405=$D405,$F405,IF($J406=$D406,$F406,IF($J407=$D407,$F407,IF($J408=$D408,$F408,IF($J409=$D409,$F409,IF($J410=$D410,$F410,IF($J411=$D411,$F411,IF($J412=$D412,$F412,IF($J413=$D413,$F413,IF($J414=$D414,$F414,IF($J415=$D415,$F415,IF($J416=$D416,$F416,IF($J417=$D417,$F417,IF($J418=$D418,$F418,IF($J419=$D419,$F419,IF($J420=$D420,$F420,IF($J421=$D421,$F421,IF($J422=$D422,$F422,IF($J423=$D423,$F423,IF($J424=$D424,$F424,IF($J425=$D425,$F425,IF($J427=$D427,$F427,IF($J428=$D428,$F428,IF($J429=$D429,$F429,IF($J430=$D430,$F430,""))))))))))))))))))))))))))))))))))))))))))))))))))))))))))))))))</f>
        <v>0.25486111111111098</v>
      </c>
      <c r="N367" s="3" t="s">
        <v>220</v>
      </c>
      <c r="O367" s="21" t="str">
        <f t="shared" si="41"/>
        <v>STERN</v>
      </c>
      <c r="P367" s="5"/>
    </row>
    <row r="368" spans="3:16" ht="21.75" thickTop="1" thickBot="1">
      <c r="C368" s="5"/>
      <c r="D368" s="11" t="s">
        <v>390</v>
      </c>
      <c r="E368" s="9">
        <v>36.799999999999997</v>
      </c>
      <c r="F368" s="10">
        <v>0.25555555555555498</v>
      </c>
      <c r="G368" s="5"/>
      <c r="H368" s="22" t="str">
        <f t="shared" si="40"/>
        <v>ONDI</v>
      </c>
      <c r="I368" s="3" t="s">
        <v>216</v>
      </c>
      <c r="J368" s="11" t="str">
        <f t="shared" si="44"/>
        <v>O à T</v>
      </c>
      <c r="K368" s="6" t="str">
        <f t="shared" si="43"/>
        <v>ONDI - TOUTIN</v>
      </c>
      <c r="L368" s="7">
        <f t="shared" si="42"/>
        <v>36.799999999999997</v>
      </c>
      <c r="M368" s="8">
        <f>IF($J368=$D368,$F368,IF($J369=$D369,$F369,IF($J370=$D370,$F370,IF($J371=$D371,$F371,IF($J372=$D372,$F372,IF($J373=$D373,$F373,IF($J374=$D374,$F374,IF(#REF!=#REF!,#REF!,IF($J375=$D375,$F375,IF($J376=$D376,$F376,IF($J377=$D377,$F377,IF($J378=$D378,$F378,IF($J379=$D379,$F379,IF($J380=$D380,$F380,IF($J381=$D381,$F381,IF($J382=$D382,$F382,IF($J383=$D383,$F383,IF($J384=$D384,$F384,IF($J385=$D385,$F385,IF($J386=$D386,$F386,IF($J387=$D387,$F387,IF($J388=$D388,$F388,IF($J389=$D389,$F389,IF($J390=$D390,$F390,IF($J391=$D391,$F391,IF($J392=$D392,$F392,IF($J393=$D393,$F393,IF($J394=$D394,$F394,IF($J395=$D395,$F395,IF($J396=$D396,$F396,IF($J397=$D397,$F397,IF($J398=$D398,$F398,IF($J399=$D399,$F399,IF($J400=$D400,$F400,IF($J401=$D401,$F401,IF($J402=$D402,$F402,IF($J403=$D403,$F403,IF($J404=$D404,$F404,IF($J405=$D405,$F405,IF($J406=$D406,$F406,IF($J407=$D407,$F407,IF($J408=$D408,$F408,IF($J409=$D409,$F409,IF($J410=$D410,$F410,IF($J411=$D411,$F411,IF($J412=$D412,$F412,IF($J413=$D413,$F413,IF($J414=$D414,$F414,IF($J415=$D415,$F415,IF($J416=$D416,$F416,IF($J417=$D417,$F417,IF($J418=$D418,$F418,IF($J419=$D419,$F419,IF($J420=$D420,$F420,IF($J421=$D421,$F421,IF($J422=$D422,$F422,IF($J423=$D423,$F423,IF($J424=$D424,$F424,IF($J425=$D425,$F425,IF($J426=$D426,$F426,IF($J428=$D428,$F428,IF($J429=$D429,$F429,IF($J430=$D430,$F430,IF($J431=$D431,$F431,""))))))))))))))))))))))))))))))))))))))))))))))))))))))))))))))))</f>
        <v>0.25555555555555498</v>
      </c>
      <c r="N368" s="3" t="s">
        <v>221</v>
      </c>
      <c r="O368" s="21" t="str">
        <f t="shared" si="41"/>
        <v>TOUTIN</v>
      </c>
      <c r="P368" s="5"/>
    </row>
    <row r="369" spans="3:16" ht="21.75" thickTop="1" thickBot="1">
      <c r="C369" s="5"/>
      <c r="D369" s="11" t="s">
        <v>391</v>
      </c>
      <c r="E369" s="9">
        <v>36.9</v>
      </c>
      <c r="F369" s="10">
        <v>0.25624999999999998</v>
      </c>
      <c r="G369" s="5"/>
      <c r="H369" s="22" t="str">
        <f t="shared" si="40"/>
        <v>ONDI</v>
      </c>
      <c r="I369" s="3" t="s">
        <v>216</v>
      </c>
      <c r="J369" s="11" t="str">
        <f t="shared" si="44"/>
        <v>O à U</v>
      </c>
      <c r="K369" s="6" t="str">
        <f t="shared" si="43"/>
        <v>ONDI - URBI</v>
      </c>
      <c r="L369" s="7">
        <f t="shared" si="42"/>
        <v>36.9</v>
      </c>
      <c r="M369" s="8">
        <f>IF($J369=$D369,$F369,IF($J370=$D370,$F370,IF($J371=$D371,$F371,IF($J372=$D372,$F372,IF($J373=$D373,$F373,IF($J374=$D374,$F374,IF(#REF!=#REF!,#REF!,IF($J375=$D375,$F375,IF($J376=$D376,$F376,IF($J377=$D377,$F377,IF($J378=$D378,$F378,IF($J379=$D379,$F379,IF($J380=$D380,$F380,IF($J381=$D381,$F381,IF($J382=$D382,$F382,IF($J383=$D383,$F383,IF($J384=$D384,$F384,IF($J385=$D385,$F385,IF($J386=$D386,$F386,IF($J387=$D387,$F387,IF($J388=$D388,$F388,IF($J389=$D389,$F389,IF($J390=$D390,$F390,IF($J391=$D391,$F391,IF($J392=$D392,$F392,IF($J393=$D393,$F393,IF($J394=$D394,$F394,IF($J395=$D395,$F395,IF($J396=$D396,$F396,IF($J397=$D397,$F397,IF($J398=$D398,$F398,IF($J399=$D399,$F399,IF($J400=$D400,$F400,IF($J401=$D401,$F401,IF($J402=$D402,$F402,IF($J403=$D403,$F403,IF($J404=$D404,$F404,IF($J405=$D405,$F405,IF($J406=$D406,$F406,IF($J407=$D407,$F407,IF($J408=$D408,$F408,IF($J409=$D409,$F409,IF($J410=$D410,$F410,IF($J411=$D411,$F411,IF($J412=$D412,$F412,IF($J413=$D413,$F413,IF($J414=$D414,$F414,IF($J415=$D415,$F415,IF($J416=$D416,$F416,IF($J417=$D417,$F417,IF($J418=$D418,$F418,IF($J419=$D419,$F419,IF($J420=$D420,$F420,IF($J421=$D421,$F421,IF($J422=$D422,$F422,IF($J423=$D423,$F423,IF($J424=$D424,$F424,IF($J425=$D425,$F425,IF($J426=$D426,$F426,IF($J427=$D427,$F427,IF($J429=$D429,$F429,IF($J430=$D430,$F430,IF($J431=$D431,$F431,IF($J432=$D432,$F432,""))))))))))))))))))))))))))))))))))))))))))))))))))))))))))))))))</f>
        <v>0.25624999999999998</v>
      </c>
      <c r="N369" s="3" t="s">
        <v>222</v>
      </c>
      <c r="O369" s="21" t="str">
        <f t="shared" si="41"/>
        <v>URBI</v>
      </c>
      <c r="P369" s="5"/>
    </row>
    <row r="370" spans="3:16" ht="21.75" thickTop="1" thickBot="1">
      <c r="C370" s="5"/>
      <c r="D370" s="11" t="s">
        <v>392</v>
      </c>
      <c r="E370" s="9">
        <v>37</v>
      </c>
      <c r="F370" s="10">
        <v>0.25694444444444398</v>
      </c>
      <c r="G370" s="5"/>
      <c r="H370" s="22" t="str">
        <f t="shared" si="40"/>
        <v>ONDI</v>
      </c>
      <c r="I370" s="3" t="s">
        <v>216</v>
      </c>
      <c r="J370" s="11" t="str">
        <f t="shared" si="44"/>
        <v>O à V</v>
      </c>
      <c r="K370" s="6" t="str">
        <f t="shared" si="43"/>
        <v>ONDI - VIROUX</v>
      </c>
      <c r="L370" s="7">
        <f t="shared" si="42"/>
        <v>37</v>
      </c>
      <c r="M370" s="8">
        <f>IF($J370=$D370,$F370,IF($J371=$D371,$F371,IF($J372=$D372,$F372,IF($J373=$D373,$F373,IF($J374=$D374,$F374,IF(#REF!=#REF!,#REF!,IF($J375=$D375,$F375,IF($J376=$D376,$F376,IF($J377=$D377,$F377,IF($J378=$D378,$F378,IF($J379=$D379,$F379,IF($J380=$D380,$F380,IF($J381=$D381,$F381,IF($J382=$D382,$F382,IF($J383=$D383,$F383,IF($J384=$D384,$F384,IF($J385=$D385,$F385,IF($J386=$D386,$F386,IF($J387=$D387,$F387,IF($J388=$D388,$F388,IF($J389=$D389,$F389,IF($J390=$D390,$F390,IF($J391=$D391,$F391,IF($J392=$D392,$F392,IF($J393=$D393,$F393,IF($J394=$D394,$F394,IF($J395=$D395,$F395,IF($J396=$D396,$F396,IF($J397=$D397,$F397,IF($J398=$D398,$F398,IF($J399=$D399,$F399,IF($J400=$D400,$F400,IF($J401=$D401,$F401,IF($J402=$D402,$F402,IF($J403=$D403,$F403,IF($J404=$D404,$F404,IF($J405=$D405,$F405,IF($J406=$D406,$F406,IF($J407=$D407,$F407,IF($J408=$D408,$F408,IF($J409=$D409,$F409,IF($J410=$D410,$F410,IF($J411=$D411,$F411,IF($J412=$D412,$F412,IF($J413=$D413,$F413,IF($J414=$D414,$F414,IF($J415=$D415,$F415,IF($J416=$D416,$F416,IF($J417=$D417,$F417,IF($J418=$D418,$F418,IF($J419=$D419,$F419,IF($J420=$D420,$F420,IF($J421=$D421,$F421,IF($J422=$D422,$F422,IF($J423=$D423,$F423,IF($J424=$D424,$F424,IF($J425=$D425,$F425,IF($J426=$D426,$F426,IF($J427=$D427,$F427,IF($J428=$D428,$F428,IF($J430=$D430,$F430,IF($J431=$D431,$F431,IF($J432=$D432,$F432,IF($J433=$D433,$F433,""))))))))))))))))))))))))))))))))))))))))))))))))))))))))))))))))</f>
        <v>0.25694444444444398</v>
      </c>
      <c r="N370" s="3" t="s">
        <v>223</v>
      </c>
      <c r="O370" s="21" t="str">
        <f t="shared" si="41"/>
        <v>VIROUX</v>
      </c>
      <c r="P370" s="5"/>
    </row>
    <row r="371" spans="3:16" ht="21.75" thickTop="1" thickBot="1">
      <c r="C371" s="5"/>
      <c r="D371" s="11" t="s">
        <v>393</v>
      </c>
      <c r="E371" s="9">
        <v>37.1</v>
      </c>
      <c r="F371" s="10">
        <v>0.25763888888888797</v>
      </c>
      <c r="G371" s="5"/>
      <c r="H371" s="22" t="str">
        <f t="shared" si="40"/>
        <v>ONDI</v>
      </c>
      <c r="I371" s="3" t="s">
        <v>216</v>
      </c>
      <c r="J371" s="11" t="str">
        <f t="shared" si="44"/>
        <v>O à W</v>
      </c>
      <c r="K371" s="6" t="str">
        <f t="shared" si="43"/>
        <v>ONDI - WACHTER</v>
      </c>
      <c r="L371" s="7">
        <f t="shared" si="42"/>
        <v>37.1</v>
      </c>
      <c r="M371" s="8">
        <f>IF($J371=$D371,$F371,IF($J372=$D372,$F372,IF($J373=$D373,$F373,IF($J374=$D374,$F374,IF(#REF!=#REF!,#REF!,IF($J375=$D375,$F375,IF($J376=$D376,$F376,IF($J377=$D377,$F377,IF($J378=$D378,$F378,IF($J379=$D379,$F379,IF($J380=$D380,$F380,IF($J381=$D381,$F381,IF($J382=$D382,$F382,IF($J383=$D383,$F383,IF($J384=$D384,$F384,IF($J385=$D385,$F385,IF($J386=$D386,$F386,IF($J387=$D387,$F387,IF($J388=$D388,$F388,IF($J389=$D389,$F389,IF($J390=$D390,$F390,IF($J391=$D391,$F391,IF($J392=$D392,$F392,IF($J393=$D393,$F393,IF($J394=$D394,$F394,IF($J395=$D395,$F395,IF($J396=$D396,$F396,IF($J397=$D397,$F397,IF($J398=$D398,$F398,IF($J399=$D399,$F399,IF($J400=$D400,$F400,IF($J401=$D401,$F401,IF($J402=$D402,$F402,IF($J403=$D403,$F403,IF($J404=$D404,$F404,IF($J405=$D405,$F405,IF($J406=$D406,$F406,IF($J407=$D407,$F407,IF($J408=$D408,$F408,IF($J409=$D409,$F409,IF($J410=$D410,$F410,IF($J411=$D411,$F411,IF($J412=$D412,$F412,IF($J413=$D413,$F413,IF($J414=$D414,$F414,IF($J415=$D415,$F415,IF($J416=$D416,$F416,IF($J417=$D417,$F417,IF($J418=$D418,$F418,IF($J419=$D419,$F419,IF($J420=$D420,$F420,IF($J421=$D421,$F421,IF($J422=$D422,$F422,IF($J423=$D423,$F423,IF($J424=$D424,$F424,IF($J425=$D425,$F425,IF($J426=$D426,$F426,IF($J427=$D427,$F427,IF($J428=$D428,$F428,IF($J429=$D429,$F429,IF($J431=$D431,$F431,IF($J432=$D432,$F432,IF($J433=$D433,$F433,IF($J434=$D434,$F434,""))))))))))))))))))))))))))))))))))))))))))))))))))))))))))))))))</f>
        <v>0.25763888888888797</v>
      </c>
      <c r="N371" s="3" t="s">
        <v>224</v>
      </c>
      <c r="O371" s="21" t="str">
        <f t="shared" si="41"/>
        <v>WACHTER</v>
      </c>
      <c r="P371" s="5"/>
    </row>
    <row r="372" spans="3:16" ht="21.75" thickTop="1" thickBot="1">
      <c r="C372" s="5"/>
      <c r="D372" s="11" t="s">
        <v>394</v>
      </c>
      <c r="E372" s="9">
        <v>37.200000000000003</v>
      </c>
      <c r="F372" s="10">
        <v>0.25833333333333303</v>
      </c>
      <c r="G372" s="5"/>
      <c r="H372" s="22" t="str">
        <f t="shared" si="40"/>
        <v>ONDI</v>
      </c>
      <c r="I372" s="3" t="s">
        <v>216</v>
      </c>
      <c r="J372" s="11" t="str">
        <f t="shared" si="44"/>
        <v>O à X</v>
      </c>
      <c r="K372" s="6" t="str">
        <f t="shared" si="43"/>
        <v>ONDI - XERRY</v>
      </c>
      <c r="L372" s="7">
        <f t="shared" si="42"/>
        <v>37.200000000000003</v>
      </c>
      <c r="M372" s="8">
        <f>IF($J372=$D372,$F372,IF($J373=$D373,$F373,IF($J374=$D374,$F374,IF(#REF!=#REF!,#REF!,IF($J375=$D375,$F375,IF($J376=$D376,$F376,IF($J377=$D377,$F377,IF($J378=$D378,$F378,IF($J379=$D379,$F379,IF($J380=$D380,$F380,IF($J381=$D381,$F381,IF($J382=$D382,$F382,IF($J383=$D383,$F383,IF($J384=$D384,$F384,IF($J385=$D385,$F385,IF($J386=$D386,$F386,IF($J387=$D387,$F387,IF($J388=$D388,$F388,IF($J389=$D389,$F389,IF($J390=$D390,$F390,IF($J391=$D391,$F391,IF($J392=$D392,$F392,IF($J393=$D393,$F393,IF($J394=$D394,$F394,IF($J395=$D395,$F395,IF($J396=$D396,$F396,IF($J397=$D397,$F397,IF($J398=$D398,$F398,IF($J399=$D399,$F399,IF($J400=$D400,$F400,IF($J401=$D401,$F401,IF($J402=$D402,$F402,IF($J403=$D403,$F403,IF($J404=$D404,$F404,IF($J405=$D405,$F405,IF($J406=$D406,$F406,IF($J407=$D407,$F407,IF($J408=$D408,$F408,IF($J409=$D409,$F409,IF($J410=$D410,$F410,IF($J411=$D411,$F411,IF($J412=$D412,$F412,IF($J413=$D413,$F413,IF($J414=$D414,$F414,IF($J415=$D415,$F415,IF($J416=$D416,$F416,IF($J417=$D417,$F417,IF($J418=$D418,$F418,IF($J419=$D419,$F419,IF($J420=$D420,$F420,IF($J421=$D421,$F421,IF($J422=$D422,$F422,IF($J423=$D423,$F423,IF($J424=$D424,$F424,IF($J425=$D425,$F425,IF($J426=$D426,$F426,IF($J427=$D427,$F427,IF($J428=$D428,$F428,IF($J429=$D429,$F429,IF($J430=$D430,$F430,IF($J432=$D432,$F432,IF($J433=$D433,$F433,IF($J434=$D434,$F434,IF($J435=$D435,$F435,""))))))))))))))))))))))))))))))))))))))))))))))))))))))))))))))))</f>
        <v>0.25833333333333303</v>
      </c>
      <c r="N372" s="3" t="s">
        <v>225</v>
      </c>
      <c r="O372" s="21" t="str">
        <f t="shared" si="41"/>
        <v>XERRY</v>
      </c>
      <c r="P372" s="5"/>
    </row>
    <row r="373" spans="3:16" ht="21.75" thickTop="1" thickBot="1">
      <c r="C373" s="5"/>
      <c r="D373" s="11" t="s">
        <v>395</v>
      </c>
      <c r="E373" s="9">
        <v>37.299999999999997</v>
      </c>
      <c r="F373" s="10">
        <v>0.25902777777777802</v>
      </c>
      <c r="G373" s="5"/>
      <c r="H373" s="22" t="str">
        <f t="shared" si="40"/>
        <v>ONDI</v>
      </c>
      <c r="I373" s="3" t="s">
        <v>216</v>
      </c>
      <c r="J373" s="11" t="str">
        <f t="shared" si="44"/>
        <v>O à Y</v>
      </c>
      <c r="K373" s="6" t="str">
        <f t="shared" si="43"/>
        <v>ONDI - YACHOU</v>
      </c>
      <c r="L373" s="7">
        <f t="shared" si="42"/>
        <v>37.299999999999997</v>
      </c>
      <c r="M373" s="8">
        <f>IF($J373=$D373,$F373,IF($J374=$D374,$F374,IF(#REF!=#REF!,#REF!,IF($J375=$D375,$F375,IF($J376=$D376,$F376,IF($J377=$D377,$F377,IF($J378=$D378,$F378,IF($J379=$D379,$F379,IF($J380=$D380,$F380,IF($J381=$D381,$F381,IF($J382=$D382,$F382,IF($J383=$D383,$F383,IF($J384=$D384,$F384,IF($J385=$D385,$F385,IF($J386=$D386,$F386,IF($J387=$D387,$F387,IF($J388=$D388,$F388,IF($J389=$D389,$F389,IF($J390=$D390,$F390,IF($J391=$D391,$F391,IF($J392=$D392,$F392,IF($J393=$D393,$F393,IF($J394=$D394,$F394,IF($J395=$D395,$F395,IF($J396=$D396,$F396,IF($J397=$D397,$F397,IF($J398=$D398,$F398,IF($J399=$D399,$F399,IF($J400=$D400,$F400,IF($J401=$D401,$F401,IF($J402=$D402,$F402,IF($J403=$D403,$F403,IF($J404=$D404,$F404,IF($J405=$D405,$F405,IF($J406=$D406,$F406,IF($J407=$D407,$F407,IF($J408=$D408,$F408,IF($J409=$D409,$F409,IF($J410=$D410,$F410,IF($J411=$D411,$F411,IF($J412=$D412,$F412,IF($J413=$D413,$F413,IF($J414=$D414,$F414,IF($J415=$D415,$F415,IF($J416=$D416,$F416,IF($J417=$D417,$F417,IF($J418=$D418,$F418,IF($J419=$D419,$F419,IF($J420=$D420,$F420,IF($J421=$D421,$F421,IF($J422=$D422,$F422,IF($J423=$D423,$F423,IF($J424=$D424,$F424,IF($J425=$D425,$F425,IF($J426=$D426,$F426,IF($J427=$D427,$F427,IF($J428=$D428,$F428,IF($J429=$D429,$F429,IF($J430=$D430,$F430,IF($J431=$D431,$F431,IF($J433=$D433,$F433,IF($J434=$D434,$F434,IF($J435=$D435,$F435,IF($J436=$D436,$F436,""))))))))))))))))))))))))))))))))))))))))))))))))))))))))))))))))</f>
        <v>0.25902777777777802</v>
      </c>
      <c r="N373" s="3" t="s">
        <v>226</v>
      </c>
      <c r="O373" s="21" t="str">
        <f t="shared" si="41"/>
        <v>YACHOU</v>
      </c>
      <c r="P373" s="5"/>
    </row>
    <row r="374" spans="3:16" ht="21.75" thickTop="1" thickBot="1">
      <c r="C374" s="5"/>
      <c r="D374" s="11" t="s">
        <v>398</v>
      </c>
      <c r="E374" s="9">
        <v>37.4</v>
      </c>
      <c r="F374" s="10">
        <v>0.25972222222222302</v>
      </c>
      <c r="G374" s="5"/>
      <c r="H374" s="22" t="str">
        <f t="shared" si="40"/>
        <v>ONDI</v>
      </c>
      <c r="I374" s="3" t="s">
        <v>216</v>
      </c>
      <c r="J374" s="11" t="str">
        <f t="shared" si="44"/>
        <v>O à Z</v>
      </c>
      <c r="K374" s="6" t="str">
        <f t="shared" ref="K374" si="45">(H374&amp;" - "&amp;O374)</f>
        <v>ONDI - ZAPATA</v>
      </c>
      <c r="L374" s="7">
        <f t="shared" si="42"/>
        <v>37.4</v>
      </c>
      <c r="M374" s="8">
        <f>IF($J374=$D374,$F374,IF(#REF!=#REF!,#REF!,IF($J375=$D375,$F375,IF($J376=$D376,$F376,IF($J377=$D377,$F377,IF($J378=$D378,$F378,IF($J379=$D379,$F379,IF($J380=$D380,$F380,IF($J381=$D381,$F381,IF($J382=$D382,$F382,IF($J383=$D383,$F383,IF($J384=$D384,$F384,IF($J385=$D385,$F385,IF($J386=$D386,$F386,IF($J387=$D387,$F387,IF($J388=$D388,$F388,IF($J389=$D389,$F389,IF($J390=$D390,$F390,IF($J391=$D391,$F391,IF($J392=$D392,$F392,IF($J393=$D393,$F393,IF($J394=$D394,$F394,IF($J395=$D395,$F395,IF($J396=$D396,$F396,IF($J397=$D397,$F397,IF($J398=$D398,$F398,IF($J399=$D399,$F399,IF($J400=$D400,$F400,IF($J401=$D401,$F401,IF($J402=$D402,$F402,IF($J403=$D403,$F403,IF($J404=$D404,$F404,IF($J405=$D405,$F405,IF($J406=$D406,$F406,IF($J407=$D407,$F407,IF($J408=$D408,$F408,IF($J409=$D409,$F409,IF($J410=$D410,$F410,IF($J411=$D411,$F411,IF($J412=$D412,$F412,IF($J413=$D413,$F413,IF($J414=$D414,$F414,IF($J415=$D415,$F415,IF($J416=$D416,$F416,IF($J417=$D417,$F417,IF($J418=$D418,$F418,IF($J419=$D419,$F419,IF($J420=$D420,$F420,IF($J421=$D421,$F421,IF($J422=$D422,$F422,IF($J423=$D423,$F423,IF($J424=$D424,$F424,IF($J425=$D425,$F425,IF($J426=$D426,$F426,IF($J427=$D427,$F427,IF($J428=$D428,$F428,IF($J429=$D429,$F429,IF($J430=$D430,$F430,IF($J431=$D431,$F431,IF($J432=$D432,$F432,IF($J434=$D434,$F434,IF($J435=$D435,$F435,IF($J436=$D436,$F436,IF($J437=$D437,$F437,""))))))))))))))))))))))))))))))))))))))))))))))))))))))))))))))))</f>
        <v>0.25972222222222302</v>
      </c>
      <c r="N374" s="3" t="s">
        <v>227</v>
      </c>
      <c r="O374" s="21" t="str">
        <f t="shared" si="41"/>
        <v>ZAPATA</v>
      </c>
      <c r="P374" s="5"/>
    </row>
    <row r="375" spans="3:16" ht="21.75" thickTop="1" thickBot="1">
      <c r="C375" s="5"/>
      <c r="D375" s="11" t="s">
        <v>399</v>
      </c>
      <c r="E375" s="9">
        <v>37.5</v>
      </c>
      <c r="F375" s="10">
        <v>0.26041666666666802</v>
      </c>
      <c r="G375" s="5"/>
      <c r="H375" s="22" t="str">
        <f t="shared" si="40"/>
        <v>PRIEUR</v>
      </c>
      <c r="I375" s="3" t="s">
        <v>217</v>
      </c>
      <c r="J375" s="11" t="str">
        <f t="shared" ref="J375" si="46">I375&amp;" à " &amp;N375</f>
        <v>P à A</v>
      </c>
      <c r="K375" s="6" t="str">
        <f t="shared" ref="K375" si="47">(H375&amp;" - "&amp;O375)</f>
        <v>PRIEUR - AIMAR</v>
      </c>
      <c r="L375" s="7">
        <f t="shared" si="42"/>
        <v>37.5</v>
      </c>
      <c r="M375" s="8">
        <f>IF($J375=$D375,$F375,IF(#REF!=#REF!,#REF!,IF($J376=$D376,$F376,IF($J377=$D377,$F377,IF($J378=$D378,$F378,IF($J379=$D379,$F379,IF($J380=$D380,$F380,IF($J381=$D381,$F381,IF($J382=$D382,$F382,IF($J383=$D383,$F383,IF($J384=$D384,$F384,IF($J385=$D385,$F385,IF($J386=$D386,$F386,IF($J387=$D387,$F387,IF($J388=$D388,$F388,IF($J389=$D389,$F389,IF($J390=$D390,$F390,IF($J391=$D391,$F391,IF($J392=$D392,$F392,IF($J393=$D393,$F393,IF($J394=$D394,$F394,IF($J395=$D395,$F395,IF($J396=$D396,$F396,IF($J397=$D397,$F397,IF($J398=$D398,$F398,IF($J399=$D399,$F399,IF($J400=$D400,$F400,IF($J401=$D401,$F401,IF($J402=$D402,$F402,IF($J403=$D403,$F403,IF($J404=$D404,$F404,IF($J405=$D405,$F405,IF($J406=$D406,$F406,IF($J407=$D407,$F407,IF($J408=$D408,$F408,IF($J409=$D409,$F409,IF($J410=$D410,$F410,IF($J411=$D411,$F411,IF($J412=$D412,$F412,IF($J413=$D413,$F413,IF($J414=$D414,$F414,IF($J415=$D415,$F415,IF($J416=$D416,$F416,IF($J417=$D417,$F417,IF($J418=$D418,$F418,IF($J419=$D419,$F419,IF($J420=$D420,$F420,IF($J421=$D421,$F421,IF($J422=$D422,$F422,IF($J423=$D423,$F423,IF($J424=$D424,$F424,IF($J425=$D425,$F425,IF($J426=$D426,$F426,IF($J427=$D427,$F427,IF($J428=$D428,$F428,IF($J429=$D429,$F429,IF($J430=$D430,$F430,IF($J431=$D431,$F431,IF($J432=$D432,$F432,IF($J433=$D433,$F433,IF($J435=$D435,$F435,IF($J436=$D436,$F436,IF($J437=$D437,$F437,IF($J438=$D438,$F438,""))))))))))))))))))))))))))))))))))))))))))))))))))))))))))))))))</f>
        <v>0.26041666666666802</v>
      </c>
      <c r="N375" s="3" t="s">
        <v>41</v>
      </c>
      <c r="O375" s="21" t="str">
        <f t="shared" ref="O375" si="48">IF(N375="A",$A$1,IF(N375="B",$A$2,IF(N375="C",$A$3,IF(N375="D",$A$4,IF(N375="E",$A$5,IF(N375="F",$A$6,IF(N375="G",$A$7,IF(N375="H",$A$8,IF(N375="I",$A$9,IF(N375="J",$A$10,IF(N375="K",$A$11,IF(N375="L",$A$12,IF(N375="M",$A$13,IF(N375="N",$A$14,IF(N375="O",$A$15,IF(N375="P",$A$16,IF(N375="Q",$A$17,IF(N375="R",$A$18,IF(N375="S",$A$19,IF(N375="T",$A$20,IF(N375="U",$A$21,IF(N375="V",$A$22,IF(N375="W",$A$23,IF(N375="X",$A$24,IF(N375="Y",$A$25,IF(N375="Z",$A$26,""))))))))))))))))))))))))))</f>
        <v>AIMAR</v>
      </c>
      <c r="P375" s="5"/>
    </row>
    <row r="376" spans="3:16" ht="21.75" thickTop="1" thickBot="1">
      <c r="C376" s="5"/>
      <c r="D376" s="11" t="s">
        <v>400</v>
      </c>
      <c r="E376" s="9">
        <v>37.6</v>
      </c>
      <c r="F376" s="10">
        <v>0.26111111111111301</v>
      </c>
      <c r="G376" s="5"/>
      <c r="H376" s="22" t="str">
        <f t="shared" si="40"/>
        <v>PRIEUR</v>
      </c>
      <c r="I376" s="3" t="s">
        <v>217</v>
      </c>
      <c r="J376" s="11" t="str">
        <f t="shared" ref="J376:J439" si="49">I376&amp;" à " &amp;N376</f>
        <v>P à B</v>
      </c>
      <c r="K376" s="6" t="str">
        <f t="shared" ref="K376:K439" si="50">(H376&amp;" - "&amp;O376)</f>
        <v>PRIEUR - BONFILS</v>
      </c>
      <c r="L376" s="7">
        <f t="shared" si="42"/>
        <v>37.6</v>
      </c>
      <c r="M376" s="8">
        <f>IF($J376=$D376,$F376,IF(#REF!=#REF!,#REF!,IF($J377=$D377,$F377,IF($J378=$D378,$F378,IF($J379=$D379,$F379,IF($J380=$D380,$F380,IF($J381=$D381,$F381,IF($J382=$D382,$F382,IF($J383=$D383,$F383,IF($J384=$D384,$F384,IF($J385=$D385,$F385,IF($J386=$D386,$F386,IF($J387=$D387,$F387,IF($J388=$D388,$F388,IF($J389=$D389,$F389,IF($J390=$D390,$F390,IF($J391=$D391,$F391,IF($J392=$D392,$F392,IF($J393=$D393,$F393,IF($J394=$D394,$F394,IF($J395=$D395,$F395,IF($J396=$D396,$F396,IF($J397=$D397,$F397,IF($J398=$D398,$F398,IF($J399=$D399,$F399,IF($J400=$D400,$F400,IF($J401=$D401,$F401,IF($J402=$D402,$F402,IF($J403=$D403,$F403,IF($J404=$D404,$F404,IF($J405=$D405,$F405,IF($J406=$D406,$F406,IF($J407=$D407,$F407,IF($J408=$D408,$F408,IF($J409=$D409,$F409,IF($J410=$D410,$F410,IF($J411=$D411,$F411,IF($J412=$D412,$F412,IF($J413=$D413,$F413,IF($J414=$D414,$F414,IF($J415=$D415,$F415,IF($J416=$D416,$F416,IF($J417=$D417,$F417,IF($J418=$D418,$F418,IF($J419=$D419,$F419,IF($J420=$D420,$F420,IF($J421=$D421,$F421,IF($J422=$D422,$F422,IF($J423=$D423,$F423,IF($J424=$D424,$F424,IF($J425=$D425,$F425,IF($J426=$D426,$F426,IF($J427=$D427,$F427,IF($J428=$D428,$F428,IF($J429=$D429,$F429,IF($J430=$D430,$F430,IF($J431=$D431,$F431,IF($J432=$D432,$F432,IF($J433=$D433,$F433,IF($J434=$D434,$F434,IF($J436=$D436,$F436,IF($J437=$D437,$F437,IF($J438=$D438,$F438,IF($J439=$D439,$F439,""))))))))))))))))))))))))))))))))))))))))))))))))))))))))))))))))</f>
        <v>0.26111111111111301</v>
      </c>
      <c r="N376" s="3" t="s">
        <v>42</v>
      </c>
      <c r="O376" s="21" t="str">
        <f t="shared" ref="O376:O439" si="51">IF(N376="A",$A$1,IF(N376="B",$A$2,IF(N376="C",$A$3,IF(N376="D",$A$4,IF(N376="E",$A$5,IF(N376="F",$A$6,IF(N376="G",$A$7,IF(N376="H",$A$8,IF(N376="I",$A$9,IF(N376="J",$A$10,IF(N376="K",$A$11,IF(N376="L",$A$12,IF(N376="M",$A$13,IF(N376="N",$A$14,IF(N376="O",$A$15,IF(N376="P",$A$16,IF(N376="Q",$A$17,IF(N376="R",$A$18,IF(N376="S",$A$19,IF(N376="T",$A$20,IF(N376="U",$A$21,IF(N376="V",$A$22,IF(N376="W",$A$23,IF(N376="X",$A$24,IF(N376="Y",$A$25,IF(N376="Z",$A$26,""))))))))))))))))))))))))))</f>
        <v>BONFILS</v>
      </c>
      <c r="P376" s="5"/>
    </row>
    <row r="377" spans="3:16" ht="21.75" thickTop="1" thickBot="1">
      <c r="C377" s="5"/>
      <c r="D377" s="11" t="s">
        <v>401</v>
      </c>
      <c r="E377" s="9">
        <v>37.700000000000003</v>
      </c>
      <c r="F377" s="10">
        <v>0.26180555555555801</v>
      </c>
      <c r="G377" s="5"/>
      <c r="H377" s="22" t="str">
        <f t="shared" si="40"/>
        <v>PRIEUR</v>
      </c>
      <c r="I377" s="3" t="s">
        <v>217</v>
      </c>
      <c r="J377" s="11" t="str">
        <f t="shared" si="49"/>
        <v>P à C</v>
      </c>
      <c r="K377" s="6" t="str">
        <f t="shared" si="50"/>
        <v>PRIEUR - CLERC</v>
      </c>
      <c r="L377" s="7">
        <f t="shared" si="42"/>
        <v>37.700000000000003</v>
      </c>
      <c r="M377" s="8">
        <f>IF($J377=$D377,$F377,IF(#REF!=#REF!,#REF!,IF($J378=$D378,$F378,IF($J379=$D379,$F379,IF($J380=$D380,$F380,IF($J381=$D381,$F381,IF($J382=$D382,$F382,IF($J383=$D383,$F383,IF($J384=$D384,$F384,IF($J385=$D385,$F385,IF($J386=$D386,$F386,IF($J387=$D387,$F387,IF($J388=$D388,$F388,IF($J389=$D389,$F389,IF($J390=$D390,$F390,IF($J391=$D391,$F391,IF($J392=$D392,$F392,IF($J393=$D393,$F393,IF($J394=$D394,$F394,IF($J395=$D395,$F395,IF($J396=$D396,$F396,IF($J397=$D397,$F397,IF($J398=$D398,$F398,IF($J399=$D399,$F399,IF($J400=$D400,$F400,IF($J401=$D401,$F401,IF($J402=$D402,$F402,IF($J403=$D403,$F403,IF($J404=$D404,$F404,IF($J405=$D405,$F405,IF($J406=$D406,$F406,IF($J407=$D407,$F407,IF($J408=$D408,$F408,IF($J409=$D409,$F409,IF($J410=$D410,$F410,IF($J411=$D411,$F411,IF($J412=$D412,$F412,IF($J413=$D413,$F413,IF($J414=$D414,$F414,IF($J415=$D415,$F415,IF($J416=$D416,$F416,IF($J417=$D417,$F417,IF($J418=$D418,$F418,IF($J419=$D419,$F419,IF($J420=$D420,$F420,IF($J421=$D421,$F421,IF($J422=$D422,$F422,IF($J423=$D423,$F423,IF($J424=$D424,$F424,IF($J425=$D425,$F425,IF($J426=$D426,$F426,IF($J427=$D427,$F427,IF($J428=$D428,$F428,IF($J429=$D429,$F429,IF($J430=$D430,$F430,IF($J431=$D431,$F431,IF($J432=$D432,$F432,IF($J433=$D433,$F433,IF($J434=$D434,$F434,IF($J435=$D435,$F435,IF($J437=$D437,$F437,IF($J438=$D438,$F438,IF($J439=$D439,$F439,IF($J440=$D440,$F440,""))))))))))))))))))))))))))))))))))))))))))))))))))))))))))))))))</f>
        <v>0.26180555555555801</v>
      </c>
      <c r="N377" s="3" t="s">
        <v>43</v>
      </c>
      <c r="O377" s="21" t="str">
        <f t="shared" si="51"/>
        <v>CLERC</v>
      </c>
      <c r="P377" s="5"/>
    </row>
    <row r="378" spans="3:16" ht="21.75" thickTop="1" thickBot="1">
      <c r="C378" s="5"/>
      <c r="D378" s="11" t="s">
        <v>402</v>
      </c>
      <c r="E378" s="9">
        <v>37.799999999999997</v>
      </c>
      <c r="F378" s="10">
        <v>0.26250000000000301</v>
      </c>
      <c r="G378" s="5"/>
      <c r="H378" s="22" t="str">
        <f t="shared" si="40"/>
        <v>PRIEUR</v>
      </c>
      <c r="I378" s="3" t="s">
        <v>217</v>
      </c>
      <c r="J378" s="11" t="str">
        <f t="shared" si="49"/>
        <v>P à D</v>
      </c>
      <c r="K378" s="6" t="str">
        <f t="shared" si="50"/>
        <v>PRIEUR - DELAROCHE</v>
      </c>
      <c r="L378" s="7">
        <f t="shared" si="42"/>
        <v>37.799999999999997</v>
      </c>
      <c r="M378" s="8">
        <f>IF($J378=$D378,$F378,IF(#REF!=#REF!,#REF!,IF($J379=$D379,$F379,IF($J380=$D380,$F380,IF($J381=$D381,$F381,IF($J382=$D382,$F382,IF($J383=$D383,$F383,IF($J384=$D384,$F384,IF($J385=$D385,$F385,IF($J386=$D386,$F386,IF($J387=$D387,$F387,IF($J388=$D388,$F388,IF($J389=$D389,$F389,IF($J390=$D390,$F390,IF($J391=$D391,$F391,IF($J392=$D392,$F392,IF($J393=$D393,$F393,IF($J394=$D394,$F394,IF($J395=$D395,$F395,IF($J396=$D396,$F396,IF($J397=$D397,$F397,IF($J398=$D398,$F398,IF($J399=$D399,$F399,IF($J400=$D400,$F400,IF($J401=$D401,$F401,IF($J402=$D402,$F402,IF($J403=$D403,$F403,IF($J404=$D404,$F404,IF($J405=$D405,$F405,IF($J406=$D406,$F406,IF($J407=$D407,$F407,IF($J408=$D408,$F408,IF($J409=$D409,$F409,IF($J410=$D410,$F410,IF($J411=$D411,$F411,IF($J412=$D412,$F412,IF($J413=$D413,$F413,IF($J414=$D414,$F414,IF($J415=$D415,$F415,IF($J416=$D416,$F416,IF($J417=$D417,$F417,IF($J418=$D418,$F418,IF($J419=$D419,$F419,IF($J420=$D420,$F420,IF($J421=$D421,$F421,IF($J422=$D422,$F422,IF($J423=$D423,$F423,IF($J424=$D424,$F424,IF($J425=$D425,$F425,IF($J426=$D426,$F426,IF($J427=$D427,$F427,IF($J428=$D428,$F428,IF($J429=$D429,$F429,IF($J430=$D430,$F430,IF($J431=$D431,$F431,IF($J432=$D432,$F432,IF($J433=$D433,$F433,IF($J434=$D434,$F434,IF($J435=$D435,$F435,IF($J436=$D436,$F436,IF($J438=$D438,$F438,IF($J439=$D439,$F439,IF($J440=$D440,$F440,IF($J441=$D441,$F441,""))))))))))))))))))))))))))))))))))))))))))))))))))))))))))))))))</f>
        <v>0.26250000000000301</v>
      </c>
      <c r="N378" s="3" t="s">
        <v>44</v>
      </c>
      <c r="O378" s="21" t="str">
        <f t="shared" si="51"/>
        <v>DELAROCHE</v>
      </c>
      <c r="P378" s="5"/>
    </row>
    <row r="379" spans="3:16" ht="21.75" thickTop="1" thickBot="1">
      <c r="C379" s="5"/>
      <c r="D379" s="11" t="s">
        <v>403</v>
      </c>
      <c r="E379" s="9">
        <v>37.9</v>
      </c>
      <c r="F379" s="10">
        <v>0.26319444444444801</v>
      </c>
      <c r="G379" s="5"/>
      <c r="H379" s="22" t="str">
        <f t="shared" si="40"/>
        <v>PRIEUR</v>
      </c>
      <c r="I379" s="3" t="s">
        <v>217</v>
      </c>
      <c r="J379" s="11" t="str">
        <f t="shared" si="49"/>
        <v>P à E</v>
      </c>
      <c r="K379" s="6" t="str">
        <f t="shared" si="50"/>
        <v>PRIEUR - ELENA</v>
      </c>
      <c r="L379" s="7">
        <f t="shared" si="42"/>
        <v>37.9</v>
      </c>
      <c r="M379" s="8">
        <f>IF($J379=$D379,$F379,IF(#REF!=#REF!,#REF!,IF($J380=$D380,$F380,IF($J381=$D381,$F381,IF($J382=$D382,$F382,IF($J383=$D383,$F383,IF($J384=$D384,$F384,IF($J385=$D385,$F385,IF($J386=$D386,$F386,IF($J387=$D387,$F387,IF($J388=$D388,$F388,IF($J389=$D389,$F389,IF($J390=$D390,$F390,IF($J391=$D391,$F391,IF($J392=$D392,$F392,IF($J393=$D393,$F393,IF($J394=$D394,$F394,IF($J395=$D395,$F395,IF($J396=$D396,$F396,IF($J397=$D397,$F397,IF($J398=$D398,$F398,IF($J399=$D399,$F399,IF($J400=$D400,$F400,IF($J401=$D401,$F401,IF($J402=$D402,$F402,IF($J403=$D403,$F403,IF($J404=$D404,$F404,IF($J405=$D405,$F405,IF($J406=$D406,$F406,IF($J407=$D407,$F407,IF($J408=$D408,$F408,IF($J409=$D409,$F409,IF($J410=$D410,$F410,IF($J411=$D411,$F411,IF($J412=$D412,$F412,IF($J413=$D413,$F413,IF($J414=$D414,$F414,IF($J415=$D415,$F415,IF($J416=$D416,$F416,IF($J417=$D417,$F417,IF($J418=$D418,$F418,IF($J419=$D419,$F419,IF($J420=$D420,$F420,IF($J421=$D421,$F421,IF($J422=$D422,$F422,IF($J423=$D423,$F423,IF($J424=$D424,$F424,IF($J425=$D425,$F425,IF($J426=$D426,$F426,IF($J427=$D427,$F427,IF($J428=$D428,$F428,IF($J429=$D429,$F429,IF($J430=$D430,$F430,IF($J431=$D431,$F431,IF($J432=$D432,$F432,IF($J433=$D433,$F433,IF($J434=$D434,$F434,IF($J435=$D435,$F435,IF($J436=$D436,$F436,IF($J437=$D437,$F437,IF($J439=$D439,$F439,IF($J440=$D440,$F440,IF($J441=$D441,$F441,IF($J442=$D442,$F442,""))))))))))))))))))))))))))))))))))))))))))))))))))))))))))))))))</f>
        <v>0.26319444444444801</v>
      </c>
      <c r="N379" s="3" t="s">
        <v>45</v>
      </c>
      <c r="O379" s="21" t="str">
        <f t="shared" si="51"/>
        <v>ELENA</v>
      </c>
      <c r="P379" s="5"/>
    </row>
    <row r="380" spans="3:16" ht="21.75" thickTop="1" thickBot="1">
      <c r="C380" s="5"/>
      <c r="D380" s="11" t="s">
        <v>404</v>
      </c>
      <c r="E380" s="9">
        <v>38</v>
      </c>
      <c r="F380" s="10">
        <v>0.263888888888893</v>
      </c>
      <c r="G380" s="5"/>
      <c r="H380" s="22" t="str">
        <f t="shared" si="40"/>
        <v>PRIEUR</v>
      </c>
      <c r="I380" s="3" t="s">
        <v>217</v>
      </c>
      <c r="J380" s="11" t="str">
        <f t="shared" si="49"/>
        <v>P à F</v>
      </c>
      <c r="K380" s="6" t="str">
        <f t="shared" si="50"/>
        <v>PRIEUR - FAVRE</v>
      </c>
      <c r="L380" s="7">
        <f t="shared" si="42"/>
        <v>38</v>
      </c>
      <c r="M380" s="8">
        <f>IF($J380=$D380,$F380,IF(#REF!=#REF!,#REF!,IF($J381=$D381,$F381,IF($J382=$D382,$F382,IF($J383=$D383,$F383,IF($J384=$D384,$F384,IF($J385=$D385,$F385,IF($J386=$D386,$F386,IF($J387=$D387,$F387,IF($J388=$D388,$F388,IF($J389=$D389,$F389,IF($J390=$D390,$F390,IF($J391=$D391,$F391,IF($J392=$D392,$F392,IF($J393=$D393,$F393,IF($J394=$D394,$F394,IF($J395=$D395,$F395,IF($J396=$D396,$F396,IF($J397=$D397,$F397,IF($J398=$D398,$F398,IF($J399=$D399,$F399,IF($J400=$D400,$F400,IF($J401=$D401,$F401,IF($J402=$D402,$F402,IF($J403=$D403,$F403,IF($J404=$D404,$F404,IF($J405=$D405,$F405,IF($J406=$D406,$F406,IF($J407=$D407,$F407,IF($J408=$D408,$F408,IF($J409=$D409,$F409,IF($J410=$D410,$F410,IF($J411=$D411,$F411,IF($J412=$D412,$F412,IF($J413=$D413,$F413,IF($J414=$D414,$F414,IF($J415=$D415,$F415,IF($J416=$D416,$F416,IF($J417=$D417,$F417,IF($J418=$D418,$F418,IF($J419=$D419,$F419,IF($J420=$D420,$F420,IF($J421=$D421,$F421,IF($J422=$D422,$F422,IF($J423=$D423,$F423,IF($J424=$D424,$F424,IF($J425=$D425,$F425,IF($J426=$D426,$F426,IF($J427=$D427,$F427,IF($J428=$D428,$F428,IF($J429=$D429,$F429,IF($J430=$D430,$F430,IF($J431=$D431,$F431,IF($J432=$D432,$F432,IF($J433=$D433,$F433,IF($J434=$D434,$F434,IF($J435=$D435,$F435,IF($J436=$D436,$F436,IF($J437=$D437,$F437,IF($J438=$D438,$F438,IF($J440=$D440,$F440,IF($J441=$D441,$F441,IF($J442=$D442,$F442,IF($J443=$D443,$F443,""))))))))))))))))))))))))))))))))))))))))))))))))))))))))))))))))</f>
        <v>0.263888888888893</v>
      </c>
      <c r="N380" s="3" t="s">
        <v>46</v>
      </c>
      <c r="O380" s="21" t="str">
        <f t="shared" si="51"/>
        <v>FAVRE</v>
      </c>
      <c r="P380" s="5"/>
    </row>
    <row r="381" spans="3:16" ht="21.75" thickTop="1" thickBot="1">
      <c r="C381" s="5"/>
      <c r="D381" s="11" t="s">
        <v>405</v>
      </c>
      <c r="E381" s="9">
        <v>38.1</v>
      </c>
      <c r="F381" s="10">
        <v>0.264583333333338</v>
      </c>
      <c r="G381" s="5"/>
      <c r="H381" s="22" t="str">
        <f t="shared" si="40"/>
        <v>PRIEUR</v>
      </c>
      <c r="I381" s="3" t="s">
        <v>217</v>
      </c>
      <c r="J381" s="11" t="str">
        <f t="shared" si="49"/>
        <v>P à G</v>
      </c>
      <c r="K381" s="6" t="str">
        <f t="shared" si="50"/>
        <v>PRIEUR - GARREC</v>
      </c>
      <c r="L381" s="7">
        <f t="shared" si="42"/>
        <v>38.1</v>
      </c>
      <c r="M381" s="8">
        <f>IF($J381=$D381,$F381,IF(#REF!=#REF!,#REF!,IF($J382=$D382,$F382,IF($J383=$D383,$F383,IF($J384=$D384,$F384,IF($J385=$D385,$F385,IF($J386=$D386,$F386,IF($J387=$D387,$F387,IF($J388=$D388,$F388,IF($J389=$D389,$F389,IF($J390=$D390,$F390,IF($J391=$D391,$F391,IF($J392=$D392,$F392,IF($J393=$D393,$F393,IF($J394=$D394,$F394,IF($J395=$D395,$F395,IF($J396=$D396,$F396,IF($J397=$D397,$F397,IF($J398=$D398,$F398,IF($J399=$D399,$F399,IF($J400=$D400,$F400,IF($J401=$D401,$F401,IF($J402=$D402,$F402,IF($J403=$D403,$F403,IF($J404=$D404,$F404,IF($J405=$D405,$F405,IF($J406=$D406,$F406,IF($J407=$D407,$F407,IF($J408=$D408,$F408,IF($J409=$D409,$F409,IF($J410=$D410,$F410,IF($J411=$D411,$F411,IF($J412=$D412,$F412,IF($J413=$D413,$F413,IF($J414=$D414,$F414,IF($J415=$D415,$F415,IF($J416=$D416,$F416,IF($J417=$D417,$F417,IF($J418=$D418,$F418,IF($J419=$D419,$F419,IF($J420=$D420,$F420,IF($J421=$D421,$F421,IF($J422=$D422,$F422,IF($J423=$D423,$F423,IF($J424=$D424,$F424,IF($J425=$D425,$F425,IF($J426=$D426,$F426,IF($J427=$D427,$F427,IF($J428=$D428,$F428,IF($J429=$D429,$F429,IF($J430=$D430,$F430,IF($J431=$D431,$F431,IF($J432=$D432,$F432,IF($J433=$D433,$F433,IF($J434=$D434,$F434,IF($J435=$D435,$F435,IF($J436=$D436,$F436,IF($J437=$D437,$F437,IF($J438=$D438,$F438,IF($J439=$D439,$F439,IF($J441=$D441,$F441,IF($J442=$D442,$F442,IF($J443=$D443,$F443,IF($J444=$D444,$F444,""))))))))))))))))))))))))))))))))))))))))))))))))))))))))))))))))</f>
        <v>0.264583333333338</v>
      </c>
      <c r="N381" s="3" t="s">
        <v>47</v>
      </c>
      <c r="O381" s="21" t="str">
        <f t="shared" si="51"/>
        <v>GARREC</v>
      </c>
      <c r="P381" s="5"/>
    </row>
    <row r="382" spans="3:16" ht="21.75" thickTop="1" thickBot="1">
      <c r="C382" s="5"/>
      <c r="D382" s="11" t="s">
        <v>406</v>
      </c>
      <c r="E382" s="9">
        <v>38.200000000000003</v>
      </c>
      <c r="F382" s="10">
        <v>0.265277777777783</v>
      </c>
      <c r="G382" s="5"/>
      <c r="H382" s="22" t="str">
        <f t="shared" si="40"/>
        <v>PRIEUR</v>
      </c>
      <c r="I382" s="3" t="s">
        <v>217</v>
      </c>
      <c r="J382" s="11" t="str">
        <f t="shared" si="49"/>
        <v>P à H</v>
      </c>
      <c r="K382" s="6" t="str">
        <f t="shared" si="50"/>
        <v>PRIEUR - HADJ</v>
      </c>
      <c r="L382" s="7">
        <f t="shared" si="42"/>
        <v>38.200000000000003</v>
      </c>
      <c r="M382" s="8">
        <f>IF($J382=$D382,$F382,IF(#REF!=#REF!,#REF!,IF($J383=$D383,$F383,IF($J384=$D384,$F384,IF($J385=$D385,$F385,IF($J386=$D386,$F386,IF($J387=$D387,$F387,IF($J388=$D388,$F388,IF($J389=$D389,$F389,IF($J390=$D390,$F390,IF($J391=$D391,$F391,IF($J392=$D392,$F392,IF($J393=$D393,$F393,IF($J394=$D394,$F394,IF($J395=$D395,$F395,IF($J396=$D396,$F396,IF($J397=$D397,$F397,IF($J398=$D398,$F398,IF($J399=$D399,$F399,IF($J400=$D400,$F400,IF($J401=$D401,$F401,IF($J402=$D402,$F402,IF($J403=$D403,$F403,IF($J404=$D404,$F404,IF($J405=$D405,$F405,IF($J406=$D406,$F406,IF($J407=$D407,$F407,IF($J408=$D408,$F408,IF($J409=$D409,$F409,IF($J410=$D410,$F410,IF($J411=$D411,$F411,IF($J412=$D412,$F412,IF($J413=$D413,$F413,IF($J414=$D414,$F414,IF($J415=$D415,$F415,IF($J416=$D416,$F416,IF($J417=$D417,$F417,IF($J418=$D418,$F418,IF($J419=$D419,$F419,IF($J420=$D420,$F420,IF($J421=$D421,$F421,IF($J422=$D422,$F422,IF($J423=$D423,$F423,IF($J424=$D424,$F424,IF($J425=$D425,$F425,IF($J426=$D426,$F426,IF($J427=$D427,$F427,IF($J428=$D428,$F428,IF($J429=$D429,$F429,IF($J430=$D430,$F430,IF($J431=$D431,$F431,IF($J432=$D432,$F432,IF($J433=$D433,$F433,IF($J434=$D434,$F434,IF($J435=$D435,$F435,IF($J436=$D436,$F436,IF($J437=$D437,$F437,IF($J438=$D438,$F438,IF($J439=$D439,$F439,IF($J440=$D440,$F440,IF($J442=$D442,$F442,IF($J443=$D443,$F443,IF($J444=$D444,$F444,IF($J445=$D445,$F445,""))))))))))))))))))))))))))))))))))))))))))))))))))))))))))))))))</f>
        <v>0.265277777777783</v>
      </c>
      <c r="N382" s="3" t="s">
        <v>48</v>
      </c>
      <c r="O382" s="21" t="str">
        <f t="shared" si="51"/>
        <v>HADJ</v>
      </c>
      <c r="P382" s="5"/>
    </row>
    <row r="383" spans="3:16" ht="21.75" thickTop="1" thickBot="1">
      <c r="C383" s="5"/>
      <c r="D383" s="11" t="s">
        <v>407</v>
      </c>
      <c r="E383" s="9">
        <v>38.299999999999997</v>
      </c>
      <c r="F383" s="10">
        <v>0.26597222222222799</v>
      </c>
      <c r="G383" s="5"/>
      <c r="H383" s="22" t="str">
        <f t="shared" si="40"/>
        <v>PRIEUR</v>
      </c>
      <c r="I383" s="3" t="s">
        <v>217</v>
      </c>
      <c r="J383" s="11" t="str">
        <f t="shared" si="49"/>
        <v>P à I</v>
      </c>
      <c r="K383" s="6" t="str">
        <f t="shared" si="50"/>
        <v>PRIEUR - INAUDI</v>
      </c>
      <c r="L383" s="7">
        <f t="shared" si="42"/>
        <v>38.299999999999997</v>
      </c>
      <c r="M383" s="8">
        <f>IF($J383=$D383,$F383,IF(#REF!=#REF!,#REF!,IF($J384=$D384,$F384,IF($J385=$D385,$F385,IF($J386=$D386,$F386,IF($J387=$D387,$F387,IF($J388=$D388,$F388,IF($J389=$D389,$F389,IF($J390=$D390,$F390,IF($J391=$D391,$F391,IF($J392=$D392,$F392,IF($J393=$D393,$F393,IF($J394=$D394,$F394,IF($J395=$D395,$F395,IF($J396=$D396,$F396,IF($J397=$D397,$F397,IF($J398=$D398,$F398,IF($J399=$D399,$F399,IF($J400=$D400,$F400,IF($J401=$D401,$F401,IF($J402=$D402,$F402,IF($J403=$D403,$F403,IF($J404=$D404,$F404,IF($J405=$D405,$F405,IF($J406=$D406,$F406,IF($J407=$D407,$F407,IF($J408=$D408,$F408,IF($J409=$D409,$F409,IF($J410=$D410,$F410,IF($J411=$D411,$F411,IF($J412=$D412,$F412,IF($J413=$D413,$F413,IF($J414=$D414,$F414,IF($J415=$D415,$F415,IF($J416=$D416,$F416,IF($J417=$D417,$F417,IF($J418=$D418,$F418,IF($J419=$D419,$F419,IF($J420=$D420,$F420,IF($J421=$D421,$F421,IF($J422=$D422,$F422,IF($J423=$D423,$F423,IF($J424=$D424,$F424,IF($J425=$D425,$F425,IF($J426=$D426,$F426,IF($J427=$D427,$F427,IF($J428=$D428,$F428,IF($J429=$D429,$F429,IF($J430=$D430,$F430,IF($J431=$D431,$F431,IF($J432=$D432,$F432,IF($J433=$D433,$F433,IF($J434=$D434,$F434,IF($J435=$D435,$F435,IF($J436=$D436,$F436,IF($J437=$D437,$F437,IF($J438=$D438,$F438,IF($J439=$D439,$F439,IF($J440=$D440,$F440,IF($J441=$D441,$F441,IF($J443=$D443,$F443,IF($J444=$D444,$F444,IF($J445=$D445,$F445,IF($J446=$D446,$F446,""))))))))))))))))))))))))))))))))))))))))))))))))))))))))))))))))</f>
        <v>0.26597222222222799</v>
      </c>
      <c r="N383" s="3" t="s">
        <v>49</v>
      </c>
      <c r="O383" s="21" t="str">
        <f t="shared" si="51"/>
        <v>INAUDI</v>
      </c>
      <c r="P383" s="5"/>
    </row>
    <row r="384" spans="3:16" ht="21.75" thickTop="1" thickBot="1">
      <c r="C384" s="5"/>
      <c r="D384" s="11" t="s">
        <v>408</v>
      </c>
      <c r="E384" s="9">
        <v>38.4</v>
      </c>
      <c r="F384" s="10">
        <v>0.26666666666667299</v>
      </c>
      <c r="G384" s="5"/>
      <c r="H384" s="22" t="str">
        <f t="shared" si="40"/>
        <v>PRIEUR</v>
      </c>
      <c r="I384" s="3" t="s">
        <v>217</v>
      </c>
      <c r="J384" s="11" t="str">
        <f t="shared" si="49"/>
        <v>P à J</v>
      </c>
      <c r="K384" s="6" t="str">
        <f t="shared" si="50"/>
        <v>PRIEUR - JAQUET</v>
      </c>
      <c r="L384" s="7">
        <f t="shared" si="42"/>
        <v>38.4</v>
      </c>
      <c r="M384" s="8">
        <f t="shared" ref="M384:M439" si="52">IF($J384=$D384,$F384,IF($J385=$D385,$F385,IF($J386=$D386,$F386,IF($J387=$D387,$F387,IF($J388=$D388,$F388,IF($J389=$D389,$F389,IF($J390=$D390,$F390,IF($J391=$D391,$F391,IF($J392=$D392,$F392,IF($J393=$D393,$F393,IF($J394=$D394,$F394,IF($J395=$D395,$F395,IF($J396=$D396,$F396,IF($J397=$D397,$F397,IF($J398=$D398,$F398,IF($J399=$D399,$F399,IF($J400=$D400,$F400,IF($J401=$D401,$F401,IF($J402=$D402,$F402,IF($J403=$D403,$F403,IF($J404=$D404,$F404,IF($J405=$D405,$F405,IF($J406=$D406,$F406,IF($J407=$D407,$F407,IF($J408=$D408,$F408,IF($J409=$D409,$F409,IF($J410=$D410,$F410,IF($J411=$D411,$F411,IF($J412=$D412,$F412,IF($J413=$D413,$F413,IF($J414=$D414,$F414,IF($J415=$D415,$F415,IF($J416=$D416,$F416,IF($J417=$D417,$F417,IF($J418=$D418,$F418,IF($J419=$D419,$F419,IF($J420=$D420,$F420,IF($J421=$D421,$F421,IF($J422=$D422,$F422,IF($J423=$D423,$F423,IF($J424=$D424,$F424,IF($J425=$D425,$F425,IF($J426=$D426,$F426,IF($J427=$D427,$F427,IF($J428=$D428,$F428,IF($J429=$D429,$F429,IF($J430=$D430,$F430,IF($J431=$D431,$F431,IF($J432=$D432,$F432,IF($J433=$D433,$F433,IF($J434=$D434,$F434,IF($J435=$D435,$F435,IF($J436=$D436,$F436,IF($J437=$D437,$F437,IF($J438=$D438,$F438,IF($J439=$D439,$F439,IF($J440=$D440,$F440,IF($J441=$D441,$F441,IF($J442=$D442,$F442,IF($J443=$D443,$F443,IF($J445=$D445,$F445,IF($J446=$D446,$F446,IF($J447=$D447,$F447,IF($J448=$D448,$F448,""))))))))))))))))))))))))))))))))))))))))))))))))))))))))))))))))</f>
        <v>0.26666666666667299</v>
      </c>
      <c r="N384" s="3" t="s">
        <v>50</v>
      </c>
      <c r="O384" s="21" t="str">
        <f t="shared" si="51"/>
        <v>JAQUET</v>
      </c>
      <c r="P384" s="5"/>
    </row>
    <row r="385" spans="3:16" ht="21.75" thickTop="1" thickBot="1">
      <c r="C385" s="5"/>
      <c r="D385" s="11" t="s">
        <v>409</v>
      </c>
      <c r="E385" s="9">
        <v>38.5</v>
      </c>
      <c r="F385" s="10">
        <v>0.26736111111111799</v>
      </c>
      <c r="G385" s="5"/>
      <c r="H385" s="22" t="str">
        <f t="shared" ref="H385:H448" si="53">IF($I385="A",$A$1,IF($I385="B",$A$2,IF($I385="C",$A$3,IF($I385="D",$A$4,IF($I385="E",$A$5,IF($I385="F",$A$6,IF($I385="G",$A$7,IF($I385="H",$A$8,IF($I385="I",$A$9,IF($I385="J",$A$10,IF($I385="K",$A$11,IF($I385="L",$A$12,IF($I385="M",$A$13,IF($I385="N",$A$14,IF($I385="O",$A$15,IF($I385="P",$A$16,IF($I385="Q",$A$17,IF($I385="R",$A$18,IF($I385="S",$A$19,IF($I385="T",$A$20,IF($I385="U",$A$21,IF($I385="V",$A$22,IF($I385="W",$A$23,IF($I385="X",$A$24,IF($I385="Y",$A$25,IF($I385="Z",$A$26,""))))))))))))))))))))))))))</f>
        <v>PRIEUR</v>
      </c>
      <c r="I385" s="3" t="s">
        <v>217</v>
      </c>
      <c r="J385" s="11" t="str">
        <f t="shared" si="49"/>
        <v>P à K</v>
      </c>
      <c r="K385" s="6" t="str">
        <f t="shared" si="50"/>
        <v>PRIEUR - KRAMER</v>
      </c>
      <c r="L385" s="7">
        <f t="shared" si="42"/>
        <v>38.5</v>
      </c>
      <c r="M385" s="8">
        <f t="shared" si="52"/>
        <v>0.26736111111111799</v>
      </c>
      <c r="N385" s="3" t="s">
        <v>51</v>
      </c>
      <c r="O385" s="21" t="str">
        <f t="shared" si="51"/>
        <v>KRAMER</v>
      </c>
      <c r="P385" s="5"/>
    </row>
    <row r="386" spans="3:16" ht="21.75" thickTop="1" thickBot="1">
      <c r="C386" s="5"/>
      <c r="D386" s="11" t="s">
        <v>410</v>
      </c>
      <c r="E386" s="9">
        <v>38.6</v>
      </c>
      <c r="F386" s="10">
        <v>0.26805555555556299</v>
      </c>
      <c r="G386" s="5"/>
      <c r="H386" s="22" t="str">
        <f t="shared" si="53"/>
        <v>PRIEUR</v>
      </c>
      <c r="I386" s="3" t="s">
        <v>217</v>
      </c>
      <c r="J386" s="11" t="str">
        <f t="shared" si="49"/>
        <v>P à L</v>
      </c>
      <c r="K386" s="6" t="str">
        <f t="shared" si="50"/>
        <v>PRIEUR - LAFLEUR</v>
      </c>
      <c r="L386" s="7">
        <f t="shared" ref="L386:L449" si="54">IF($J386=$D386,$E386,IF($J387=$D387,$E387,IF($J388=$D388,$E388,IF($J389=$D389,$E389,IF($J390=$D390,$E390,IF($J391=$D391,$E391,IF($J392=$D392,$E392,IF($J393=$D393,$E393,IF($J394=$D394,$E394,IF($J395=$D395,$E395,IF($J396=$D396,$E396,IF($J397=$D397,$E397,IF($J398=$D398,$E398,IF($J399=$D399,$E399,IF($J400=$D400,$E400,IF($J401=$D401,$E401,IF($J402=$D402,$E402,IF($J403=$D403,$E403,IF($J404=$D404,$E404,IF($J405=$D405,$E405,IF($J406=$D406,$E406,IF($J407=$D407,$E407,IF($J408=$D408,$E408,IF($J409=$D409,$E409,IF($J410=$D410,$E410,IF($J411=$D411,$E411,IF($J412=$D412,$E412,IF($J413=$D413,$E413,IF($J414=$D414,$E414,IF($J415=$D415,$E415,IF($J416=$D416,$E416,IF($J417=$D417,$E417,IF($J418=$D418,$E418,IF($J419=$D419,$E419,IF($J420=$D420,$E420,IF($J421=$D421,$E421,IF($J422=$D422,$E422,IF($J423=$D423,$E423,IF($J424=$D424,$E424,IF($J425=$D425,$E425,IF($J426=$D426,$E426,IF($J427=$D427,$E427,IF($J428=$D428,$E428,IF($J429=$D429,$E429,IF($J430=$D430,$E430,IF($J431=$D431,$E431,IF($J432=$D432,$E432,IF($J433=$D433,$E433,IF($J434=$D434,$E434,IF($J435=$D435,$E435,IF($J436=$D436,$E436,IF($J437=$D437,$E437,IF($J438=$D438,$E438,IF($J439=$D439,$E439,IF($J440=$D440,$E440,IF($J441=$D441,$E441,IF($J442=$D442,$E442,IF($J443=$D443,$E443,IF($J444=$D444,$E444,IF($J445=$D445,$E445,IF($J447=$D447,$E447,IF($J448=$D448,$E448,IF($J449=$D449,$E449,IF($J450=$D450,$E450,""))))))))))))))))))))))))))))))))))))))))))))))))))))))))))))))))</f>
        <v>38.6</v>
      </c>
      <c r="M386" s="8">
        <f t="shared" si="52"/>
        <v>0.26805555555556299</v>
      </c>
      <c r="N386" s="3" t="s">
        <v>52</v>
      </c>
      <c r="O386" s="21" t="str">
        <f t="shared" si="51"/>
        <v>LAFLEUR</v>
      </c>
      <c r="P386" s="5"/>
    </row>
    <row r="387" spans="3:16" ht="21.75" thickTop="1" thickBot="1">
      <c r="C387" s="5"/>
      <c r="D387" s="11" t="s">
        <v>411</v>
      </c>
      <c r="E387" s="9">
        <v>38.700000000000003</v>
      </c>
      <c r="F387" s="10">
        <v>0.26875000000000798</v>
      </c>
      <c r="G387" s="5"/>
      <c r="H387" s="22" t="str">
        <f t="shared" si="53"/>
        <v>PRIEUR</v>
      </c>
      <c r="I387" s="3" t="s">
        <v>217</v>
      </c>
      <c r="J387" s="11" t="str">
        <f t="shared" si="49"/>
        <v>P à M</v>
      </c>
      <c r="K387" s="6" t="str">
        <f t="shared" si="50"/>
        <v>PRIEUR - MERCIER</v>
      </c>
      <c r="L387" s="7">
        <f t="shared" si="54"/>
        <v>38.700000000000003</v>
      </c>
      <c r="M387" s="8">
        <f t="shared" si="52"/>
        <v>0.26875000000000798</v>
      </c>
      <c r="N387" s="3" t="s">
        <v>53</v>
      </c>
      <c r="O387" s="21" t="str">
        <f t="shared" si="51"/>
        <v>MERCIER</v>
      </c>
      <c r="P387" s="5"/>
    </row>
    <row r="388" spans="3:16" ht="21.75" thickTop="1" thickBot="1">
      <c r="C388" s="5"/>
      <c r="D388" s="11" t="s">
        <v>412</v>
      </c>
      <c r="E388" s="9">
        <v>38.799999999999997</v>
      </c>
      <c r="F388" s="10">
        <v>0.26944444444445298</v>
      </c>
      <c r="G388" s="5"/>
      <c r="H388" s="22" t="str">
        <f t="shared" si="53"/>
        <v>PRIEUR</v>
      </c>
      <c r="I388" s="3" t="s">
        <v>217</v>
      </c>
      <c r="J388" s="11" t="str">
        <f t="shared" si="49"/>
        <v>P à N</v>
      </c>
      <c r="K388" s="6" t="str">
        <f t="shared" si="50"/>
        <v>PRIEUR - NOLO</v>
      </c>
      <c r="L388" s="7">
        <f t="shared" si="54"/>
        <v>38.799999999999997</v>
      </c>
      <c r="M388" s="8">
        <f t="shared" si="52"/>
        <v>0.26944444444445298</v>
      </c>
      <c r="N388" s="3" t="s">
        <v>54</v>
      </c>
      <c r="O388" s="21" t="str">
        <f t="shared" si="51"/>
        <v>NOLO</v>
      </c>
      <c r="P388" s="5"/>
    </row>
    <row r="389" spans="3:16" ht="21.75" thickTop="1" thickBot="1">
      <c r="C389" s="5"/>
      <c r="D389" s="11" t="s">
        <v>413</v>
      </c>
      <c r="E389" s="9">
        <v>38.9</v>
      </c>
      <c r="F389" s="10">
        <v>0.27013888888889798</v>
      </c>
      <c r="G389" s="5"/>
      <c r="H389" s="22" t="str">
        <f t="shared" si="53"/>
        <v>PRIEUR</v>
      </c>
      <c r="I389" s="3" t="s">
        <v>217</v>
      </c>
      <c r="J389" s="11" t="str">
        <f t="shared" si="49"/>
        <v>P à O</v>
      </c>
      <c r="K389" s="6" t="str">
        <f t="shared" si="50"/>
        <v>PRIEUR - ONDI</v>
      </c>
      <c r="L389" s="7">
        <f t="shared" si="54"/>
        <v>38.9</v>
      </c>
      <c r="M389" s="8">
        <f t="shared" si="52"/>
        <v>0.27013888888889798</v>
      </c>
      <c r="N389" s="3" t="s">
        <v>216</v>
      </c>
      <c r="O389" s="21" t="str">
        <f t="shared" si="51"/>
        <v>ONDI</v>
      </c>
      <c r="P389" s="5"/>
    </row>
    <row r="390" spans="3:16" ht="21.75" thickTop="1" thickBot="1">
      <c r="C390" s="5"/>
      <c r="D390" s="11" t="s">
        <v>414</v>
      </c>
      <c r="E390" s="9">
        <v>39</v>
      </c>
      <c r="F390" s="10">
        <v>0.27083333333334297</v>
      </c>
      <c r="G390" s="5"/>
      <c r="H390" s="22" t="str">
        <f t="shared" si="53"/>
        <v>PRIEUR</v>
      </c>
      <c r="I390" s="3" t="s">
        <v>217</v>
      </c>
      <c r="J390" s="11" t="str">
        <f t="shared" si="49"/>
        <v>P à Q</v>
      </c>
      <c r="K390" s="6" t="str">
        <f t="shared" si="50"/>
        <v>PRIEUR - QUATREBARBE</v>
      </c>
      <c r="L390" s="7">
        <f t="shared" si="54"/>
        <v>39</v>
      </c>
      <c r="M390" s="8">
        <f t="shared" si="52"/>
        <v>0.27083333333334297</v>
      </c>
      <c r="N390" s="3" t="s">
        <v>218</v>
      </c>
      <c r="O390" s="21" t="str">
        <f t="shared" si="51"/>
        <v>QUATREBARBE</v>
      </c>
      <c r="P390" s="5"/>
    </row>
    <row r="391" spans="3:16" ht="21.75" thickTop="1" thickBot="1">
      <c r="C391" s="5"/>
      <c r="D391" s="11" t="s">
        <v>415</v>
      </c>
      <c r="E391" s="9">
        <v>39.1</v>
      </c>
      <c r="F391" s="10">
        <v>0.27152777777778803</v>
      </c>
      <c r="G391" s="5"/>
      <c r="H391" s="22" t="str">
        <f t="shared" si="53"/>
        <v>PRIEUR</v>
      </c>
      <c r="I391" s="3" t="s">
        <v>217</v>
      </c>
      <c r="J391" s="11" t="str">
        <f t="shared" si="49"/>
        <v>P à R</v>
      </c>
      <c r="K391" s="6" t="str">
        <f t="shared" si="50"/>
        <v>PRIEUR - ROLIN</v>
      </c>
      <c r="L391" s="7">
        <f t="shared" si="54"/>
        <v>39.1</v>
      </c>
      <c r="M391" s="8">
        <f t="shared" si="52"/>
        <v>0.27152777777778803</v>
      </c>
      <c r="N391" s="3" t="s">
        <v>219</v>
      </c>
      <c r="O391" s="21" t="str">
        <f t="shared" si="51"/>
        <v>ROLIN</v>
      </c>
      <c r="P391" s="5"/>
    </row>
    <row r="392" spans="3:16" ht="21.75" thickTop="1" thickBot="1">
      <c r="C392" s="5"/>
      <c r="D392" s="11" t="s">
        <v>416</v>
      </c>
      <c r="E392" s="9">
        <v>39.200000000000003</v>
      </c>
      <c r="F392" s="10">
        <v>0.27222222222223302</v>
      </c>
      <c r="G392" s="5"/>
      <c r="H392" s="22" t="str">
        <f t="shared" si="53"/>
        <v>PRIEUR</v>
      </c>
      <c r="I392" s="3" t="s">
        <v>217</v>
      </c>
      <c r="J392" s="11" t="str">
        <f t="shared" si="49"/>
        <v>P à S</v>
      </c>
      <c r="K392" s="6" t="str">
        <f t="shared" si="50"/>
        <v>PRIEUR - STERN</v>
      </c>
      <c r="L392" s="7">
        <f t="shared" si="54"/>
        <v>39.200000000000003</v>
      </c>
      <c r="M392" s="8">
        <f t="shared" si="52"/>
        <v>0.27222222222223302</v>
      </c>
      <c r="N392" s="3" t="s">
        <v>220</v>
      </c>
      <c r="O392" s="21" t="str">
        <f t="shared" si="51"/>
        <v>STERN</v>
      </c>
      <c r="P392" s="5"/>
    </row>
    <row r="393" spans="3:16" ht="21.75" thickTop="1" thickBot="1">
      <c r="C393" s="5"/>
      <c r="D393" s="11" t="s">
        <v>417</v>
      </c>
      <c r="E393" s="9">
        <v>39.299999999999997</v>
      </c>
      <c r="F393" s="10">
        <v>0.27291666666667802</v>
      </c>
      <c r="G393" s="5"/>
      <c r="H393" s="22" t="str">
        <f t="shared" si="53"/>
        <v>PRIEUR</v>
      </c>
      <c r="I393" s="3" t="s">
        <v>217</v>
      </c>
      <c r="J393" s="11" t="str">
        <f t="shared" si="49"/>
        <v>P à T</v>
      </c>
      <c r="K393" s="6" t="str">
        <f t="shared" si="50"/>
        <v>PRIEUR - TOUTIN</v>
      </c>
      <c r="L393" s="7">
        <f t="shared" si="54"/>
        <v>39.299999999999997</v>
      </c>
      <c r="M393" s="8">
        <f t="shared" si="52"/>
        <v>0.27291666666667802</v>
      </c>
      <c r="N393" s="3" t="s">
        <v>221</v>
      </c>
      <c r="O393" s="21" t="str">
        <f t="shared" si="51"/>
        <v>TOUTIN</v>
      </c>
      <c r="P393" s="5"/>
    </row>
    <row r="394" spans="3:16" ht="21.75" thickTop="1" thickBot="1">
      <c r="C394" s="5"/>
      <c r="D394" s="11" t="s">
        <v>418</v>
      </c>
      <c r="E394" s="9">
        <v>39.4</v>
      </c>
      <c r="F394" s="10">
        <v>0.27361111111112302</v>
      </c>
      <c r="G394" s="5"/>
      <c r="H394" s="22" t="str">
        <f t="shared" si="53"/>
        <v>PRIEUR</v>
      </c>
      <c r="I394" s="3" t="s">
        <v>217</v>
      </c>
      <c r="J394" s="11" t="str">
        <f t="shared" si="49"/>
        <v>P à U</v>
      </c>
      <c r="K394" s="6" t="str">
        <f t="shared" si="50"/>
        <v>PRIEUR - URBI</v>
      </c>
      <c r="L394" s="7">
        <f t="shared" si="54"/>
        <v>39.4</v>
      </c>
      <c r="M394" s="8">
        <f t="shared" si="52"/>
        <v>0.27361111111112302</v>
      </c>
      <c r="N394" s="3" t="s">
        <v>222</v>
      </c>
      <c r="O394" s="21" t="str">
        <f t="shared" si="51"/>
        <v>URBI</v>
      </c>
      <c r="P394" s="5"/>
    </row>
    <row r="395" spans="3:16" ht="21.75" thickTop="1" thickBot="1">
      <c r="C395" s="5"/>
      <c r="D395" s="11" t="s">
        <v>419</v>
      </c>
      <c r="E395" s="9">
        <v>39.5</v>
      </c>
      <c r="F395" s="10">
        <v>0.27430555555556801</v>
      </c>
      <c r="G395" s="5"/>
      <c r="H395" s="22" t="str">
        <f t="shared" si="53"/>
        <v>PRIEUR</v>
      </c>
      <c r="I395" s="3" t="s">
        <v>217</v>
      </c>
      <c r="J395" s="11" t="str">
        <f t="shared" si="49"/>
        <v>P à V</v>
      </c>
      <c r="K395" s="6" t="str">
        <f t="shared" si="50"/>
        <v>PRIEUR - VIROUX</v>
      </c>
      <c r="L395" s="7">
        <f t="shared" si="54"/>
        <v>39.5</v>
      </c>
      <c r="M395" s="8">
        <f t="shared" si="52"/>
        <v>0.27430555555556801</v>
      </c>
      <c r="N395" s="3" t="s">
        <v>223</v>
      </c>
      <c r="O395" s="21" t="str">
        <f t="shared" si="51"/>
        <v>VIROUX</v>
      </c>
      <c r="P395" s="5"/>
    </row>
    <row r="396" spans="3:16" ht="21.75" thickTop="1" thickBot="1">
      <c r="C396" s="5"/>
      <c r="D396" s="11" t="s">
        <v>420</v>
      </c>
      <c r="E396" s="9">
        <v>39.6</v>
      </c>
      <c r="F396" s="10">
        <v>0.27500000000001301</v>
      </c>
      <c r="G396" s="5"/>
      <c r="H396" s="22" t="str">
        <f t="shared" si="53"/>
        <v>PRIEUR</v>
      </c>
      <c r="I396" s="3" t="s">
        <v>217</v>
      </c>
      <c r="J396" s="11" t="str">
        <f t="shared" si="49"/>
        <v>P à W</v>
      </c>
      <c r="K396" s="6" t="str">
        <f t="shared" si="50"/>
        <v>PRIEUR - WACHTER</v>
      </c>
      <c r="L396" s="7">
        <f t="shared" si="54"/>
        <v>39.6</v>
      </c>
      <c r="M396" s="8">
        <f t="shared" si="52"/>
        <v>0.27500000000001301</v>
      </c>
      <c r="N396" s="3" t="s">
        <v>224</v>
      </c>
      <c r="O396" s="21" t="str">
        <f t="shared" si="51"/>
        <v>WACHTER</v>
      </c>
      <c r="P396" s="5"/>
    </row>
    <row r="397" spans="3:16" ht="21.75" thickTop="1" thickBot="1">
      <c r="C397" s="5"/>
      <c r="D397" s="11" t="s">
        <v>421</v>
      </c>
      <c r="E397" s="9">
        <v>39.700000000000003</v>
      </c>
      <c r="F397" s="10">
        <v>0.27569444444445801</v>
      </c>
      <c r="G397" s="5"/>
      <c r="H397" s="22" t="str">
        <f t="shared" si="53"/>
        <v>PRIEUR</v>
      </c>
      <c r="I397" s="3" t="s">
        <v>217</v>
      </c>
      <c r="J397" s="11" t="str">
        <f t="shared" si="49"/>
        <v>P à X</v>
      </c>
      <c r="K397" s="6" t="str">
        <f t="shared" si="50"/>
        <v>PRIEUR - XERRY</v>
      </c>
      <c r="L397" s="7">
        <f t="shared" si="54"/>
        <v>39.700000000000003</v>
      </c>
      <c r="M397" s="8">
        <f t="shared" si="52"/>
        <v>0.27569444444445801</v>
      </c>
      <c r="N397" s="3" t="s">
        <v>225</v>
      </c>
      <c r="O397" s="21" t="str">
        <f t="shared" si="51"/>
        <v>XERRY</v>
      </c>
      <c r="P397" s="5"/>
    </row>
    <row r="398" spans="3:16" ht="21.75" thickTop="1" thickBot="1">
      <c r="C398" s="5"/>
      <c r="D398" s="11" t="s">
        <v>422</v>
      </c>
      <c r="E398" s="9">
        <v>39.799999999999997</v>
      </c>
      <c r="F398" s="10">
        <v>0.27638888888890301</v>
      </c>
      <c r="G398" s="5"/>
      <c r="H398" s="22" t="str">
        <f t="shared" si="53"/>
        <v>PRIEUR</v>
      </c>
      <c r="I398" s="3" t="s">
        <v>217</v>
      </c>
      <c r="J398" s="11" t="str">
        <f t="shared" si="49"/>
        <v>P à Y</v>
      </c>
      <c r="K398" s="6" t="str">
        <f t="shared" si="50"/>
        <v>PRIEUR - YACHOU</v>
      </c>
      <c r="L398" s="7">
        <f t="shared" si="54"/>
        <v>39.799999999999997</v>
      </c>
      <c r="M398" s="8">
        <f t="shared" si="52"/>
        <v>0.27638888888890301</v>
      </c>
      <c r="N398" s="3" t="s">
        <v>226</v>
      </c>
      <c r="O398" s="21" t="str">
        <f t="shared" si="51"/>
        <v>YACHOU</v>
      </c>
      <c r="P398" s="5"/>
    </row>
    <row r="399" spans="3:16" ht="21.75" thickTop="1" thickBot="1">
      <c r="C399" s="5"/>
      <c r="D399" s="11" t="s">
        <v>423</v>
      </c>
      <c r="E399" s="9">
        <v>39.9</v>
      </c>
      <c r="F399" s="10">
        <v>0.277083333333348</v>
      </c>
      <c r="G399" s="5"/>
      <c r="H399" s="22" t="str">
        <f t="shared" si="53"/>
        <v>PRIEUR</v>
      </c>
      <c r="I399" s="3" t="s">
        <v>217</v>
      </c>
      <c r="J399" s="11" t="str">
        <f t="shared" si="49"/>
        <v>P à Z</v>
      </c>
      <c r="K399" s="6" t="str">
        <f t="shared" si="50"/>
        <v>PRIEUR - ZAPATA</v>
      </c>
      <c r="L399" s="7">
        <f t="shared" si="54"/>
        <v>39.9</v>
      </c>
      <c r="M399" s="8">
        <f t="shared" si="52"/>
        <v>0.277083333333348</v>
      </c>
      <c r="N399" s="3" t="s">
        <v>227</v>
      </c>
      <c r="O399" s="21" t="str">
        <f t="shared" si="51"/>
        <v>ZAPATA</v>
      </c>
      <c r="P399" s="5"/>
    </row>
    <row r="400" spans="3:16" ht="21.75" thickTop="1" thickBot="1">
      <c r="C400" s="5"/>
      <c r="D400" s="11" t="s">
        <v>424</v>
      </c>
      <c r="E400" s="9">
        <v>40</v>
      </c>
      <c r="F400" s="10">
        <v>0.277777777777793</v>
      </c>
      <c r="G400" s="5"/>
      <c r="H400" s="22" t="str">
        <f t="shared" si="53"/>
        <v>ROLIN</v>
      </c>
      <c r="I400" s="3" t="s">
        <v>219</v>
      </c>
      <c r="J400" s="11" t="str">
        <f t="shared" si="49"/>
        <v>R à A</v>
      </c>
      <c r="K400" s="6" t="str">
        <f t="shared" si="50"/>
        <v>ROLIN - AIMAR</v>
      </c>
      <c r="L400" s="7">
        <f t="shared" si="54"/>
        <v>40</v>
      </c>
      <c r="M400" s="8">
        <f t="shared" si="52"/>
        <v>0.277777777777793</v>
      </c>
      <c r="N400" s="3" t="s">
        <v>41</v>
      </c>
      <c r="O400" s="21" t="str">
        <f t="shared" si="51"/>
        <v>AIMAR</v>
      </c>
      <c r="P400" s="5"/>
    </row>
    <row r="401" spans="3:16" ht="21.75" thickTop="1" thickBot="1">
      <c r="C401" s="5"/>
      <c r="D401" s="11" t="s">
        <v>425</v>
      </c>
      <c r="E401" s="9">
        <v>40.1</v>
      </c>
      <c r="F401" s="10">
        <v>0.278472222222238</v>
      </c>
      <c r="G401" s="5"/>
      <c r="H401" s="22" t="str">
        <f t="shared" si="53"/>
        <v>ROLIN</v>
      </c>
      <c r="I401" s="3" t="s">
        <v>219</v>
      </c>
      <c r="J401" s="11" t="str">
        <f t="shared" si="49"/>
        <v>R à B</v>
      </c>
      <c r="K401" s="6" t="str">
        <f t="shared" si="50"/>
        <v>ROLIN - BONFILS</v>
      </c>
      <c r="L401" s="7">
        <f t="shared" si="54"/>
        <v>40.1</v>
      </c>
      <c r="M401" s="8">
        <f t="shared" si="52"/>
        <v>0.278472222222238</v>
      </c>
      <c r="N401" s="3" t="s">
        <v>42</v>
      </c>
      <c r="O401" s="21" t="str">
        <f t="shared" si="51"/>
        <v>BONFILS</v>
      </c>
      <c r="P401" s="5"/>
    </row>
    <row r="402" spans="3:16" ht="21.75" thickTop="1" thickBot="1">
      <c r="C402" s="5"/>
      <c r="D402" s="11" t="s">
        <v>426</v>
      </c>
      <c r="E402" s="9">
        <v>40.200000000000003</v>
      </c>
      <c r="F402" s="10">
        <v>0.27916666666668299</v>
      </c>
      <c r="G402" s="5"/>
      <c r="H402" s="22" t="str">
        <f t="shared" si="53"/>
        <v>ROLIN</v>
      </c>
      <c r="I402" s="3" t="s">
        <v>219</v>
      </c>
      <c r="J402" s="11" t="str">
        <f t="shared" si="49"/>
        <v>R à C</v>
      </c>
      <c r="K402" s="6" t="str">
        <f t="shared" si="50"/>
        <v>ROLIN - CLERC</v>
      </c>
      <c r="L402" s="7">
        <f t="shared" si="54"/>
        <v>40.200000000000003</v>
      </c>
      <c r="M402" s="8">
        <f t="shared" si="52"/>
        <v>0.27916666666668299</v>
      </c>
      <c r="N402" s="3" t="s">
        <v>43</v>
      </c>
      <c r="O402" s="21" t="str">
        <f t="shared" si="51"/>
        <v>CLERC</v>
      </c>
      <c r="P402" s="5"/>
    </row>
    <row r="403" spans="3:16" ht="21.75" thickTop="1" thickBot="1">
      <c r="C403" s="5"/>
      <c r="D403" s="11" t="s">
        <v>427</v>
      </c>
      <c r="E403" s="9">
        <v>40.300000000000097</v>
      </c>
      <c r="F403" s="10">
        <v>0.27986111111112799</v>
      </c>
      <c r="G403" s="5"/>
      <c r="H403" s="22" t="str">
        <f t="shared" si="53"/>
        <v>ROLIN</v>
      </c>
      <c r="I403" s="3" t="s">
        <v>219</v>
      </c>
      <c r="J403" s="11" t="str">
        <f t="shared" si="49"/>
        <v>R à D</v>
      </c>
      <c r="K403" s="6" t="str">
        <f t="shared" si="50"/>
        <v>ROLIN - DELAROCHE</v>
      </c>
      <c r="L403" s="7">
        <f t="shared" si="54"/>
        <v>40.300000000000097</v>
      </c>
      <c r="M403" s="8">
        <f t="shared" si="52"/>
        <v>0.27986111111112799</v>
      </c>
      <c r="N403" s="3" t="s">
        <v>44</v>
      </c>
      <c r="O403" s="21" t="str">
        <f t="shared" si="51"/>
        <v>DELAROCHE</v>
      </c>
      <c r="P403" s="5"/>
    </row>
    <row r="404" spans="3:16" ht="21.75" thickTop="1" thickBot="1">
      <c r="C404" s="5"/>
      <c r="D404" s="11" t="s">
        <v>428</v>
      </c>
      <c r="E404" s="9">
        <v>40.4</v>
      </c>
      <c r="F404" s="10">
        <v>0.28055555555557299</v>
      </c>
      <c r="G404" s="5"/>
      <c r="H404" s="22" t="str">
        <f t="shared" si="53"/>
        <v>ROLIN</v>
      </c>
      <c r="I404" s="3" t="s">
        <v>219</v>
      </c>
      <c r="J404" s="11" t="str">
        <f t="shared" si="49"/>
        <v>R à E</v>
      </c>
      <c r="K404" s="6" t="str">
        <f t="shared" si="50"/>
        <v>ROLIN - ELENA</v>
      </c>
      <c r="L404" s="7">
        <f t="shared" si="54"/>
        <v>40.4</v>
      </c>
      <c r="M404" s="8">
        <f t="shared" si="52"/>
        <v>0.28055555555557299</v>
      </c>
      <c r="N404" s="3" t="s">
        <v>45</v>
      </c>
      <c r="O404" s="21" t="str">
        <f t="shared" si="51"/>
        <v>ELENA</v>
      </c>
      <c r="P404" s="5"/>
    </row>
    <row r="405" spans="3:16" ht="21.75" thickTop="1" thickBot="1">
      <c r="C405" s="5"/>
      <c r="D405" s="11" t="s">
        <v>429</v>
      </c>
      <c r="E405" s="9">
        <v>40.5</v>
      </c>
      <c r="F405" s="10">
        <v>0.28125000000001799</v>
      </c>
      <c r="G405" s="5"/>
      <c r="H405" s="22" t="str">
        <f t="shared" si="53"/>
        <v>ROLIN</v>
      </c>
      <c r="I405" s="3" t="s">
        <v>219</v>
      </c>
      <c r="J405" s="11" t="str">
        <f t="shared" si="49"/>
        <v>R à F</v>
      </c>
      <c r="K405" s="6" t="str">
        <f t="shared" si="50"/>
        <v>ROLIN - FAVRE</v>
      </c>
      <c r="L405" s="7">
        <f t="shared" si="54"/>
        <v>40.5</v>
      </c>
      <c r="M405" s="8">
        <f t="shared" si="52"/>
        <v>0.28125000000001799</v>
      </c>
      <c r="N405" s="3" t="s">
        <v>46</v>
      </c>
      <c r="O405" s="21" t="str">
        <f t="shared" si="51"/>
        <v>FAVRE</v>
      </c>
      <c r="P405" s="5"/>
    </row>
    <row r="406" spans="3:16" ht="21.75" thickTop="1" thickBot="1">
      <c r="C406" s="5"/>
      <c r="D406" s="11" t="s">
        <v>430</v>
      </c>
      <c r="E406" s="9">
        <v>40.600000000000101</v>
      </c>
      <c r="F406" s="10">
        <v>0.28194444444446298</v>
      </c>
      <c r="G406" s="5"/>
      <c r="H406" s="22" t="str">
        <f t="shared" si="53"/>
        <v>ROLIN</v>
      </c>
      <c r="I406" s="3" t="s">
        <v>219</v>
      </c>
      <c r="J406" s="11" t="str">
        <f t="shared" si="49"/>
        <v>R à G</v>
      </c>
      <c r="K406" s="6" t="str">
        <f t="shared" si="50"/>
        <v>ROLIN - GARREC</v>
      </c>
      <c r="L406" s="7">
        <f t="shared" si="54"/>
        <v>40.600000000000101</v>
      </c>
      <c r="M406" s="8">
        <f t="shared" si="52"/>
        <v>0.28194444444446298</v>
      </c>
      <c r="N406" s="3" t="s">
        <v>47</v>
      </c>
      <c r="O406" s="21" t="str">
        <f t="shared" si="51"/>
        <v>GARREC</v>
      </c>
      <c r="P406" s="5"/>
    </row>
    <row r="407" spans="3:16" ht="21.75" thickTop="1" thickBot="1">
      <c r="C407" s="5"/>
      <c r="D407" s="11" t="s">
        <v>431</v>
      </c>
      <c r="E407" s="9">
        <v>40.700000000000102</v>
      </c>
      <c r="F407" s="10">
        <v>0.28263888888890798</v>
      </c>
      <c r="G407" s="5"/>
      <c r="H407" s="22" t="str">
        <f t="shared" si="53"/>
        <v>ROLIN</v>
      </c>
      <c r="I407" s="3" t="s">
        <v>219</v>
      </c>
      <c r="J407" s="11" t="str">
        <f t="shared" si="49"/>
        <v>R à H</v>
      </c>
      <c r="K407" s="6" t="str">
        <f t="shared" si="50"/>
        <v>ROLIN - HADJ</v>
      </c>
      <c r="L407" s="7">
        <f t="shared" si="54"/>
        <v>40.700000000000102</v>
      </c>
      <c r="M407" s="8">
        <f t="shared" si="52"/>
        <v>0.28263888888890798</v>
      </c>
      <c r="N407" s="3" t="s">
        <v>48</v>
      </c>
      <c r="O407" s="21" t="str">
        <f t="shared" si="51"/>
        <v>HADJ</v>
      </c>
      <c r="P407" s="5"/>
    </row>
    <row r="408" spans="3:16" ht="21.75" thickTop="1" thickBot="1">
      <c r="C408" s="5"/>
      <c r="D408" s="11" t="s">
        <v>432</v>
      </c>
      <c r="E408" s="9">
        <v>40.800000000000097</v>
      </c>
      <c r="F408" s="10">
        <v>0.28333333333335298</v>
      </c>
      <c r="G408" s="5"/>
      <c r="H408" s="22" t="str">
        <f t="shared" si="53"/>
        <v>ROLIN</v>
      </c>
      <c r="I408" s="3" t="s">
        <v>219</v>
      </c>
      <c r="J408" s="11" t="str">
        <f t="shared" si="49"/>
        <v>R à I</v>
      </c>
      <c r="K408" s="6" t="str">
        <f t="shared" si="50"/>
        <v>ROLIN - INAUDI</v>
      </c>
      <c r="L408" s="7">
        <f t="shared" si="54"/>
        <v>40.800000000000097</v>
      </c>
      <c r="M408" s="8">
        <f t="shared" si="52"/>
        <v>0.28333333333335298</v>
      </c>
      <c r="N408" s="3" t="s">
        <v>49</v>
      </c>
      <c r="O408" s="21" t="str">
        <f t="shared" si="51"/>
        <v>INAUDI</v>
      </c>
      <c r="P408" s="5"/>
    </row>
    <row r="409" spans="3:16" ht="21.75" thickTop="1" thickBot="1">
      <c r="C409" s="5"/>
      <c r="D409" s="11" t="s">
        <v>433</v>
      </c>
      <c r="E409" s="9">
        <v>40.9</v>
      </c>
      <c r="F409" s="10">
        <v>0.28402777777779797</v>
      </c>
      <c r="G409" s="5"/>
      <c r="H409" s="22" t="str">
        <f t="shared" si="53"/>
        <v>ROLIN</v>
      </c>
      <c r="I409" s="3" t="s">
        <v>219</v>
      </c>
      <c r="J409" s="11" t="str">
        <f t="shared" si="49"/>
        <v>R à J</v>
      </c>
      <c r="K409" s="6" t="str">
        <f t="shared" si="50"/>
        <v>ROLIN - JAQUET</v>
      </c>
      <c r="L409" s="7">
        <f t="shared" si="54"/>
        <v>40.9</v>
      </c>
      <c r="M409" s="8">
        <f t="shared" si="52"/>
        <v>0.28402777777779797</v>
      </c>
      <c r="N409" s="3" t="s">
        <v>50</v>
      </c>
      <c r="O409" s="21" t="str">
        <f t="shared" si="51"/>
        <v>JAQUET</v>
      </c>
      <c r="P409" s="5"/>
    </row>
    <row r="410" spans="3:16" ht="21.75" thickTop="1" thickBot="1">
      <c r="C410" s="5"/>
      <c r="D410" s="11" t="s">
        <v>434</v>
      </c>
      <c r="E410" s="9">
        <v>41.000000000000099</v>
      </c>
      <c r="F410" s="10">
        <v>0.28472222222224303</v>
      </c>
      <c r="G410" s="5"/>
      <c r="H410" s="22" t="str">
        <f t="shared" si="53"/>
        <v>ROLIN</v>
      </c>
      <c r="I410" s="3" t="s">
        <v>219</v>
      </c>
      <c r="J410" s="11" t="str">
        <f t="shared" si="49"/>
        <v>R à K</v>
      </c>
      <c r="K410" s="6" t="str">
        <f t="shared" si="50"/>
        <v>ROLIN - KRAMER</v>
      </c>
      <c r="L410" s="7">
        <f t="shared" si="54"/>
        <v>41.000000000000099</v>
      </c>
      <c r="M410" s="8">
        <f t="shared" si="52"/>
        <v>0.28472222222224303</v>
      </c>
      <c r="N410" s="3" t="s">
        <v>51</v>
      </c>
      <c r="O410" s="21" t="str">
        <f t="shared" si="51"/>
        <v>KRAMER</v>
      </c>
      <c r="P410" s="5"/>
    </row>
    <row r="411" spans="3:16" ht="21.75" thickTop="1" thickBot="1">
      <c r="C411" s="5"/>
      <c r="D411" s="11" t="s">
        <v>435</v>
      </c>
      <c r="E411" s="9">
        <v>41.100000000000101</v>
      </c>
      <c r="F411" s="10">
        <v>0.28541666666668802</v>
      </c>
      <c r="G411" s="5"/>
      <c r="H411" s="22" t="str">
        <f t="shared" si="53"/>
        <v>ROLIN</v>
      </c>
      <c r="I411" s="3" t="s">
        <v>219</v>
      </c>
      <c r="J411" s="11" t="str">
        <f t="shared" si="49"/>
        <v>R à L</v>
      </c>
      <c r="K411" s="6" t="str">
        <f t="shared" si="50"/>
        <v>ROLIN - LAFLEUR</v>
      </c>
      <c r="L411" s="7">
        <f t="shared" si="54"/>
        <v>41.100000000000101</v>
      </c>
      <c r="M411" s="8">
        <f t="shared" si="52"/>
        <v>0.28541666666668802</v>
      </c>
      <c r="N411" s="3" t="s">
        <v>52</v>
      </c>
      <c r="O411" s="21" t="str">
        <f t="shared" si="51"/>
        <v>LAFLEUR</v>
      </c>
      <c r="P411" s="5"/>
    </row>
    <row r="412" spans="3:16" ht="21.75" thickTop="1" thickBot="1">
      <c r="C412" s="5"/>
      <c r="D412" s="11" t="s">
        <v>436</v>
      </c>
      <c r="E412" s="9">
        <v>41.200000000000102</v>
      </c>
      <c r="F412" s="10">
        <v>0.28611111111113302</v>
      </c>
      <c r="G412" s="5"/>
      <c r="H412" s="22" t="str">
        <f t="shared" si="53"/>
        <v>ROLIN</v>
      </c>
      <c r="I412" s="3" t="s">
        <v>219</v>
      </c>
      <c r="J412" s="11" t="str">
        <f t="shared" si="49"/>
        <v>R à M</v>
      </c>
      <c r="K412" s="6" t="str">
        <f t="shared" si="50"/>
        <v>ROLIN - MERCIER</v>
      </c>
      <c r="L412" s="7">
        <f t="shared" si="54"/>
        <v>41.200000000000102</v>
      </c>
      <c r="M412" s="8">
        <f t="shared" si="52"/>
        <v>0.28611111111113302</v>
      </c>
      <c r="N412" s="3" t="s">
        <v>53</v>
      </c>
      <c r="O412" s="21" t="str">
        <f t="shared" si="51"/>
        <v>MERCIER</v>
      </c>
      <c r="P412" s="5"/>
    </row>
    <row r="413" spans="3:16" ht="21.75" thickTop="1" thickBot="1">
      <c r="C413" s="5"/>
      <c r="D413" s="11" t="s">
        <v>437</v>
      </c>
      <c r="E413" s="9">
        <v>41.300000000000097</v>
      </c>
      <c r="F413" s="10">
        <v>0.28680555555557802</v>
      </c>
      <c r="G413" s="5"/>
      <c r="H413" s="22" t="str">
        <f t="shared" si="53"/>
        <v>ROLIN</v>
      </c>
      <c r="I413" s="3" t="s">
        <v>219</v>
      </c>
      <c r="J413" s="11" t="str">
        <f t="shared" si="49"/>
        <v>R à N</v>
      </c>
      <c r="K413" s="6" t="str">
        <f t="shared" si="50"/>
        <v>ROLIN - NOLO</v>
      </c>
      <c r="L413" s="7">
        <f t="shared" si="54"/>
        <v>41.300000000000097</v>
      </c>
      <c r="M413" s="8">
        <f t="shared" si="52"/>
        <v>0.28680555555557802</v>
      </c>
      <c r="N413" s="3" t="s">
        <v>54</v>
      </c>
      <c r="O413" s="21" t="str">
        <f t="shared" si="51"/>
        <v>NOLO</v>
      </c>
      <c r="P413" s="5"/>
    </row>
    <row r="414" spans="3:16" ht="21.75" thickTop="1" thickBot="1">
      <c r="C414" s="5"/>
      <c r="D414" s="11" t="s">
        <v>438</v>
      </c>
      <c r="E414" s="9">
        <v>41.400000000000098</v>
      </c>
      <c r="F414" s="10">
        <v>0.28750000000002301</v>
      </c>
      <c r="G414" s="5"/>
      <c r="H414" s="22" t="str">
        <f t="shared" si="53"/>
        <v>ROLIN</v>
      </c>
      <c r="I414" s="3" t="s">
        <v>219</v>
      </c>
      <c r="J414" s="11" t="str">
        <f t="shared" si="49"/>
        <v>R à O</v>
      </c>
      <c r="K414" s="6" t="str">
        <f t="shared" si="50"/>
        <v>ROLIN - ONDI</v>
      </c>
      <c r="L414" s="7">
        <f t="shared" si="54"/>
        <v>41.400000000000098</v>
      </c>
      <c r="M414" s="8">
        <f t="shared" si="52"/>
        <v>0.28750000000002301</v>
      </c>
      <c r="N414" s="3" t="s">
        <v>216</v>
      </c>
      <c r="O414" s="21" t="str">
        <f t="shared" si="51"/>
        <v>ONDI</v>
      </c>
      <c r="P414" s="5"/>
    </row>
    <row r="415" spans="3:16" ht="21.75" thickTop="1" thickBot="1">
      <c r="C415" s="5"/>
      <c r="D415" s="11" t="s">
        <v>439</v>
      </c>
      <c r="E415" s="9">
        <v>41.500000000000099</v>
      </c>
      <c r="F415" s="10">
        <v>0.28819444444446801</v>
      </c>
      <c r="G415" s="5"/>
      <c r="H415" s="22" t="str">
        <f t="shared" si="53"/>
        <v>ROLIN</v>
      </c>
      <c r="I415" s="3" t="s">
        <v>219</v>
      </c>
      <c r="J415" s="11" t="str">
        <f t="shared" si="49"/>
        <v>R à P</v>
      </c>
      <c r="K415" s="6" t="str">
        <f t="shared" si="50"/>
        <v>ROLIN - PRIEUR</v>
      </c>
      <c r="L415" s="7">
        <f t="shared" si="54"/>
        <v>41.500000000000099</v>
      </c>
      <c r="M415" s="8">
        <f t="shared" si="52"/>
        <v>0.28819444444446801</v>
      </c>
      <c r="N415" s="3" t="s">
        <v>217</v>
      </c>
      <c r="O415" s="21" t="str">
        <f t="shared" si="51"/>
        <v>PRIEUR</v>
      </c>
      <c r="P415" s="5"/>
    </row>
    <row r="416" spans="3:16" ht="21.75" thickTop="1" thickBot="1">
      <c r="C416" s="5"/>
      <c r="D416" s="11" t="s">
        <v>440</v>
      </c>
      <c r="E416" s="9">
        <v>41.600000000000101</v>
      </c>
      <c r="F416" s="10">
        <v>0.28888888888891301</v>
      </c>
      <c r="G416" s="5"/>
      <c r="H416" s="22" t="str">
        <f t="shared" si="53"/>
        <v>ROLIN</v>
      </c>
      <c r="I416" s="3" t="s">
        <v>219</v>
      </c>
      <c r="J416" s="11" t="str">
        <f t="shared" si="49"/>
        <v>R à Q</v>
      </c>
      <c r="K416" s="6" t="str">
        <f t="shared" si="50"/>
        <v>ROLIN - QUATREBARBE</v>
      </c>
      <c r="L416" s="7">
        <f t="shared" si="54"/>
        <v>41.600000000000101</v>
      </c>
      <c r="M416" s="8">
        <f t="shared" si="52"/>
        <v>0.28888888888891301</v>
      </c>
      <c r="N416" s="3" t="s">
        <v>218</v>
      </c>
      <c r="O416" s="21" t="str">
        <f t="shared" si="51"/>
        <v>QUATREBARBE</v>
      </c>
      <c r="P416" s="5"/>
    </row>
    <row r="417" spans="3:16" ht="21.75" thickTop="1" thickBot="1">
      <c r="C417" s="5"/>
      <c r="D417" s="11" t="s">
        <v>441</v>
      </c>
      <c r="E417" s="9">
        <v>41.700000000000102</v>
      </c>
      <c r="F417" s="10">
        <v>0.28958333333335801</v>
      </c>
      <c r="G417" s="5"/>
      <c r="H417" s="22" t="str">
        <f t="shared" si="53"/>
        <v>ROLIN</v>
      </c>
      <c r="I417" s="3" t="s">
        <v>219</v>
      </c>
      <c r="J417" s="11" t="str">
        <f t="shared" si="49"/>
        <v>R à S</v>
      </c>
      <c r="K417" s="6" t="str">
        <f t="shared" si="50"/>
        <v>ROLIN - STERN</v>
      </c>
      <c r="L417" s="7">
        <f t="shared" si="54"/>
        <v>41.700000000000102</v>
      </c>
      <c r="M417" s="8">
        <f t="shared" si="52"/>
        <v>0.28958333333335801</v>
      </c>
      <c r="N417" s="3" t="s">
        <v>220</v>
      </c>
      <c r="O417" s="21" t="str">
        <f t="shared" si="51"/>
        <v>STERN</v>
      </c>
      <c r="P417" s="5"/>
    </row>
    <row r="418" spans="3:16" ht="21.75" thickTop="1" thickBot="1">
      <c r="C418" s="5"/>
      <c r="D418" s="11" t="s">
        <v>442</v>
      </c>
      <c r="E418" s="9">
        <v>41.800000000000097</v>
      </c>
      <c r="F418" s="10">
        <v>0.290277777777803</v>
      </c>
      <c r="G418" s="5"/>
      <c r="H418" s="22" t="str">
        <f t="shared" si="53"/>
        <v>ROLIN</v>
      </c>
      <c r="I418" s="3" t="s">
        <v>219</v>
      </c>
      <c r="J418" s="11" t="str">
        <f t="shared" si="49"/>
        <v>R à T</v>
      </c>
      <c r="K418" s="6" t="str">
        <f t="shared" si="50"/>
        <v>ROLIN - TOUTIN</v>
      </c>
      <c r="L418" s="7">
        <f t="shared" si="54"/>
        <v>41.800000000000097</v>
      </c>
      <c r="M418" s="8">
        <f t="shared" si="52"/>
        <v>0.290277777777803</v>
      </c>
      <c r="N418" s="3" t="s">
        <v>221</v>
      </c>
      <c r="O418" s="21" t="str">
        <f t="shared" si="51"/>
        <v>TOUTIN</v>
      </c>
      <c r="P418" s="5"/>
    </row>
    <row r="419" spans="3:16" ht="21.75" thickTop="1" thickBot="1">
      <c r="C419" s="5"/>
      <c r="D419" s="11" t="s">
        <v>443</v>
      </c>
      <c r="E419" s="9">
        <v>41.900000000000098</v>
      </c>
      <c r="F419" s="10">
        <v>0.290972222222248</v>
      </c>
      <c r="G419" s="5"/>
      <c r="H419" s="22" t="str">
        <f t="shared" si="53"/>
        <v>ROLIN</v>
      </c>
      <c r="I419" s="3" t="s">
        <v>219</v>
      </c>
      <c r="J419" s="11" t="str">
        <f t="shared" si="49"/>
        <v>R à U</v>
      </c>
      <c r="K419" s="6" t="str">
        <f t="shared" si="50"/>
        <v>ROLIN - URBI</v>
      </c>
      <c r="L419" s="7">
        <f t="shared" si="54"/>
        <v>41.900000000000098</v>
      </c>
      <c r="M419" s="8">
        <f t="shared" si="52"/>
        <v>0.290972222222248</v>
      </c>
      <c r="N419" s="3" t="s">
        <v>222</v>
      </c>
      <c r="O419" s="21" t="str">
        <f t="shared" si="51"/>
        <v>URBI</v>
      </c>
      <c r="P419" s="5"/>
    </row>
    <row r="420" spans="3:16" ht="21.75" thickTop="1" thickBot="1">
      <c r="C420" s="5"/>
      <c r="D420" s="11" t="s">
        <v>444</v>
      </c>
      <c r="E420" s="9">
        <v>42.000000000000099</v>
      </c>
      <c r="F420" s="10">
        <v>0.291666666666693</v>
      </c>
      <c r="G420" s="5"/>
      <c r="H420" s="22" t="str">
        <f t="shared" si="53"/>
        <v>ROLIN</v>
      </c>
      <c r="I420" s="3" t="s">
        <v>219</v>
      </c>
      <c r="J420" s="11" t="str">
        <f t="shared" si="49"/>
        <v>R à V</v>
      </c>
      <c r="K420" s="6" t="str">
        <f t="shared" si="50"/>
        <v>ROLIN - VIROUX</v>
      </c>
      <c r="L420" s="7">
        <f t="shared" si="54"/>
        <v>42.000000000000099</v>
      </c>
      <c r="M420" s="8">
        <f t="shared" si="52"/>
        <v>0.291666666666693</v>
      </c>
      <c r="N420" s="3" t="s">
        <v>223</v>
      </c>
      <c r="O420" s="21" t="str">
        <f t="shared" si="51"/>
        <v>VIROUX</v>
      </c>
      <c r="P420" s="5"/>
    </row>
    <row r="421" spans="3:16" ht="21.75" thickTop="1" thickBot="1">
      <c r="C421" s="5"/>
      <c r="D421" s="11" t="s">
        <v>445</v>
      </c>
      <c r="E421" s="9">
        <v>42.100000000000101</v>
      </c>
      <c r="F421" s="10">
        <v>0.29236111111113799</v>
      </c>
      <c r="G421" s="5"/>
      <c r="H421" s="22" t="str">
        <f t="shared" si="53"/>
        <v>ROLIN</v>
      </c>
      <c r="I421" s="3" t="s">
        <v>219</v>
      </c>
      <c r="J421" s="11" t="str">
        <f t="shared" si="49"/>
        <v>R à W</v>
      </c>
      <c r="K421" s="6" t="str">
        <f t="shared" si="50"/>
        <v>ROLIN - WACHTER</v>
      </c>
      <c r="L421" s="7">
        <f t="shared" si="54"/>
        <v>42.100000000000101</v>
      </c>
      <c r="M421" s="8">
        <f t="shared" si="52"/>
        <v>0.29236111111113799</v>
      </c>
      <c r="N421" s="3" t="s">
        <v>224</v>
      </c>
      <c r="O421" s="21" t="str">
        <f t="shared" si="51"/>
        <v>WACHTER</v>
      </c>
      <c r="P421" s="5"/>
    </row>
    <row r="422" spans="3:16" ht="21.75" thickTop="1" thickBot="1">
      <c r="C422" s="5"/>
      <c r="D422" s="11" t="s">
        <v>446</v>
      </c>
      <c r="E422" s="9">
        <v>42.200000000000102</v>
      </c>
      <c r="F422" s="10">
        <v>0.29305555555558299</v>
      </c>
      <c r="G422" s="5"/>
      <c r="H422" s="22" t="str">
        <f t="shared" si="53"/>
        <v>ROLIN</v>
      </c>
      <c r="I422" s="3" t="s">
        <v>219</v>
      </c>
      <c r="J422" s="11" t="str">
        <f t="shared" si="49"/>
        <v>R à X</v>
      </c>
      <c r="K422" s="6" t="str">
        <f t="shared" si="50"/>
        <v>ROLIN - XERRY</v>
      </c>
      <c r="L422" s="7">
        <f t="shared" si="54"/>
        <v>42.200000000000102</v>
      </c>
      <c r="M422" s="8">
        <f t="shared" si="52"/>
        <v>0.29305555555558299</v>
      </c>
      <c r="N422" s="3" t="s">
        <v>225</v>
      </c>
      <c r="O422" s="21" t="str">
        <f t="shared" si="51"/>
        <v>XERRY</v>
      </c>
      <c r="P422" s="5"/>
    </row>
    <row r="423" spans="3:16" ht="21.75" thickTop="1" thickBot="1">
      <c r="C423" s="5"/>
      <c r="D423" s="11" t="s">
        <v>447</v>
      </c>
      <c r="E423" s="9">
        <v>42.300000000000097</v>
      </c>
      <c r="F423" s="10">
        <v>0.29375000000002799</v>
      </c>
      <c r="G423" s="5"/>
      <c r="H423" s="22" t="str">
        <f t="shared" si="53"/>
        <v>ROLIN</v>
      </c>
      <c r="I423" s="3" t="s">
        <v>219</v>
      </c>
      <c r="J423" s="11" t="str">
        <f t="shared" si="49"/>
        <v>R à Y</v>
      </c>
      <c r="K423" s="6" t="str">
        <f t="shared" si="50"/>
        <v>ROLIN - YACHOU</v>
      </c>
      <c r="L423" s="7">
        <f t="shared" si="54"/>
        <v>42.300000000000097</v>
      </c>
      <c r="M423" s="8">
        <f t="shared" si="52"/>
        <v>0.29375000000002799</v>
      </c>
      <c r="N423" s="3" t="s">
        <v>226</v>
      </c>
      <c r="O423" s="21" t="str">
        <f t="shared" si="51"/>
        <v>YACHOU</v>
      </c>
      <c r="P423" s="5"/>
    </row>
    <row r="424" spans="3:16" ht="21.75" thickTop="1" thickBot="1">
      <c r="C424" s="5"/>
      <c r="D424" s="11" t="s">
        <v>448</v>
      </c>
      <c r="E424" s="9">
        <v>42.400000000000098</v>
      </c>
      <c r="F424" s="10">
        <v>0.29444444444447299</v>
      </c>
      <c r="G424" s="5"/>
      <c r="H424" s="22" t="str">
        <f t="shared" si="53"/>
        <v>ROLIN</v>
      </c>
      <c r="I424" s="3" t="s">
        <v>219</v>
      </c>
      <c r="J424" s="11" t="str">
        <f t="shared" si="49"/>
        <v>R à Z</v>
      </c>
      <c r="K424" s="6" t="str">
        <f t="shared" si="50"/>
        <v>ROLIN - ZAPATA</v>
      </c>
      <c r="L424" s="7">
        <f t="shared" si="54"/>
        <v>42.400000000000098</v>
      </c>
      <c r="M424" s="8">
        <f t="shared" si="52"/>
        <v>0.29444444444447299</v>
      </c>
      <c r="N424" s="3" t="s">
        <v>227</v>
      </c>
      <c r="O424" s="21" t="str">
        <f t="shared" si="51"/>
        <v>ZAPATA</v>
      </c>
      <c r="P424" s="5"/>
    </row>
    <row r="425" spans="3:16" ht="21.75" thickTop="1" thickBot="1">
      <c r="C425" s="5"/>
      <c r="D425" s="11" t="s">
        <v>449</v>
      </c>
      <c r="E425" s="9">
        <v>42.500000000000099</v>
      </c>
      <c r="F425" s="10">
        <v>0.29513888888891798</v>
      </c>
      <c r="G425" s="5"/>
      <c r="H425" s="22" t="str">
        <f t="shared" si="53"/>
        <v>STERN</v>
      </c>
      <c r="I425" s="3" t="s">
        <v>220</v>
      </c>
      <c r="J425" s="11" t="str">
        <f t="shared" si="49"/>
        <v>S à A</v>
      </c>
      <c r="K425" s="6" t="str">
        <f t="shared" si="50"/>
        <v>STERN - AIMAR</v>
      </c>
      <c r="L425" s="7">
        <f t="shared" si="54"/>
        <v>42.500000000000099</v>
      </c>
      <c r="M425" s="8">
        <f t="shared" si="52"/>
        <v>0.29513888888891798</v>
      </c>
      <c r="N425" s="3" t="s">
        <v>41</v>
      </c>
      <c r="O425" s="21" t="str">
        <f t="shared" si="51"/>
        <v>AIMAR</v>
      </c>
      <c r="P425" s="5"/>
    </row>
    <row r="426" spans="3:16" ht="21.75" thickTop="1" thickBot="1">
      <c r="C426" s="5"/>
      <c r="D426" s="11" t="s">
        <v>450</v>
      </c>
      <c r="E426" s="9">
        <v>42.600000000000101</v>
      </c>
      <c r="F426" s="10">
        <v>0.29583333333336298</v>
      </c>
      <c r="G426" s="5"/>
      <c r="H426" s="22" t="str">
        <f t="shared" si="53"/>
        <v>STERN</v>
      </c>
      <c r="I426" s="3" t="s">
        <v>220</v>
      </c>
      <c r="J426" s="11" t="str">
        <f t="shared" si="49"/>
        <v>S à B</v>
      </c>
      <c r="K426" s="6" t="str">
        <f t="shared" si="50"/>
        <v>STERN - BONFILS</v>
      </c>
      <c r="L426" s="7">
        <f t="shared" si="54"/>
        <v>42.600000000000101</v>
      </c>
      <c r="M426" s="8">
        <f t="shared" si="52"/>
        <v>0.29583333333336298</v>
      </c>
      <c r="N426" s="3" t="s">
        <v>42</v>
      </c>
      <c r="O426" s="21" t="str">
        <f t="shared" si="51"/>
        <v>BONFILS</v>
      </c>
      <c r="P426" s="5"/>
    </row>
    <row r="427" spans="3:16" ht="21.75" thickTop="1" thickBot="1">
      <c r="C427" s="5"/>
      <c r="D427" s="11" t="s">
        <v>451</v>
      </c>
      <c r="E427" s="9">
        <v>42.700000000000102</v>
      </c>
      <c r="F427" s="10">
        <v>0.29652777777780798</v>
      </c>
      <c r="G427" s="5"/>
      <c r="H427" s="22" t="str">
        <f t="shared" si="53"/>
        <v>STERN</v>
      </c>
      <c r="I427" s="3" t="s">
        <v>220</v>
      </c>
      <c r="J427" s="11" t="str">
        <f t="shared" si="49"/>
        <v>S à C</v>
      </c>
      <c r="K427" s="6" t="str">
        <f t="shared" si="50"/>
        <v>STERN - CLERC</v>
      </c>
      <c r="L427" s="7">
        <f t="shared" si="54"/>
        <v>42.700000000000102</v>
      </c>
      <c r="M427" s="8">
        <f t="shared" si="52"/>
        <v>0.29652777777780798</v>
      </c>
      <c r="N427" s="3" t="s">
        <v>43</v>
      </c>
      <c r="O427" s="21" t="str">
        <f t="shared" si="51"/>
        <v>CLERC</v>
      </c>
      <c r="P427" s="5"/>
    </row>
    <row r="428" spans="3:16" ht="21.75" thickTop="1" thickBot="1">
      <c r="C428" s="5"/>
      <c r="D428" s="11" t="s">
        <v>452</v>
      </c>
      <c r="E428" s="9">
        <v>42.800000000000097</v>
      </c>
      <c r="F428" s="10">
        <v>0.29722222222225297</v>
      </c>
      <c r="G428" s="5"/>
      <c r="H428" s="22" t="str">
        <f t="shared" si="53"/>
        <v>STERN</v>
      </c>
      <c r="I428" s="3" t="s">
        <v>220</v>
      </c>
      <c r="J428" s="11" t="str">
        <f t="shared" si="49"/>
        <v>S à D</v>
      </c>
      <c r="K428" s="6" t="str">
        <f t="shared" si="50"/>
        <v>STERN - DELAROCHE</v>
      </c>
      <c r="L428" s="7">
        <f t="shared" si="54"/>
        <v>42.800000000000097</v>
      </c>
      <c r="M428" s="8">
        <f t="shared" si="52"/>
        <v>0.29722222222225297</v>
      </c>
      <c r="N428" s="3" t="s">
        <v>44</v>
      </c>
      <c r="O428" s="21" t="str">
        <f t="shared" si="51"/>
        <v>DELAROCHE</v>
      </c>
      <c r="P428" s="5"/>
    </row>
    <row r="429" spans="3:16" ht="21.75" thickTop="1" thickBot="1">
      <c r="C429" s="5"/>
      <c r="D429" s="11" t="s">
        <v>453</v>
      </c>
      <c r="E429" s="9">
        <v>42.900000000000098</v>
      </c>
      <c r="F429" s="10">
        <v>0.29791666666669803</v>
      </c>
      <c r="G429" s="5"/>
      <c r="H429" s="22" t="str">
        <f t="shared" si="53"/>
        <v>STERN</v>
      </c>
      <c r="I429" s="3" t="s">
        <v>220</v>
      </c>
      <c r="J429" s="11" t="str">
        <f t="shared" si="49"/>
        <v>S à E</v>
      </c>
      <c r="K429" s="6" t="str">
        <f t="shared" si="50"/>
        <v>STERN - ELENA</v>
      </c>
      <c r="L429" s="7">
        <f t="shared" si="54"/>
        <v>42.900000000000098</v>
      </c>
      <c r="M429" s="8">
        <f t="shared" si="52"/>
        <v>0.29791666666669803</v>
      </c>
      <c r="N429" s="3" t="s">
        <v>45</v>
      </c>
      <c r="O429" s="21" t="str">
        <f t="shared" si="51"/>
        <v>ELENA</v>
      </c>
      <c r="P429" s="5"/>
    </row>
    <row r="430" spans="3:16" ht="21.75" thickTop="1" thickBot="1">
      <c r="C430" s="5"/>
      <c r="D430" s="11" t="s">
        <v>454</v>
      </c>
      <c r="E430" s="9">
        <v>43.000000000000099</v>
      </c>
      <c r="F430" s="10">
        <v>0.29861111111114302</v>
      </c>
      <c r="G430" s="5"/>
      <c r="H430" s="22" t="str">
        <f t="shared" si="53"/>
        <v>STERN</v>
      </c>
      <c r="I430" s="3" t="s">
        <v>220</v>
      </c>
      <c r="J430" s="11" t="str">
        <f t="shared" si="49"/>
        <v>S à F</v>
      </c>
      <c r="K430" s="6" t="str">
        <f t="shared" si="50"/>
        <v>STERN - FAVRE</v>
      </c>
      <c r="L430" s="7">
        <f t="shared" si="54"/>
        <v>43.000000000000099</v>
      </c>
      <c r="M430" s="8">
        <f t="shared" si="52"/>
        <v>0.29861111111114302</v>
      </c>
      <c r="N430" s="3" t="s">
        <v>46</v>
      </c>
      <c r="O430" s="21" t="str">
        <f t="shared" si="51"/>
        <v>FAVRE</v>
      </c>
      <c r="P430" s="5"/>
    </row>
    <row r="431" spans="3:16" ht="21.75" thickTop="1" thickBot="1">
      <c r="C431" s="5"/>
      <c r="D431" s="11" t="s">
        <v>455</v>
      </c>
      <c r="E431" s="9">
        <v>43.100000000000101</v>
      </c>
      <c r="F431" s="10">
        <v>0.29930555555558802</v>
      </c>
      <c r="G431" s="5"/>
      <c r="H431" s="22" t="str">
        <f t="shared" si="53"/>
        <v>STERN</v>
      </c>
      <c r="I431" s="3" t="s">
        <v>220</v>
      </c>
      <c r="J431" s="11" t="str">
        <f t="shared" si="49"/>
        <v>S à G</v>
      </c>
      <c r="K431" s="6" t="str">
        <f t="shared" si="50"/>
        <v>STERN - GARREC</v>
      </c>
      <c r="L431" s="7">
        <f t="shared" si="54"/>
        <v>43.100000000000101</v>
      </c>
      <c r="M431" s="8">
        <f t="shared" si="52"/>
        <v>0.29930555555558802</v>
      </c>
      <c r="N431" s="3" t="s">
        <v>47</v>
      </c>
      <c r="O431" s="21" t="str">
        <f t="shared" si="51"/>
        <v>GARREC</v>
      </c>
      <c r="P431" s="5"/>
    </row>
    <row r="432" spans="3:16" ht="21.75" thickTop="1" thickBot="1">
      <c r="C432" s="5"/>
      <c r="D432" s="11" t="s">
        <v>456</v>
      </c>
      <c r="E432" s="9">
        <v>43.200000000000102</v>
      </c>
      <c r="F432" s="10">
        <v>0.30000000000003302</v>
      </c>
      <c r="G432" s="5"/>
      <c r="H432" s="22" t="str">
        <f t="shared" si="53"/>
        <v>STERN</v>
      </c>
      <c r="I432" s="3" t="s">
        <v>220</v>
      </c>
      <c r="J432" s="11" t="str">
        <f t="shared" si="49"/>
        <v>S à H</v>
      </c>
      <c r="K432" s="6" t="str">
        <f t="shared" si="50"/>
        <v>STERN - HADJ</v>
      </c>
      <c r="L432" s="7">
        <f t="shared" si="54"/>
        <v>43.200000000000102</v>
      </c>
      <c r="M432" s="8">
        <f t="shared" si="52"/>
        <v>0.30000000000003302</v>
      </c>
      <c r="N432" s="3" t="s">
        <v>48</v>
      </c>
      <c r="O432" s="21" t="str">
        <f t="shared" si="51"/>
        <v>HADJ</v>
      </c>
      <c r="P432" s="5"/>
    </row>
    <row r="433" spans="3:16" ht="21.75" thickTop="1" thickBot="1">
      <c r="C433" s="5"/>
      <c r="D433" s="11" t="s">
        <v>457</v>
      </c>
      <c r="E433" s="9">
        <v>43.300000000000097</v>
      </c>
      <c r="F433" s="10">
        <v>0.30069444444447802</v>
      </c>
      <c r="G433" s="5"/>
      <c r="H433" s="22" t="str">
        <f t="shared" si="53"/>
        <v>STERN</v>
      </c>
      <c r="I433" s="3" t="s">
        <v>220</v>
      </c>
      <c r="J433" s="11" t="str">
        <f t="shared" si="49"/>
        <v>S à I</v>
      </c>
      <c r="K433" s="6" t="str">
        <f t="shared" si="50"/>
        <v>STERN - INAUDI</v>
      </c>
      <c r="L433" s="7">
        <f t="shared" si="54"/>
        <v>43.300000000000097</v>
      </c>
      <c r="M433" s="8">
        <f t="shared" si="52"/>
        <v>0.30069444444447802</v>
      </c>
      <c r="N433" s="3" t="s">
        <v>49</v>
      </c>
      <c r="O433" s="21" t="str">
        <f t="shared" si="51"/>
        <v>INAUDI</v>
      </c>
      <c r="P433" s="5"/>
    </row>
    <row r="434" spans="3:16" ht="21.75" thickTop="1" thickBot="1">
      <c r="C434" s="5"/>
      <c r="D434" s="11" t="s">
        <v>458</v>
      </c>
      <c r="E434" s="9">
        <v>43.400000000000098</v>
      </c>
      <c r="F434" s="10">
        <v>0.30138888888892301</v>
      </c>
      <c r="G434" s="5"/>
      <c r="H434" s="22" t="str">
        <f t="shared" si="53"/>
        <v>STERN</v>
      </c>
      <c r="I434" s="3" t="s">
        <v>220</v>
      </c>
      <c r="J434" s="11" t="str">
        <f t="shared" si="49"/>
        <v>S à J</v>
      </c>
      <c r="K434" s="6" t="str">
        <f t="shared" si="50"/>
        <v>STERN - JAQUET</v>
      </c>
      <c r="L434" s="7">
        <f t="shared" si="54"/>
        <v>43.400000000000098</v>
      </c>
      <c r="M434" s="8">
        <f t="shared" si="52"/>
        <v>0.30138888888892301</v>
      </c>
      <c r="N434" s="3" t="s">
        <v>50</v>
      </c>
      <c r="O434" s="21" t="str">
        <f t="shared" si="51"/>
        <v>JAQUET</v>
      </c>
      <c r="P434" s="5"/>
    </row>
    <row r="435" spans="3:16" ht="21.75" thickTop="1" thickBot="1">
      <c r="C435" s="5"/>
      <c r="D435" s="11" t="s">
        <v>459</v>
      </c>
      <c r="E435" s="9">
        <v>43.500000000000099</v>
      </c>
      <c r="F435" s="10">
        <v>0.30208333333336801</v>
      </c>
      <c r="G435" s="5"/>
      <c r="H435" s="22" t="str">
        <f t="shared" si="53"/>
        <v>STERN</v>
      </c>
      <c r="I435" s="3" t="s">
        <v>220</v>
      </c>
      <c r="J435" s="11" t="str">
        <f t="shared" si="49"/>
        <v>S à K</v>
      </c>
      <c r="K435" s="6" t="str">
        <f t="shared" si="50"/>
        <v>STERN - KRAMER</v>
      </c>
      <c r="L435" s="7">
        <f t="shared" si="54"/>
        <v>43.500000000000099</v>
      </c>
      <c r="M435" s="8">
        <f t="shared" si="52"/>
        <v>0.30208333333336801</v>
      </c>
      <c r="N435" s="3" t="s">
        <v>51</v>
      </c>
      <c r="O435" s="21" t="str">
        <f t="shared" si="51"/>
        <v>KRAMER</v>
      </c>
      <c r="P435" s="5"/>
    </row>
    <row r="436" spans="3:16" ht="21.75" thickTop="1" thickBot="1">
      <c r="C436" s="5"/>
      <c r="D436" s="11" t="s">
        <v>460</v>
      </c>
      <c r="E436" s="9">
        <v>43.600000000000101</v>
      </c>
      <c r="F436" s="10">
        <v>0.30277777777781301</v>
      </c>
      <c r="G436" s="5"/>
      <c r="H436" s="22" t="str">
        <f t="shared" si="53"/>
        <v>STERN</v>
      </c>
      <c r="I436" s="3" t="s">
        <v>220</v>
      </c>
      <c r="J436" s="11" t="str">
        <f t="shared" si="49"/>
        <v>S à L</v>
      </c>
      <c r="K436" s="6" t="str">
        <f t="shared" si="50"/>
        <v>STERN - LAFLEUR</v>
      </c>
      <c r="L436" s="7">
        <f t="shared" si="54"/>
        <v>43.600000000000101</v>
      </c>
      <c r="M436" s="8">
        <f t="shared" si="52"/>
        <v>0.30277777777781301</v>
      </c>
      <c r="N436" s="3" t="s">
        <v>52</v>
      </c>
      <c r="O436" s="21" t="str">
        <f t="shared" si="51"/>
        <v>LAFLEUR</v>
      </c>
      <c r="P436" s="5"/>
    </row>
    <row r="437" spans="3:16" ht="21.75" thickTop="1" thickBot="1">
      <c r="C437" s="5"/>
      <c r="D437" s="11" t="s">
        <v>461</v>
      </c>
      <c r="E437" s="9">
        <v>43.700000000000102</v>
      </c>
      <c r="F437" s="10">
        <v>0.303472222222258</v>
      </c>
      <c r="G437" s="5"/>
      <c r="H437" s="22" t="str">
        <f t="shared" si="53"/>
        <v>STERN</v>
      </c>
      <c r="I437" s="3" t="s">
        <v>220</v>
      </c>
      <c r="J437" s="11" t="str">
        <f t="shared" si="49"/>
        <v>S à M</v>
      </c>
      <c r="K437" s="6" t="str">
        <f t="shared" si="50"/>
        <v>STERN - MERCIER</v>
      </c>
      <c r="L437" s="7">
        <f t="shared" si="54"/>
        <v>43.700000000000102</v>
      </c>
      <c r="M437" s="8">
        <f t="shared" si="52"/>
        <v>0.303472222222258</v>
      </c>
      <c r="N437" s="3" t="s">
        <v>53</v>
      </c>
      <c r="O437" s="21" t="str">
        <f t="shared" si="51"/>
        <v>MERCIER</v>
      </c>
      <c r="P437" s="5"/>
    </row>
    <row r="438" spans="3:16" ht="21.75" thickTop="1" thickBot="1">
      <c r="C438" s="5"/>
      <c r="D438" s="11" t="s">
        <v>462</v>
      </c>
      <c r="E438" s="9">
        <v>43.800000000000097</v>
      </c>
      <c r="F438" s="10">
        <v>0.304166666666703</v>
      </c>
      <c r="G438" s="5"/>
      <c r="H438" s="22" t="str">
        <f t="shared" si="53"/>
        <v>STERN</v>
      </c>
      <c r="I438" s="3" t="s">
        <v>220</v>
      </c>
      <c r="J438" s="11" t="str">
        <f t="shared" si="49"/>
        <v>S à N</v>
      </c>
      <c r="K438" s="6" t="str">
        <f t="shared" si="50"/>
        <v>STERN - NOLO</v>
      </c>
      <c r="L438" s="7">
        <f t="shared" si="54"/>
        <v>43.800000000000097</v>
      </c>
      <c r="M438" s="8">
        <f t="shared" si="52"/>
        <v>0.304166666666703</v>
      </c>
      <c r="N438" s="3" t="s">
        <v>54</v>
      </c>
      <c r="O438" s="21" t="str">
        <f t="shared" si="51"/>
        <v>NOLO</v>
      </c>
      <c r="P438" s="5"/>
    </row>
    <row r="439" spans="3:16" ht="21.75" thickTop="1" thickBot="1">
      <c r="C439" s="5"/>
      <c r="D439" s="11" t="s">
        <v>463</v>
      </c>
      <c r="E439" s="9">
        <v>43.900000000000098</v>
      </c>
      <c r="F439" s="10">
        <v>0.304861111111148</v>
      </c>
      <c r="G439" s="5"/>
      <c r="H439" s="22" t="str">
        <f t="shared" si="53"/>
        <v>STERN</v>
      </c>
      <c r="I439" s="3" t="s">
        <v>220</v>
      </c>
      <c r="J439" s="11" t="str">
        <f t="shared" si="49"/>
        <v>S à O</v>
      </c>
      <c r="K439" s="6" t="str">
        <f t="shared" si="50"/>
        <v>STERN - ONDI</v>
      </c>
      <c r="L439" s="7">
        <f t="shared" si="54"/>
        <v>43.900000000000098</v>
      </c>
      <c r="M439" s="8">
        <f t="shared" si="52"/>
        <v>0.304861111111148</v>
      </c>
      <c r="N439" s="3" t="s">
        <v>216</v>
      </c>
      <c r="O439" s="21" t="str">
        <f t="shared" si="51"/>
        <v>ONDI</v>
      </c>
      <c r="P439" s="5"/>
    </row>
    <row r="440" spans="3:16" ht="21.75" thickTop="1" thickBot="1">
      <c r="C440" s="5"/>
      <c r="D440" s="11" t="s">
        <v>464</v>
      </c>
      <c r="E440" s="9">
        <v>44.000000000000099</v>
      </c>
      <c r="F440" s="10">
        <v>0.30555555555559299</v>
      </c>
      <c r="G440" s="5"/>
      <c r="H440" s="22" t="str">
        <f t="shared" si="53"/>
        <v>STERN</v>
      </c>
      <c r="I440" s="3" t="s">
        <v>220</v>
      </c>
      <c r="J440" s="11" t="str">
        <f t="shared" ref="J440:J503" si="55">I440&amp;" à " &amp;N440</f>
        <v>S à P</v>
      </c>
      <c r="K440" s="6" t="str">
        <f t="shared" ref="K440:K503" si="56">(H440&amp;" - "&amp;O440)</f>
        <v>STERN - PRIEUR</v>
      </c>
      <c r="L440" s="7">
        <f t="shared" si="54"/>
        <v>44.000000000000099</v>
      </c>
      <c r="M440" s="8">
        <f t="shared" ref="M440:M503" si="57">IF($J440=$D440,$F440,IF($J441=$D441,$F441,IF($J442=$D442,$F442,IF($J443=$D443,$F443,IF($J444=$D444,$F444,IF($J445=$D445,$F445,IF($J446=$D446,$F446,IF($J447=$D447,$F447,IF($J448=$D448,$F448,IF($J449=$D449,$F449,IF($J450=$D450,$F450,IF($J451=$D451,$F451,IF($J452=$D452,$F452,IF($J453=$D453,$F453,IF($J454=$D454,$F454,IF($J455=$D455,$F455,IF($J456=$D456,$F456,IF($J457=$D457,$F457,IF($J458=$D458,$F458,IF($J459=$D459,$F459,IF($J460=$D460,$F460,IF($J461=$D461,$F461,IF($J462=$D462,$F462,IF($J463=$D463,$F463,IF($J464=$D464,$F464,IF($J465=$D465,$F465,IF($J466=$D466,$F466,IF($J467=$D467,$F467,IF($J468=$D468,$F468,IF($J469=$D469,$F469,IF($J470=$D470,$F470,IF($J471=$D471,$F471,IF($J472=$D472,$F472,IF($J473=$D473,$F473,IF($J474=$D474,$F474,IF($J475=$D475,$F475,IF($J476=$D476,$F476,IF($J477=$D477,$F477,IF($J478=$D478,$F478,IF($J479=$D479,$F479,IF($J480=$D480,$F480,IF($J481=$D481,$F481,IF($J482=$D482,$F482,IF($J483=$D483,$F483,IF($J484=$D484,$F484,IF($J485=$D485,$F485,IF($J486=$D486,$F486,IF($J487=$D487,$F487,IF($J488=$D488,$F488,IF($J489=$D489,$F489,IF($J490=$D490,$F490,IF($J491=$D491,$F491,IF($J492=$D492,$F492,IF($J493=$D493,$F493,IF($J494=$D494,$F494,IF($J495=$D495,$F495,IF($J496=$D496,$F496,IF($J497=$D497,$F497,IF($J498=$D498,$F498,IF($J499=$D499,$F499,IF($J501=$D501,$F501,IF($J502=$D502,$F502,IF($J503=$D503,$F503,IF($J504=$D504,$F504,""))))))))))))))))))))))))))))))))))))))))))))))))))))))))))))))))</f>
        <v>0.30555555555559299</v>
      </c>
      <c r="N440" s="3" t="s">
        <v>217</v>
      </c>
      <c r="O440" s="21" t="str">
        <f t="shared" ref="O440:O503" si="58">IF(N440="A",$A$1,IF(N440="B",$A$2,IF(N440="C",$A$3,IF(N440="D",$A$4,IF(N440="E",$A$5,IF(N440="F",$A$6,IF(N440="G",$A$7,IF(N440="H",$A$8,IF(N440="I",$A$9,IF(N440="J",$A$10,IF(N440="K",$A$11,IF(N440="L",$A$12,IF(N440="M",$A$13,IF(N440="N",$A$14,IF(N440="O",$A$15,IF(N440="P",$A$16,IF(N440="Q",$A$17,IF(N440="R",$A$18,IF(N440="S",$A$19,IF(N440="T",$A$20,IF(N440="U",$A$21,IF(N440="V",$A$22,IF(N440="W",$A$23,IF(N440="X",$A$24,IF(N440="Y",$A$25,IF(N440="Z",$A$26,""))))))))))))))))))))))))))</f>
        <v>PRIEUR</v>
      </c>
      <c r="P440" s="5"/>
    </row>
    <row r="441" spans="3:16" ht="21.75" thickTop="1" thickBot="1">
      <c r="C441" s="5"/>
      <c r="D441" s="11" t="s">
        <v>465</v>
      </c>
      <c r="E441" s="9">
        <v>44.100000000000101</v>
      </c>
      <c r="F441" s="10">
        <v>0.30625000000003799</v>
      </c>
      <c r="G441" s="5"/>
      <c r="H441" s="22" t="str">
        <f t="shared" si="53"/>
        <v>STERN</v>
      </c>
      <c r="I441" s="3" t="s">
        <v>220</v>
      </c>
      <c r="J441" s="11" t="str">
        <f t="shared" si="55"/>
        <v>S à Q</v>
      </c>
      <c r="K441" s="6" t="str">
        <f t="shared" si="56"/>
        <v>STERN - QUATREBARBE</v>
      </c>
      <c r="L441" s="7">
        <f t="shared" si="54"/>
        <v>44.100000000000101</v>
      </c>
      <c r="M441" s="8">
        <f t="shared" si="57"/>
        <v>0.30625000000003799</v>
      </c>
      <c r="N441" s="3" t="s">
        <v>218</v>
      </c>
      <c r="O441" s="21" t="str">
        <f t="shared" si="58"/>
        <v>QUATREBARBE</v>
      </c>
      <c r="P441" s="5"/>
    </row>
    <row r="442" spans="3:16" ht="21.75" thickTop="1" thickBot="1">
      <c r="C442" s="5"/>
      <c r="D442" s="11" t="s">
        <v>466</v>
      </c>
      <c r="E442" s="9">
        <v>44.200000000000102</v>
      </c>
      <c r="F442" s="10">
        <v>0.30694444444448299</v>
      </c>
      <c r="G442" s="5"/>
      <c r="H442" s="22" t="str">
        <f t="shared" si="53"/>
        <v>STERN</v>
      </c>
      <c r="I442" s="3" t="s">
        <v>220</v>
      </c>
      <c r="J442" s="11" t="str">
        <f t="shared" si="55"/>
        <v>S à R</v>
      </c>
      <c r="K442" s="6" t="str">
        <f t="shared" si="56"/>
        <v>STERN - ROLIN</v>
      </c>
      <c r="L442" s="7">
        <f t="shared" si="54"/>
        <v>44.200000000000102</v>
      </c>
      <c r="M442" s="8">
        <f t="shared" si="57"/>
        <v>0.30694444444448299</v>
      </c>
      <c r="N442" s="3" t="s">
        <v>219</v>
      </c>
      <c r="O442" s="21" t="str">
        <f t="shared" si="58"/>
        <v>ROLIN</v>
      </c>
      <c r="P442" s="5"/>
    </row>
    <row r="443" spans="3:16" ht="21.75" thickTop="1" thickBot="1">
      <c r="C443" s="5"/>
      <c r="D443" s="11" t="s">
        <v>467</v>
      </c>
      <c r="E443" s="9">
        <v>44.300000000000097</v>
      </c>
      <c r="F443" s="10">
        <v>0.30763888888892799</v>
      </c>
      <c r="G443" s="5"/>
      <c r="H443" s="22" t="str">
        <f t="shared" si="53"/>
        <v>STERN</v>
      </c>
      <c r="I443" s="3" t="s">
        <v>220</v>
      </c>
      <c r="J443" s="11" t="str">
        <f t="shared" si="55"/>
        <v>S à T</v>
      </c>
      <c r="K443" s="6" t="str">
        <f t="shared" si="56"/>
        <v>STERN - TOUTIN</v>
      </c>
      <c r="L443" s="7">
        <f t="shared" si="54"/>
        <v>44.300000000000097</v>
      </c>
      <c r="M443" s="8">
        <f t="shared" si="57"/>
        <v>0.30763888888892799</v>
      </c>
      <c r="N443" s="3" t="s">
        <v>221</v>
      </c>
      <c r="O443" s="21" t="str">
        <f t="shared" si="58"/>
        <v>TOUTIN</v>
      </c>
      <c r="P443" s="5"/>
    </row>
    <row r="444" spans="3:16" ht="21.75" thickTop="1" thickBot="1">
      <c r="C444" s="5"/>
      <c r="D444" s="11" t="s">
        <v>468</v>
      </c>
      <c r="E444" s="9">
        <v>44.400000000000098</v>
      </c>
      <c r="F444" s="10">
        <v>0.30833333333337298</v>
      </c>
      <c r="G444" s="5"/>
      <c r="H444" s="22" t="str">
        <f t="shared" si="53"/>
        <v>STERN</v>
      </c>
      <c r="I444" s="3" t="s">
        <v>220</v>
      </c>
      <c r="J444" s="11" t="str">
        <f t="shared" si="55"/>
        <v>S à U</v>
      </c>
      <c r="K444" s="6" t="str">
        <f t="shared" si="56"/>
        <v>STERN - URBI</v>
      </c>
      <c r="L444" s="7">
        <f t="shared" si="54"/>
        <v>44.400000000000098</v>
      </c>
      <c r="M444" s="8">
        <f t="shared" si="57"/>
        <v>0.30833333333337298</v>
      </c>
      <c r="N444" s="3" t="s">
        <v>222</v>
      </c>
      <c r="O444" s="21" t="str">
        <f t="shared" si="58"/>
        <v>URBI</v>
      </c>
      <c r="P444" s="5"/>
    </row>
    <row r="445" spans="3:16" ht="21.75" thickTop="1" thickBot="1">
      <c r="C445" s="5"/>
      <c r="D445" s="11" t="s">
        <v>469</v>
      </c>
      <c r="E445" s="9">
        <v>44.500000000000099</v>
      </c>
      <c r="F445" s="10">
        <v>0.30902777777781798</v>
      </c>
      <c r="G445" s="5"/>
      <c r="H445" s="22" t="str">
        <f t="shared" si="53"/>
        <v>STERN</v>
      </c>
      <c r="I445" s="3" t="s">
        <v>220</v>
      </c>
      <c r="J445" s="11" t="str">
        <f t="shared" si="55"/>
        <v>S à V</v>
      </c>
      <c r="K445" s="6" t="str">
        <f t="shared" si="56"/>
        <v>STERN - VIROUX</v>
      </c>
      <c r="L445" s="7">
        <f t="shared" si="54"/>
        <v>44.500000000000099</v>
      </c>
      <c r="M445" s="8">
        <f t="shared" si="57"/>
        <v>0.30902777777781798</v>
      </c>
      <c r="N445" s="3" t="s">
        <v>223</v>
      </c>
      <c r="O445" s="21" t="str">
        <f t="shared" si="58"/>
        <v>VIROUX</v>
      </c>
      <c r="P445" s="5"/>
    </row>
    <row r="446" spans="3:16" ht="21.75" thickTop="1" thickBot="1">
      <c r="C446" s="5"/>
      <c r="D446" s="11" t="s">
        <v>470</v>
      </c>
      <c r="E446" s="9">
        <v>44.600000000000101</v>
      </c>
      <c r="F446" s="10">
        <v>0.30972222222226298</v>
      </c>
      <c r="G446" s="5"/>
      <c r="H446" s="22" t="str">
        <f t="shared" si="53"/>
        <v>STERN</v>
      </c>
      <c r="I446" s="3" t="s">
        <v>220</v>
      </c>
      <c r="J446" s="11" t="str">
        <f t="shared" si="55"/>
        <v>S à W</v>
      </c>
      <c r="K446" s="6" t="str">
        <f t="shared" si="56"/>
        <v>STERN - WACHTER</v>
      </c>
      <c r="L446" s="7">
        <f t="shared" si="54"/>
        <v>44.600000000000101</v>
      </c>
      <c r="M446" s="8">
        <f t="shared" si="57"/>
        <v>0.30972222222226298</v>
      </c>
      <c r="N446" s="3" t="s">
        <v>224</v>
      </c>
      <c r="O446" s="21" t="str">
        <f t="shared" si="58"/>
        <v>WACHTER</v>
      </c>
      <c r="P446" s="5"/>
    </row>
    <row r="447" spans="3:16" ht="21.75" thickTop="1" thickBot="1">
      <c r="C447" s="5"/>
      <c r="D447" s="11" t="s">
        <v>471</v>
      </c>
      <c r="E447" s="9">
        <v>44.700000000000102</v>
      </c>
      <c r="F447" s="10">
        <v>0.31041666666670797</v>
      </c>
      <c r="G447" s="5"/>
      <c r="H447" s="22" t="str">
        <f t="shared" si="53"/>
        <v>STERN</v>
      </c>
      <c r="I447" s="3" t="s">
        <v>220</v>
      </c>
      <c r="J447" s="11" t="str">
        <f t="shared" si="55"/>
        <v>S à X</v>
      </c>
      <c r="K447" s="6" t="str">
        <f t="shared" si="56"/>
        <v>STERN - XERRY</v>
      </c>
      <c r="L447" s="7">
        <f t="shared" si="54"/>
        <v>44.700000000000102</v>
      </c>
      <c r="M447" s="8">
        <f t="shared" si="57"/>
        <v>0.31041666666670797</v>
      </c>
      <c r="N447" s="3" t="s">
        <v>225</v>
      </c>
      <c r="O447" s="21" t="str">
        <f t="shared" si="58"/>
        <v>XERRY</v>
      </c>
      <c r="P447" s="5"/>
    </row>
    <row r="448" spans="3:16" ht="21.75" thickTop="1" thickBot="1">
      <c r="C448" s="5"/>
      <c r="D448" s="11" t="s">
        <v>472</v>
      </c>
      <c r="E448" s="9">
        <v>44.800000000000097</v>
      </c>
      <c r="F448" s="10">
        <v>0.31111111111115303</v>
      </c>
      <c r="G448" s="5"/>
      <c r="H448" s="22" t="str">
        <f t="shared" si="53"/>
        <v>STERN</v>
      </c>
      <c r="I448" s="3" t="s">
        <v>220</v>
      </c>
      <c r="J448" s="11" t="str">
        <f t="shared" si="55"/>
        <v>S à Y</v>
      </c>
      <c r="K448" s="6" t="str">
        <f t="shared" si="56"/>
        <v>STERN - YACHOU</v>
      </c>
      <c r="L448" s="7">
        <f t="shared" si="54"/>
        <v>44.800000000000097</v>
      </c>
      <c r="M448" s="8">
        <f t="shared" si="57"/>
        <v>0.31111111111115303</v>
      </c>
      <c r="N448" s="3" t="s">
        <v>226</v>
      </c>
      <c r="O448" s="21" t="str">
        <f t="shared" si="58"/>
        <v>YACHOU</v>
      </c>
      <c r="P448" s="5"/>
    </row>
    <row r="449" spans="3:16" ht="21.75" thickTop="1" thickBot="1">
      <c r="C449" s="5"/>
      <c r="D449" s="11" t="s">
        <v>473</v>
      </c>
      <c r="E449" s="9">
        <v>44.900000000000098</v>
      </c>
      <c r="F449" s="10">
        <v>0.31180555555559802</v>
      </c>
      <c r="G449" s="5"/>
      <c r="H449" s="22" t="str">
        <f t="shared" ref="H449:H512" si="59">IF($I449="A",$A$1,IF($I449="B",$A$2,IF($I449="C",$A$3,IF($I449="D",$A$4,IF($I449="E",$A$5,IF($I449="F",$A$6,IF($I449="G",$A$7,IF($I449="H",$A$8,IF($I449="I",$A$9,IF($I449="J",$A$10,IF($I449="K",$A$11,IF($I449="L",$A$12,IF($I449="M",$A$13,IF($I449="N",$A$14,IF($I449="O",$A$15,IF($I449="P",$A$16,IF($I449="Q",$A$17,IF($I449="R",$A$18,IF($I449="S",$A$19,IF($I449="T",$A$20,IF($I449="U",$A$21,IF($I449="V",$A$22,IF($I449="W",$A$23,IF($I449="X",$A$24,IF($I449="Y",$A$25,IF($I449="Z",$A$26,""))))))))))))))))))))))))))</f>
        <v>STERN</v>
      </c>
      <c r="I449" s="3" t="s">
        <v>220</v>
      </c>
      <c r="J449" s="11" t="str">
        <f t="shared" si="55"/>
        <v>S à Z</v>
      </c>
      <c r="K449" s="6" t="str">
        <f t="shared" si="56"/>
        <v>STERN - ZAPATA</v>
      </c>
      <c r="L449" s="7">
        <f t="shared" si="54"/>
        <v>44.900000000000098</v>
      </c>
      <c r="M449" s="8">
        <f t="shared" si="57"/>
        <v>0.31180555555559802</v>
      </c>
      <c r="N449" s="3" t="s">
        <v>227</v>
      </c>
      <c r="O449" s="21" t="str">
        <f t="shared" si="58"/>
        <v>ZAPATA</v>
      </c>
      <c r="P449" s="5"/>
    </row>
    <row r="450" spans="3:16" ht="21.75" thickTop="1" thickBot="1">
      <c r="C450" s="5"/>
      <c r="D450" s="11" t="s">
        <v>521</v>
      </c>
      <c r="E450" s="9">
        <v>45.000000000000099</v>
      </c>
      <c r="F450" s="10">
        <v>0.31250000000004302</v>
      </c>
      <c r="G450" s="5"/>
      <c r="H450" s="22" t="str">
        <f t="shared" si="59"/>
        <v>TOUTIN</v>
      </c>
      <c r="I450" s="3" t="s">
        <v>221</v>
      </c>
      <c r="J450" s="11" t="str">
        <f t="shared" si="55"/>
        <v>T à A</v>
      </c>
      <c r="K450" s="6" t="str">
        <f t="shared" si="56"/>
        <v>TOUTIN - AIMAR</v>
      </c>
      <c r="L450" s="7">
        <f t="shared" ref="L450:L513" si="60">IF($J450=$D450,$E450,IF($J451=$D451,$E451,IF($J452=$D452,$E452,IF($J453=$D453,$E453,IF($J454=$D454,$E454,IF($J455=$D455,$E455,IF($J456=$D456,$E456,IF($J457=$D457,$E457,IF($J458=$D458,$E458,IF($J459=$D459,$E459,IF($J460=$D460,$E460,IF($J461=$D461,$E461,IF($J462=$D462,$E462,IF($J463=$D463,$E463,IF($J464=$D464,$E464,IF($J465=$D465,$E465,IF($J466=$D466,$E466,IF($J467=$D467,$E467,IF($J468=$D468,$E468,IF($J469=$D469,$E469,IF($J470=$D470,$E470,IF($J471=$D471,$E471,IF($J472=$D472,$E472,IF($J473=$D473,$E473,IF($J474=$D474,$E474,IF($J475=$D475,$E475,IF($J476=$D476,$E476,IF($J477=$D477,$E477,IF($J478=$D478,$E478,IF($J479=$D479,$E479,IF($J480=$D480,$E480,IF($J481=$D481,$E481,IF($J482=$D482,$E482,IF($J483=$D483,$E483,IF($J484=$D484,$E484,IF($J485=$D485,$E485,IF($J486=$D486,$E486,IF($J487=$D487,$E487,IF($J488=$D488,$E488,IF($J489=$D489,$E489,IF($J490=$D490,$E490,IF($J491=$D491,$E491,IF($J492=$D492,$E492,IF($J493=$D493,$E493,IF($J494=$D494,$E494,IF($J495=$D495,$E495,IF($J496=$D496,$E496,IF($J497=$D497,$E497,IF($J498=$D498,$E498,IF($J499=$D499,$E499,IF($J500=$D500,$E500,IF($J501=$D501,$E501,IF($J502=$D502,$E502,IF($J503=$D503,$E503,IF($J504=$D504,$E504,IF($J505=$D505,$E505,IF($J506=$D506,$E506,IF($J507=$D507,$E507,IF($J508=$D508,$E508,IF($J509=$D509,$E509,IF($J511=$D511,$E511,IF($J512=$D512,$E512,IF($J513=$D513,$E513,IF($J514=$D514,$E514,""))))))))))))))))))))))))))))))))))))))))))))))))))))))))))))))))</f>
        <v>45.000000000000099</v>
      </c>
      <c r="M450" s="8">
        <f t="shared" si="57"/>
        <v>0.31250000000004302</v>
      </c>
      <c r="N450" s="3" t="s">
        <v>41</v>
      </c>
      <c r="O450" s="21" t="str">
        <f t="shared" si="58"/>
        <v>AIMAR</v>
      </c>
      <c r="P450" s="5"/>
    </row>
    <row r="451" spans="3:16" ht="21.75" thickTop="1" thickBot="1">
      <c r="C451" s="5"/>
      <c r="D451" s="11" t="s">
        <v>522</v>
      </c>
      <c r="E451" s="9">
        <v>45.100000000000101</v>
      </c>
      <c r="F451" s="10">
        <v>0.31319444444448802</v>
      </c>
      <c r="G451" s="5"/>
      <c r="H451" s="22" t="str">
        <f t="shared" si="59"/>
        <v>TOUTIN</v>
      </c>
      <c r="I451" s="3" t="s">
        <v>221</v>
      </c>
      <c r="J451" s="11" t="str">
        <f t="shared" si="55"/>
        <v>T à B</v>
      </c>
      <c r="K451" s="6" t="str">
        <f t="shared" si="56"/>
        <v>TOUTIN - BONFILS</v>
      </c>
      <c r="L451" s="7">
        <f t="shared" si="60"/>
        <v>45.100000000000101</v>
      </c>
      <c r="M451" s="8">
        <f t="shared" si="57"/>
        <v>0.31319444444448802</v>
      </c>
      <c r="N451" s="3" t="s">
        <v>42</v>
      </c>
      <c r="O451" s="21" t="str">
        <f t="shared" si="58"/>
        <v>BONFILS</v>
      </c>
      <c r="P451" s="5"/>
    </row>
    <row r="452" spans="3:16" ht="21.75" thickTop="1" thickBot="1">
      <c r="C452" s="5"/>
      <c r="D452" s="11" t="s">
        <v>523</v>
      </c>
      <c r="E452" s="9">
        <v>45.200000000000102</v>
      </c>
      <c r="F452" s="10">
        <v>0.31388888888893302</v>
      </c>
      <c r="G452" s="5"/>
      <c r="H452" s="22" t="str">
        <f t="shared" si="59"/>
        <v>TOUTIN</v>
      </c>
      <c r="I452" s="3" t="s">
        <v>221</v>
      </c>
      <c r="J452" s="11" t="str">
        <f t="shared" si="55"/>
        <v>T à C</v>
      </c>
      <c r="K452" s="6" t="str">
        <f t="shared" si="56"/>
        <v>TOUTIN - CLERC</v>
      </c>
      <c r="L452" s="7">
        <f t="shared" si="60"/>
        <v>45.200000000000102</v>
      </c>
      <c r="M452" s="8">
        <f t="shared" si="57"/>
        <v>0.31388888888893302</v>
      </c>
      <c r="N452" s="3" t="s">
        <v>43</v>
      </c>
      <c r="O452" s="21" t="str">
        <f t="shared" si="58"/>
        <v>CLERC</v>
      </c>
      <c r="P452" s="5"/>
    </row>
    <row r="453" spans="3:16" ht="21.75" thickTop="1" thickBot="1">
      <c r="C453" s="5"/>
      <c r="D453" s="11" t="s">
        <v>524</v>
      </c>
      <c r="E453" s="9">
        <v>45.300000000000097</v>
      </c>
      <c r="F453" s="10">
        <v>0.31458333333337801</v>
      </c>
      <c r="G453" s="5"/>
      <c r="H453" s="22" t="str">
        <f t="shared" si="59"/>
        <v>TOUTIN</v>
      </c>
      <c r="I453" s="3" t="s">
        <v>221</v>
      </c>
      <c r="J453" s="11" t="str">
        <f t="shared" si="55"/>
        <v>T à D</v>
      </c>
      <c r="K453" s="6" t="str">
        <f t="shared" si="56"/>
        <v>TOUTIN - DELAROCHE</v>
      </c>
      <c r="L453" s="7">
        <f t="shared" si="60"/>
        <v>45.300000000000097</v>
      </c>
      <c r="M453" s="8">
        <f t="shared" si="57"/>
        <v>0.31458333333337801</v>
      </c>
      <c r="N453" s="3" t="s">
        <v>44</v>
      </c>
      <c r="O453" s="21" t="str">
        <f t="shared" si="58"/>
        <v>DELAROCHE</v>
      </c>
      <c r="P453" s="5"/>
    </row>
    <row r="454" spans="3:16" ht="21.75" thickTop="1" thickBot="1">
      <c r="C454" s="5"/>
      <c r="D454" s="11" t="s">
        <v>525</v>
      </c>
      <c r="E454" s="9">
        <v>45.400000000000098</v>
      </c>
      <c r="F454" s="10">
        <v>0.31527777777782301</v>
      </c>
      <c r="G454" s="5"/>
      <c r="H454" s="22" t="str">
        <f t="shared" si="59"/>
        <v>TOUTIN</v>
      </c>
      <c r="I454" s="3" t="s">
        <v>221</v>
      </c>
      <c r="J454" s="11" t="str">
        <f t="shared" si="55"/>
        <v>T à E</v>
      </c>
      <c r="K454" s="6" t="str">
        <f t="shared" si="56"/>
        <v>TOUTIN - ELENA</v>
      </c>
      <c r="L454" s="7">
        <f t="shared" si="60"/>
        <v>45.400000000000098</v>
      </c>
      <c r="M454" s="8">
        <f t="shared" si="57"/>
        <v>0.31527777777782301</v>
      </c>
      <c r="N454" s="3" t="s">
        <v>45</v>
      </c>
      <c r="O454" s="21" t="str">
        <f t="shared" si="58"/>
        <v>ELENA</v>
      </c>
      <c r="P454" s="5"/>
    </row>
    <row r="455" spans="3:16" ht="21.75" thickTop="1" thickBot="1">
      <c r="C455" s="5"/>
      <c r="D455" s="11" t="s">
        <v>526</v>
      </c>
      <c r="E455" s="9">
        <v>45.500000000000099</v>
      </c>
      <c r="F455" s="10">
        <v>0.31597222222226801</v>
      </c>
      <c r="G455" s="5"/>
      <c r="H455" s="22" t="str">
        <f t="shared" si="59"/>
        <v>TOUTIN</v>
      </c>
      <c r="I455" s="3" t="s">
        <v>221</v>
      </c>
      <c r="J455" s="11" t="str">
        <f t="shared" si="55"/>
        <v>T à F</v>
      </c>
      <c r="K455" s="6" t="str">
        <f t="shared" si="56"/>
        <v>TOUTIN - FAVRE</v>
      </c>
      <c r="L455" s="7">
        <f t="shared" si="60"/>
        <v>45.500000000000099</v>
      </c>
      <c r="M455" s="8">
        <f t="shared" si="57"/>
        <v>0.31597222222226801</v>
      </c>
      <c r="N455" s="3" t="s">
        <v>46</v>
      </c>
      <c r="O455" s="21" t="str">
        <f t="shared" si="58"/>
        <v>FAVRE</v>
      </c>
      <c r="P455" s="5"/>
    </row>
    <row r="456" spans="3:16" ht="21.75" thickTop="1" thickBot="1">
      <c r="C456" s="5"/>
      <c r="D456" s="11" t="s">
        <v>527</v>
      </c>
      <c r="E456" s="9">
        <v>45.600000000000101</v>
      </c>
      <c r="F456" s="10">
        <v>0.316666666666713</v>
      </c>
      <c r="G456" s="5"/>
      <c r="H456" s="22" t="str">
        <f t="shared" si="59"/>
        <v>TOUTIN</v>
      </c>
      <c r="I456" s="3" t="s">
        <v>221</v>
      </c>
      <c r="J456" s="11" t="str">
        <f t="shared" si="55"/>
        <v>T à G</v>
      </c>
      <c r="K456" s="6" t="str">
        <f t="shared" si="56"/>
        <v>TOUTIN - GARREC</v>
      </c>
      <c r="L456" s="7">
        <f t="shared" si="60"/>
        <v>45.600000000000101</v>
      </c>
      <c r="M456" s="8">
        <f t="shared" si="57"/>
        <v>0.316666666666713</v>
      </c>
      <c r="N456" s="3" t="s">
        <v>47</v>
      </c>
      <c r="O456" s="21" t="str">
        <f t="shared" si="58"/>
        <v>GARREC</v>
      </c>
      <c r="P456" s="5"/>
    </row>
    <row r="457" spans="3:16" ht="21.75" thickTop="1" thickBot="1">
      <c r="C457" s="5"/>
      <c r="D457" s="11" t="s">
        <v>528</v>
      </c>
      <c r="E457" s="9">
        <v>45.700000000000102</v>
      </c>
      <c r="F457" s="10">
        <v>0.317361111111158</v>
      </c>
      <c r="G457" s="5"/>
      <c r="H457" s="22" t="str">
        <f t="shared" si="59"/>
        <v>TOUTIN</v>
      </c>
      <c r="I457" s="3" t="s">
        <v>221</v>
      </c>
      <c r="J457" s="11" t="str">
        <f t="shared" si="55"/>
        <v>T à H</v>
      </c>
      <c r="K457" s="6" t="str">
        <f t="shared" si="56"/>
        <v>TOUTIN - HADJ</v>
      </c>
      <c r="L457" s="7">
        <f t="shared" si="60"/>
        <v>45.700000000000102</v>
      </c>
      <c r="M457" s="8">
        <f t="shared" si="57"/>
        <v>0.317361111111158</v>
      </c>
      <c r="N457" s="3" t="s">
        <v>48</v>
      </c>
      <c r="O457" s="21" t="str">
        <f t="shared" si="58"/>
        <v>HADJ</v>
      </c>
      <c r="P457" s="5"/>
    </row>
    <row r="458" spans="3:16" ht="21.75" thickTop="1" thickBot="1">
      <c r="C458" s="5"/>
      <c r="D458" s="11" t="s">
        <v>529</v>
      </c>
      <c r="E458" s="9">
        <v>45.800000000000097</v>
      </c>
      <c r="F458" s="10">
        <v>0.318055555555603</v>
      </c>
      <c r="G458" s="5"/>
      <c r="H458" s="22" t="str">
        <f t="shared" si="59"/>
        <v>TOUTIN</v>
      </c>
      <c r="I458" s="3" t="s">
        <v>221</v>
      </c>
      <c r="J458" s="11" t="str">
        <f t="shared" si="55"/>
        <v>T à I</v>
      </c>
      <c r="K458" s="6" t="str">
        <f t="shared" si="56"/>
        <v>TOUTIN - INAUDI</v>
      </c>
      <c r="L458" s="7">
        <f t="shared" si="60"/>
        <v>45.800000000000097</v>
      </c>
      <c r="M458" s="8">
        <f t="shared" si="57"/>
        <v>0.318055555555603</v>
      </c>
      <c r="N458" s="3" t="s">
        <v>49</v>
      </c>
      <c r="O458" s="21" t="str">
        <f t="shared" si="58"/>
        <v>INAUDI</v>
      </c>
      <c r="P458" s="5"/>
    </row>
    <row r="459" spans="3:16" ht="21.75" thickTop="1" thickBot="1">
      <c r="C459" s="5"/>
      <c r="D459" s="11" t="s">
        <v>530</v>
      </c>
      <c r="E459" s="9">
        <v>45.900000000000098</v>
      </c>
      <c r="F459" s="10">
        <v>0.31875000000004799</v>
      </c>
      <c r="G459" s="5"/>
      <c r="H459" s="22" t="str">
        <f t="shared" si="59"/>
        <v>TOUTIN</v>
      </c>
      <c r="I459" s="3" t="s">
        <v>221</v>
      </c>
      <c r="J459" s="11" t="str">
        <f t="shared" si="55"/>
        <v>T à J</v>
      </c>
      <c r="K459" s="6" t="str">
        <f t="shared" si="56"/>
        <v>TOUTIN - JAQUET</v>
      </c>
      <c r="L459" s="7">
        <f t="shared" si="60"/>
        <v>45.900000000000098</v>
      </c>
      <c r="M459" s="8">
        <f t="shared" si="57"/>
        <v>0.31875000000004799</v>
      </c>
      <c r="N459" s="3" t="s">
        <v>50</v>
      </c>
      <c r="O459" s="21" t="str">
        <f t="shared" si="58"/>
        <v>JAQUET</v>
      </c>
      <c r="P459" s="5"/>
    </row>
    <row r="460" spans="3:16" ht="21.75" thickTop="1" thickBot="1">
      <c r="C460" s="5"/>
      <c r="D460" s="11" t="s">
        <v>531</v>
      </c>
      <c r="E460" s="9">
        <v>46.000000000000099</v>
      </c>
      <c r="F460" s="10">
        <v>0.31944444444449299</v>
      </c>
      <c r="G460" s="5"/>
      <c r="H460" s="22" t="str">
        <f t="shared" si="59"/>
        <v>TOUTIN</v>
      </c>
      <c r="I460" s="3" t="s">
        <v>221</v>
      </c>
      <c r="J460" s="11" t="str">
        <f t="shared" si="55"/>
        <v>T à K</v>
      </c>
      <c r="K460" s="6" t="str">
        <f t="shared" si="56"/>
        <v>TOUTIN - KRAMER</v>
      </c>
      <c r="L460" s="7">
        <f t="shared" si="60"/>
        <v>46.000000000000099</v>
      </c>
      <c r="M460" s="8">
        <f t="shared" si="57"/>
        <v>0.31944444444449299</v>
      </c>
      <c r="N460" s="3" t="s">
        <v>51</v>
      </c>
      <c r="O460" s="21" t="str">
        <f t="shared" si="58"/>
        <v>KRAMER</v>
      </c>
      <c r="P460" s="5"/>
    </row>
    <row r="461" spans="3:16" ht="21.75" thickTop="1" thickBot="1">
      <c r="C461" s="5"/>
      <c r="D461" s="11" t="s">
        <v>532</v>
      </c>
      <c r="E461" s="9">
        <v>46.100000000000101</v>
      </c>
      <c r="F461" s="10">
        <v>0.32013888888893799</v>
      </c>
      <c r="G461" s="5"/>
      <c r="H461" s="22" t="str">
        <f t="shared" si="59"/>
        <v>TOUTIN</v>
      </c>
      <c r="I461" s="3" t="s">
        <v>221</v>
      </c>
      <c r="J461" s="11" t="str">
        <f t="shared" si="55"/>
        <v>T à L</v>
      </c>
      <c r="K461" s="6" t="str">
        <f t="shared" si="56"/>
        <v>TOUTIN - LAFLEUR</v>
      </c>
      <c r="L461" s="7">
        <f t="shared" si="60"/>
        <v>46.100000000000101</v>
      </c>
      <c r="M461" s="8">
        <f t="shared" si="57"/>
        <v>0.32013888888893799</v>
      </c>
      <c r="N461" s="3" t="s">
        <v>52</v>
      </c>
      <c r="O461" s="21" t="str">
        <f t="shared" si="58"/>
        <v>LAFLEUR</v>
      </c>
      <c r="P461" s="5"/>
    </row>
    <row r="462" spans="3:16" ht="21.75" thickTop="1" thickBot="1">
      <c r="C462" s="5"/>
      <c r="D462" s="11" t="s">
        <v>533</v>
      </c>
      <c r="E462" s="9">
        <v>46.200000000000102</v>
      </c>
      <c r="F462" s="10">
        <v>0.32083333333338299</v>
      </c>
      <c r="G462" s="5"/>
      <c r="H462" s="22" t="str">
        <f t="shared" si="59"/>
        <v>TOUTIN</v>
      </c>
      <c r="I462" s="3" t="s">
        <v>221</v>
      </c>
      <c r="J462" s="11" t="str">
        <f t="shared" si="55"/>
        <v>T à M</v>
      </c>
      <c r="K462" s="6" t="str">
        <f t="shared" si="56"/>
        <v>TOUTIN - MERCIER</v>
      </c>
      <c r="L462" s="7">
        <f t="shared" si="60"/>
        <v>46.200000000000102</v>
      </c>
      <c r="M462" s="8">
        <f t="shared" si="57"/>
        <v>0.32083333333338299</v>
      </c>
      <c r="N462" s="3" t="s">
        <v>53</v>
      </c>
      <c r="O462" s="21" t="str">
        <f t="shared" si="58"/>
        <v>MERCIER</v>
      </c>
      <c r="P462" s="5"/>
    </row>
    <row r="463" spans="3:16" ht="21.75" thickTop="1" thickBot="1">
      <c r="C463" s="5"/>
      <c r="D463" s="11" t="s">
        <v>534</v>
      </c>
      <c r="E463" s="9">
        <v>46.300000000000097</v>
      </c>
      <c r="F463" s="10">
        <v>0.32152777777782798</v>
      </c>
      <c r="G463" s="5"/>
      <c r="H463" s="22" t="str">
        <f t="shared" si="59"/>
        <v>TOUTIN</v>
      </c>
      <c r="I463" s="3" t="s">
        <v>221</v>
      </c>
      <c r="J463" s="11" t="str">
        <f t="shared" si="55"/>
        <v>T à N</v>
      </c>
      <c r="K463" s="6" t="str">
        <f t="shared" si="56"/>
        <v>TOUTIN - NOLO</v>
      </c>
      <c r="L463" s="7">
        <f t="shared" si="60"/>
        <v>46.300000000000097</v>
      </c>
      <c r="M463" s="8">
        <f t="shared" si="57"/>
        <v>0.32152777777782798</v>
      </c>
      <c r="N463" s="3" t="s">
        <v>54</v>
      </c>
      <c r="O463" s="21" t="str">
        <f t="shared" si="58"/>
        <v>NOLO</v>
      </c>
      <c r="P463" s="5"/>
    </row>
    <row r="464" spans="3:16" ht="21.75" thickTop="1" thickBot="1">
      <c r="C464" s="5"/>
      <c r="D464" s="11" t="s">
        <v>535</v>
      </c>
      <c r="E464" s="9">
        <v>46.400000000000098</v>
      </c>
      <c r="F464" s="10">
        <v>0.32222222222227298</v>
      </c>
      <c r="G464" s="5"/>
      <c r="H464" s="22" t="str">
        <f t="shared" si="59"/>
        <v>TOUTIN</v>
      </c>
      <c r="I464" s="3" t="s">
        <v>221</v>
      </c>
      <c r="J464" s="11" t="str">
        <f t="shared" si="55"/>
        <v>T à O</v>
      </c>
      <c r="K464" s="6" t="str">
        <f t="shared" si="56"/>
        <v>TOUTIN - ONDI</v>
      </c>
      <c r="L464" s="7">
        <f t="shared" si="60"/>
        <v>46.400000000000098</v>
      </c>
      <c r="M464" s="8">
        <f t="shared" si="57"/>
        <v>0.32222222222227298</v>
      </c>
      <c r="N464" s="3" t="s">
        <v>216</v>
      </c>
      <c r="O464" s="21" t="str">
        <f t="shared" si="58"/>
        <v>ONDI</v>
      </c>
      <c r="P464" s="5"/>
    </row>
    <row r="465" spans="3:16" ht="21.75" thickTop="1" thickBot="1">
      <c r="C465" s="5"/>
      <c r="D465" s="11" t="s">
        <v>536</v>
      </c>
      <c r="E465" s="9">
        <v>46.500000000000099</v>
      </c>
      <c r="F465" s="10">
        <v>0.32291666666671798</v>
      </c>
      <c r="G465" s="5"/>
      <c r="H465" s="22" t="str">
        <f t="shared" si="59"/>
        <v>TOUTIN</v>
      </c>
      <c r="I465" s="3" t="s">
        <v>221</v>
      </c>
      <c r="J465" s="11" t="str">
        <f t="shared" si="55"/>
        <v>T à P</v>
      </c>
      <c r="K465" s="6" t="str">
        <f t="shared" si="56"/>
        <v>TOUTIN - PRIEUR</v>
      </c>
      <c r="L465" s="7">
        <f t="shared" si="60"/>
        <v>46.500000000000099</v>
      </c>
      <c r="M465" s="8">
        <f t="shared" si="57"/>
        <v>0.32291666666671798</v>
      </c>
      <c r="N465" s="3" t="s">
        <v>217</v>
      </c>
      <c r="O465" s="21" t="str">
        <f t="shared" si="58"/>
        <v>PRIEUR</v>
      </c>
      <c r="P465" s="5"/>
    </row>
    <row r="466" spans="3:16" ht="21.75" thickTop="1" thickBot="1">
      <c r="C466" s="5"/>
      <c r="D466" s="11" t="s">
        <v>537</v>
      </c>
      <c r="E466" s="9">
        <v>46.600000000000101</v>
      </c>
      <c r="F466" s="10">
        <v>0.32361111111116297</v>
      </c>
      <c r="G466" s="5"/>
      <c r="H466" s="22" t="str">
        <f t="shared" si="59"/>
        <v>TOUTIN</v>
      </c>
      <c r="I466" s="3" t="s">
        <v>221</v>
      </c>
      <c r="J466" s="11" t="str">
        <f t="shared" si="55"/>
        <v>T à Q</v>
      </c>
      <c r="K466" s="6" t="str">
        <f t="shared" si="56"/>
        <v>TOUTIN - QUATREBARBE</v>
      </c>
      <c r="L466" s="7">
        <f t="shared" si="60"/>
        <v>46.600000000000101</v>
      </c>
      <c r="M466" s="8">
        <f t="shared" si="57"/>
        <v>0.32361111111116297</v>
      </c>
      <c r="N466" s="3" t="s">
        <v>218</v>
      </c>
      <c r="O466" s="21" t="str">
        <f t="shared" si="58"/>
        <v>QUATREBARBE</v>
      </c>
      <c r="P466" s="5"/>
    </row>
    <row r="467" spans="3:16" ht="21.75" thickTop="1" thickBot="1">
      <c r="C467" s="5"/>
      <c r="D467" s="11" t="s">
        <v>538</v>
      </c>
      <c r="E467" s="9">
        <v>46.700000000000102</v>
      </c>
      <c r="F467" s="10">
        <v>0.32430555555560803</v>
      </c>
      <c r="G467" s="5"/>
      <c r="H467" s="22" t="str">
        <f t="shared" si="59"/>
        <v>TOUTIN</v>
      </c>
      <c r="I467" s="3" t="s">
        <v>221</v>
      </c>
      <c r="J467" s="11" t="str">
        <f t="shared" si="55"/>
        <v>T à R</v>
      </c>
      <c r="K467" s="6" t="str">
        <f t="shared" si="56"/>
        <v>TOUTIN - ROLIN</v>
      </c>
      <c r="L467" s="7">
        <f t="shared" si="60"/>
        <v>46.700000000000102</v>
      </c>
      <c r="M467" s="8">
        <f t="shared" si="57"/>
        <v>0.32430555555560803</v>
      </c>
      <c r="N467" s="3" t="s">
        <v>219</v>
      </c>
      <c r="O467" s="21" t="str">
        <f t="shared" si="58"/>
        <v>ROLIN</v>
      </c>
      <c r="P467" s="5"/>
    </row>
    <row r="468" spans="3:16" ht="21.75" thickTop="1" thickBot="1">
      <c r="C468" s="5"/>
      <c r="D468" s="11" t="s">
        <v>539</v>
      </c>
      <c r="E468" s="9">
        <v>46.800000000000097</v>
      </c>
      <c r="F468" s="10">
        <v>0.32500000000005302</v>
      </c>
      <c r="G468" s="5"/>
      <c r="H468" s="22" t="str">
        <f t="shared" si="59"/>
        <v>TOUTIN</v>
      </c>
      <c r="I468" s="3" t="s">
        <v>221</v>
      </c>
      <c r="J468" s="11" t="str">
        <f t="shared" si="55"/>
        <v>T à S</v>
      </c>
      <c r="K468" s="6" t="str">
        <f t="shared" si="56"/>
        <v>TOUTIN - STERN</v>
      </c>
      <c r="L468" s="7">
        <f t="shared" si="60"/>
        <v>46.800000000000097</v>
      </c>
      <c r="M468" s="8">
        <f t="shared" si="57"/>
        <v>0.32500000000005302</v>
      </c>
      <c r="N468" s="3" t="s">
        <v>220</v>
      </c>
      <c r="O468" s="21" t="str">
        <f t="shared" si="58"/>
        <v>STERN</v>
      </c>
      <c r="P468" s="5"/>
    </row>
    <row r="469" spans="3:16" ht="21.75" thickTop="1" thickBot="1">
      <c r="C469" s="5"/>
      <c r="D469" s="11" t="s">
        <v>540</v>
      </c>
      <c r="E469" s="9">
        <v>46.900000000000098</v>
      </c>
      <c r="F469" s="10">
        <v>0.32569444444449802</v>
      </c>
      <c r="G469" s="5"/>
      <c r="H469" s="22" t="str">
        <f t="shared" si="59"/>
        <v>TOUTIN</v>
      </c>
      <c r="I469" s="3" t="s">
        <v>221</v>
      </c>
      <c r="J469" s="11" t="str">
        <f t="shared" si="55"/>
        <v>T à U</v>
      </c>
      <c r="K469" s="6" t="str">
        <f t="shared" si="56"/>
        <v>TOUTIN - URBI</v>
      </c>
      <c r="L469" s="7">
        <f t="shared" si="60"/>
        <v>46.900000000000098</v>
      </c>
      <c r="M469" s="8">
        <f t="shared" si="57"/>
        <v>0.32569444444449802</v>
      </c>
      <c r="N469" s="3" t="s">
        <v>222</v>
      </c>
      <c r="O469" s="21" t="str">
        <f t="shared" si="58"/>
        <v>URBI</v>
      </c>
      <c r="P469" s="5"/>
    </row>
    <row r="470" spans="3:16" ht="21.75" thickTop="1" thickBot="1">
      <c r="C470" s="5"/>
      <c r="D470" s="11" t="s">
        <v>541</v>
      </c>
      <c r="E470" s="9">
        <v>47.000000000000099</v>
      </c>
      <c r="F470" s="10">
        <v>0.32638888888894302</v>
      </c>
      <c r="G470" s="5"/>
      <c r="H470" s="22" t="str">
        <f t="shared" si="59"/>
        <v>TOUTIN</v>
      </c>
      <c r="I470" s="3" t="s">
        <v>221</v>
      </c>
      <c r="J470" s="11" t="str">
        <f t="shared" si="55"/>
        <v>T à V</v>
      </c>
      <c r="K470" s="6" t="str">
        <f t="shared" si="56"/>
        <v>TOUTIN - VIROUX</v>
      </c>
      <c r="L470" s="7">
        <f t="shared" si="60"/>
        <v>47.000000000000099</v>
      </c>
      <c r="M470" s="8">
        <f t="shared" si="57"/>
        <v>0.32638888888894302</v>
      </c>
      <c r="N470" s="3" t="s">
        <v>223</v>
      </c>
      <c r="O470" s="21" t="str">
        <f t="shared" si="58"/>
        <v>VIROUX</v>
      </c>
      <c r="P470" s="5"/>
    </row>
    <row r="471" spans="3:16" ht="21.75" thickTop="1" thickBot="1">
      <c r="C471" s="5"/>
      <c r="D471" s="11" t="s">
        <v>542</v>
      </c>
      <c r="E471" s="9">
        <v>47.100000000000101</v>
      </c>
      <c r="F471" s="10">
        <v>0.32708333333338802</v>
      </c>
      <c r="G471" s="5"/>
      <c r="H471" s="22" t="str">
        <f t="shared" si="59"/>
        <v>TOUTIN</v>
      </c>
      <c r="I471" s="3" t="s">
        <v>221</v>
      </c>
      <c r="J471" s="11" t="str">
        <f t="shared" si="55"/>
        <v>T à W</v>
      </c>
      <c r="K471" s="6" t="str">
        <f t="shared" si="56"/>
        <v>TOUTIN - WACHTER</v>
      </c>
      <c r="L471" s="7">
        <f t="shared" si="60"/>
        <v>47.100000000000101</v>
      </c>
      <c r="M471" s="8">
        <f t="shared" si="57"/>
        <v>0.32708333333338802</v>
      </c>
      <c r="N471" s="3" t="s">
        <v>224</v>
      </c>
      <c r="O471" s="21" t="str">
        <f t="shared" si="58"/>
        <v>WACHTER</v>
      </c>
      <c r="P471" s="5"/>
    </row>
    <row r="472" spans="3:16" ht="21.75" thickTop="1" thickBot="1">
      <c r="C472" s="5"/>
      <c r="D472" s="11" t="s">
        <v>543</v>
      </c>
      <c r="E472" s="9">
        <v>47.200000000000102</v>
      </c>
      <c r="F472" s="10">
        <v>0.32777777777783301</v>
      </c>
      <c r="G472" s="5"/>
      <c r="H472" s="22" t="str">
        <f t="shared" si="59"/>
        <v>TOUTIN</v>
      </c>
      <c r="I472" s="3" t="s">
        <v>221</v>
      </c>
      <c r="J472" s="11" t="str">
        <f t="shared" si="55"/>
        <v>T à X</v>
      </c>
      <c r="K472" s="6" t="str">
        <f t="shared" si="56"/>
        <v>TOUTIN - XERRY</v>
      </c>
      <c r="L472" s="7">
        <f t="shared" si="60"/>
        <v>47.200000000000102</v>
      </c>
      <c r="M472" s="8">
        <f t="shared" si="57"/>
        <v>0.32777777777783301</v>
      </c>
      <c r="N472" s="3" t="s">
        <v>225</v>
      </c>
      <c r="O472" s="21" t="str">
        <f t="shared" si="58"/>
        <v>XERRY</v>
      </c>
      <c r="P472" s="5"/>
    </row>
    <row r="473" spans="3:16" ht="21.75" thickTop="1" thickBot="1">
      <c r="C473" s="5"/>
      <c r="D473" s="11" t="s">
        <v>544</v>
      </c>
      <c r="E473" s="9">
        <v>47.300000000000097</v>
      </c>
      <c r="F473" s="10">
        <v>0.32847222222227801</v>
      </c>
      <c r="G473" s="5"/>
      <c r="H473" s="22" t="str">
        <f t="shared" si="59"/>
        <v>TOUTIN</v>
      </c>
      <c r="I473" s="3" t="s">
        <v>221</v>
      </c>
      <c r="J473" s="11" t="str">
        <f t="shared" si="55"/>
        <v>T à Y</v>
      </c>
      <c r="K473" s="6" t="str">
        <f t="shared" si="56"/>
        <v>TOUTIN - YACHOU</v>
      </c>
      <c r="L473" s="7">
        <f t="shared" si="60"/>
        <v>47.300000000000097</v>
      </c>
      <c r="M473" s="8">
        <f t="shared" si="57"/>
        <v>0.32847222222227801</v>
      </c>
      <c r="N473" s="3" t="s">
        <v>226</v>
      </c>
      <c r="O473" s="21" t="str">
        <f t="shared" si="58"/>
        <v>YACHOU</v>
      </c>
      <c r="P473" s="5"/>
    </row>
    <row r="474" spans="3:16" ht="21.75" thickTop="1" thickBot="1">
      <c r="C474" s="5"/>
      <c r="D474" s="11" t="s">
        <v>545</v>
      </c>
      <c r="E474" s="9">
        <v>47.400000000000098</v>
      </c>
      <c r="F474" s="10">
        <v>0.32916666666672301</v>
      </c>
      <c r="G474" s="5"/>
      <c r="H474" s="22" t="str">
        <f t="shared" si="59"/>
        <v>TOUTIN</v>
      </c>
      <c r="I474" s="3" t="s">
        <v>221</v>
      </c>
      <c r="J474" s="11" t="str">
        <f t="shared" si="55"/>
        <v>T à Z</v>
      </c>
      <c r="K474" s="6" t="str">
        <f t="shared" si="56"/>
        <v>TOUTIN - ZAPATA</v>
      </c>
      <c r="L474" s="7">
        <f t="shared" si="60"/>
        <v>47.400000000000098</v>
      </c>
      <c r="M474" s="8">
        <f t="shared" si="57"/>
        <v>0.32916666666672301</v>
      </c>
      <c r="N474" s="3" t="s">
        <v>227</v>
      </c>
      <c r="O474" s="21" t="str">
        <f t="shared" si="58"/>
        <v>ZAPATA</v>
      </c>
      <c r="P474" s="5"/>
    </row>
    <row r="475" spans="3:16" ht="21.75" thickTop="1" thickBot="1">
      <c r="C475" s="5"/>
      <c r="D475" s="11" t="s">
        <v>546</v>
      </c>
      <c r="E475" s="9">
        <v>47.500000000000099</v>
      </c>
      <c r="F475" s="10">
        <v>0.329861111111168</v>
      </c>
      <c r="G475" s="5"/>
      <c r="H475" s="22" t="str">
        <f t="shared" si="59"/>
        <v>URBI</v>
      </c>
      <c r="I475" s="3" t="s">
        <v>222</v>
      </c>
      <c r="J475" s="11" t="str">
        <f t="shared" si="55"/>
        <v>U à A</v>
      </c>
      <c r="K475" s="6" t="str">
        <f t="shared" si="56"/>
        <v>URBI - AIMAR</v>
      </c>
      <c r="L475" s="7">
        <f t="shared" si="60"/>
        <v>47.500000000000099</v>
      </c>
      <c r="M475" s="8">
        <f t="shared" si="57"/>
        <v>0.329861111111168</v>
      </c>
      <c r="N475" s="3" t="s">
        <v>41</v>
      </c>
      <c r="O475" s="21" t="str">
        <f t="shared" si="58"/>
        <v>AIMAR</v>
      </c>
      <c r="P475" s="5"/>
    </row>
    <row r="476" spans="3:16" ht="21.75" thickTop="1" thickBot="1">
      <c r="C476" s="5"/>
      <c r="D476" s="11" t="s">
        <v>547</v>
      </c>
      <c r="E476" s="9">
        <v>47.600000000000101</v>
      </c>
      <c r="F476" s="10">
        <v>0.330555555555613</v>
      </c>
      <c r="G476" s="5"/>
      <c r="H476" s="22" t="str">
        <f t="shared" si="59"/>
        <v>URBI</v>
      </c>
      <c r="I476" s="3" t="s">
        <v>222</v>
      </c>
      <c r="J476" s="11" t="str">
        <f t="shared" si="55"/>
        <v>U à B</v>
      </c>
      <c r="K476" s="6" t="str">
        <f t="shared" si="56"/>
        <v>URBI - BONFILS</v>
      </c>
      <c r="L476" s="7">
        <f t="shared" si="60"/>
        <v>47.600000000000101</v>
      </c>
      <c r="M476" s="8">
        <f t="shared" si="57"/>
        <v>0.330555555555613</v>
      </c>
      <c r="N476" s="3" t="s">
        <v>42</v>
      </c>
      <c r="O476" s="21" t="str">
        <f t="shared" si="58"/>
        <v>BONFILS</v>
      </c>
      <c r="P476" s="5"/>
    </row>
    <row r="477" spans="3:16" ht="21.75" thickTop="1" thickBot="1">
      <c r="C477" s="5"/>
      <c r="D477" s="11" t="s">
        <v>548</v>
      </c>
      <c r="E477" s="9">
        <v>47.700000000000202</v>
      </c>
      <c r="F477" s="10">
        <v>0.331250000000058</v>
      </c>
      <c r="G477" s="5"/>
      <c r="H477" s="22" t="str">
        <f t="shared" si="59"/>
        <v>URBI</v>
      </c>
      <c r="I477" s="3" t="s">
        <v>222</v>
      </c>
      <c r="J477" s="11" t="str">
        <f t="shared" si="55"/>
        <v>U à C</v>
      </c>
      <c r="K477" s="6" t="str">
        <f t="shared" si="56"/>
        <v>URBI - CLERC</v>
      </c>
      <c r="L477" s="7">
        <f t="shared" si="60"/>
        <v>47.700000000000202</v>
      </c>
      <c r="M477" s="8">
        <f t="shared" si="57"/>
        <v>0.331250000000058</v>
      </c>
      <c r="N477" s="3" t="s">
        <v>43</v>
      </c>
      <c r="O477" s="21" t="str">
        <f t="shared" si="58"/>
        <v>CLERC</v>
      </c>
      <c r="P477" s="5"/>
    </row>
    <row r="478" spans="3:16" ht="21.75" thickTop="1" thickBot="1">
      <c r="C478" s="5"/>
      <c r="D478" s="11" t="s">
        <v>549</v>
      </c>
      <c r="E478" s="9">
        <v>47.800000000000203</v>
      </c>
      <c r="F478" s="10">
        <v>0.331944444444503</v>
      </c>
      <c r="G478" s="5"/>
      <c r="H478" s="22" t="str">
        <f t="shared" si="59"/>
        <v>URBI</v>
      </c>
      <c r="I478" s="3" t="s">
        <v>222</v>
      </c>
      <c r="J478" s="11" t="str">
        <f t="shared" si="55"/>
        <v>U à D</v>
      </c>
      <c r="K478" s="6" t="str">
        <f t="shared" si="56"/>
        <v>URBI - DELAROCHE</v>
      </c>
      <c r="L478" s="7">
        <f t="shared" si="60"/>
        <v>47.800000000000203</v>
      </c>
      <c r="M478" s="8">
        <f t="shared" si="57"/>
        <v>0.331944444444503</v>
      </c>
      <c r="N478" s="3" t="s">
        <v>44</v>
      </c>
      <c r="O478" s="21" t="str">
        <f t="shared" si="58"/>
        <v>DELAROCHE</v>
      </c>
      <c r="P478" s="5"/>
    </row>
    <row r="479" spans="3:16" ht="21.75" thickTop="1" thickBot="1">
      <c r="C479" s="5"/>
      <c r="D479" s="11" t="s">
        <v>550</v>
      </c>
      <c r="E479" s="9">
        <v>47.900000000000198</v>
      </c>
      <c r="F479" s="10">
        <v>0.33263888888894799</v>
      </c>
      <c r="G479" s="5"/>
      <c r="H479" s="22" t="str">
        <f t="shared" si="59"/>
        <v>URBI</v>
      </c>
      <c r="I479" s="3" t="s">
        <v>222</v>
      </c>
      <c r="J479" s="11" t="str">
        <f t="shared" si="55"/>
        <v>U à E</v>
      </c>
      <c r="K479" s="6" t="str">
        <f t="shared" si="56"/>
        <v>URBI - ELENA</v>
      </c>
      <c r="L479" s="7">
        <f t="shared" si="60"/>
        <v>47.900000000000198</v>
      </c>
      <c r="M479" s="8">
        <f t="shared" si="57"/>
        <v>0.33263888888894799</v>
      </c>
      <c r="N479" s="3" t="s">
        <v>45</v>
      </c>
      <c r="O479" s="21" t="str">
        <f t="shared" si="58"/>
        <v>ELENA</v>
      </c>
      <c r="P479" s="5"/>
    </row>
    <row r="480" spans="3:16" ht="21.75" thickTop="1" thickBot="1">
      <c r="C480" s="5"/>
      <c r="D480" s="11" t="s">
        <v>551</v>
      </c>
      <c r="E480" s="9">
        <v>48.000000000000199</v>
      </c>
      <c r="F480" s="10">
        <v>0.33333333333339299</v>
      </c>
      <c r="G480" s="5"/>
      <c r="H480" s="22" t="str">
        <f t="shared" si="59"/>
        <v>URBI</v>
      </c>
      <c r="I480" s="3" t="s">
        <v>222</v>
      </c>
      <c r="J480" s="11" t="str">
        <f t="shared" si="55"/>
        <v>U à F</v>
      </c>
      <c r="K480" s="6" t="str">
        <f t="shared" si="56"/>
        <v>URBI - FAVRE</v>
      </c>
      <c r="L480" s="7">
        <f t="shared" si="60"/>
        <v>48.000000000000199</v>
      </c>
      <c r="M480" s="8">
        <f t="shared" si="57"/>
        <v>0.33333333333339299</v>
      </c>
      <c r="N480" s="3" t="s">
        <v>46</v>
      </c>
      <c r="O480" s="21" t="str">
        <f t="shared" si="58"/>
        <v>FAVRE</v>
      </c>
      <c r="P480" s="5"/>
    </row>
    <row r="481" spans="3:16" ht="21.75" thickTop="1" thickBot="1">
      <c r="C481" s="5"/>
      <c r="D481" s="11" t="s">
        <v>552</v>
      </c>
      <c r="E481" s="9">
        <v>48.1000000000002</v>
      </c>
      <c r="F481" s="10">
        <v>0.33402777777783799</v>
      </c>
      <c r="G481" s="5"/>
      <c r="H481" s="22" t="str">
        <f t="shared" si="59"/>
        <v>URBI</v>
      </c>
      <c r="I481" s="3" t="s">
        <v>222</v>
      </c>
      <c r="J481" s="11" t="str">
        <f t="shared" si="55"/>
        <v>U à G</v>
      </c>
      <c r="K481" s="6" t="str">
        <f t="shared" si="56"/>
        <v>URBI - GARREC</v>
      </c>
      <c r="L481" s="7">
        <f t="shared" si="60"/>
        <v>48.1000000000002</v>
      </c>
      <c r="M481" s="8">
        <f t="shared" si="57"/>
        <v>0.33402777777783799</v>
      </c>
      <c r="N481" s="3" t="s">
        <v>47</v>
      </c>
      <c r="O481" s="21" t="str">
        <f t="shared" si="58"/>
        <v>GARREC</v>
      </c>
      <c r="P481" s="5"/>
    </row>
    <row r="482" spans="3:16" ht="21.75" thickTop="1" thickBot="1">
      <c r="C482" s="5"/>
      <c r="D482" s="11" t="s">
        <v>553</v>
      </c>
      <c r="E482" s="9">
        <v>48.200000000000202</v>
      </c>
      <c r="F482" s="10">
        <v>0.33472222222228298</v>
      </c>
      <c r="G482" s="5"/>
      <c r="H482" s="22" t="str">
        <f t="shared" si="59"/>
        <v>URBI</v>
      </c>
      <c r="I482" s="3" t="s">
        <v>222</v>
      </c>
      <c r="J482" s="11" t="str">
        <f t="shared" si="55"/>
        <v>U à H</v>
      </c>
      <c r="K482" s="6" t="str">
        <f t="shared" si="56"/>
        <v>URBI - HADJ</v>
      </c>
      <c r="L482" s="7">
        <f t="shared" si="60"/>
        <v>48.200000000000202</v>
      </c>
      <c r="M482" s="8">
        <f t="shared" si="57"/>
        <v>0.33472222222228298</v>
      </c>
      <c r="N482" s="3" t="s">
        <v>48</v>
      </c>
      <c r="O482" s="21" t="str">
        <f t="shared" si="58"/>
        <v>HADJ</v>
      </c>
      <c r="P482" s="5"/>
    </row>
    <row r="483" spans="3:16" ht="21.75" thickTop="1" thickBot="1">
      <c r="C483" s="5"/>
      <c r="D483" s="11" t="s">
        <v>554</v>
      </c>
      <c r="E483" s="9">
        <v>48.300000000000203</v>
      </c>
      <c r="F483" s="10">
        <v>0.33541666666672798</v>
      </c>
      <c r="G483" s="5"/>
      <c r="H483" s="22" t="str">
        <f t="shared" si="59"/>
        <v>URBI</v>
      </c>
      <c r="I483" s="3" t="s">
        <v>222</v>
      </c>
      <c r="J483" s="11" t="str">
        <f t="shared" si="55"/>
        <v>U à I</v>
      </c>
      <c r="K483" s="6" t="str">
        <f t="shared" si="56"/>
        <v>URBI - INAUDI</v>
      </c>
      <c r="L483" s="7">
        <f t="shared" si="60"/>
        <v>48.300000000000203</v>
      </c>
      <c r="M483" s="8">
        <f t="shared" si="57"/>
        <v>0.33541666666672798</v>
      </c>
      <c r="N483" s="3" t="s">
        <v>49</v>
      </c>
      <c r="O483" s="21" t="str">
        <f t="shared" si="58"/>
        <v>INAUDI</v>
      </c>
      <c r="P483" s="5"/>
    </row>
    <row r="484" spans="3:16" ht="21.75" thickTop="1" thickBot="1">
      <c r="C484" s="5"/>
      <c r="D484" s="11" t="s">
        <v>555</v>
      </c>
      <c r="E484" s="9">
        <v>48.400000000000198</v>
      </c>
      <c r="F484" s="10">
        <v>0.33611111111117298</v>
      </c>
      <c r="G484" s="5"/>
      <c r="H484" s="22" t="str">
        <f t="shared" si="59"/>
        <v>URBI</v>
      </c>
      <c r="I484" s="3" t="s">
        <v>222</v>
      </c>
      <c r="J484" s="11" t="str">
        <f t="shared" si="55"/>
        <v>U à J</v>
      </c>
      <c r="K484" s="6" t="str">
        <f t="shared" si="56"/>
        <v>URBI - JAQUET</v>
      </c>
      <c r="L484" s="7">
        <f t="shared" si="60"/>
        <v>48.400000000000198</v>
      </c>
      <c r="M484" s="8">
        <f t="shared" si="57"/>
        <v>0.33611111111117298</v>
      </c>
      <c r="N484" s="3" t="s">
        <v>50</v>
      </c>
      <c r="O484" s="21" t="str">
        <f t="shared" si="58"/>
        <v>JAQUET</v>
      </c>
      <c r="P484" s="5"/>
    </row>
    <row r="485" spans="3:16" ht="21.75" thickTop="1" thickBot="1">
      <c r="C485" s="5"/>
      <c r="D485" s="11" t="s">
        <v>556</v>
      </c>
      <c r="E485" s="9">
        <v>48.500000000000199</v>
      </c>
      <c r="F485" s="10">
        <v>0.33680555555561797</v>
      </c>
      <c r="G485" s="5"/>
      <c r="H485" s="22" t="str">
        <f t="shared" si="59"/>
        <v>URBI</v>
      </c>
      <c r="I485" s="3" t="s">
        <v>222</v>
      </c>
      <c r="J485" s="11" t="str">
        <f t="shared" si="55"/>
        <v>U à K</v>
      </c>
      <c r="K485" s="6" t="str">
        <f t="shared" si="56"/>
        <v>URBI - KRAMER</v>
      </c>
      <c r="L485" s="7">
        <f t="shared" si="60"/>
        <v>48.500000000000199</v>
      </c>
      <c r="M485" s="8">
        <f t="shared" si="57"/>
        <v>0.33680555555561797</v>
      </c>
      <c r="N485" s="3" t="s">
        <v>51</v>
      </c>
      <c r="O485" s="21" t="str">
        <f t="shared" si="58"/>
        <v>KRAMER</v>
      </c>
      <c r="P485" s="5"/>
    </row>
    <row r="486" spans="3:16" ht="21.75" thickTop="1" thickBot="1">
      <c r="C486" s="5"/>
      <c r="D486" s="11" t="s">
        <v>557</v>
      </c>
      <c r="E486" s="9">
        <v>48.6000000000002</v>
      </c>
      <c r="F486" s="10">
        <v>0.33750000000006303</v>
      </c>
      <c r="G486" s="5"/>
      <c r="H486" s="22" t="str">
        <f t="shared" si="59"/>
        <v>URBI</v>
      </c>
      <c r="I486" s="3" t="s">
        <v>222</v>
      </c>
      <c r="J486" s="11" t="str">
        <f t="shared" si="55"/>
        <v>U à L</v>
      </c>
      <c r="K486" s="6" t="str">
        <f t="shared" si="56"/>
        <v>URBI - LAFLEUR</v>
      </c>
      <c r="L486" s="7">
        <f t="shared" si="60"/>
        <v>48.6000000000002</v>
      </c>
      <c r="M486" s="8">
        <f t="shared" si="57"/>
        <v>0.33750000000006303</v>
      </c>
      <c r="N486" s="3" t="s">
        <v>52</v>
      </c>
      <c r="O486" s="21" t="str">
        <f t="shared" si="58"/>
        <v>LAFLEUR</v>
      </c>
      <c r="P486" s="5"/>
    </row>
    <row r="487" spans="3:16" ht="21.75" thickTop="1" thickBot="1">
      <c r="C487" s="5"/>
      <c r="D487" s="11" t="s">
        <v>558</v>
      </c>
      <c r="E487" s="9">
        <v>48.700000000000202</v>
      </c>
      <c r="F487" s="10">
        <v>0.33819444444450802</v>
      </c>
      <c r="G487" s="5"/>
      <c r="H487" s="22" t="str">
        <f t="shared" si="59"/>
        <v>URBI</v>
      </c>
      <c r="I487" s="3" t="s">
        <v>222</v>
      </c>
      <c r="J487" s="11" t="str">
        <f t="shared" si="55"/>
        <v>U à M</v>
      </c>
      <c r="K487" s="6" t="str">
        <f t="shared" si="56"/>
        <v>URBI - MERCIER</v>
      </c>
      <c r="L487" s="7">
        <f t="shared" si="60"/>
        <v>48.700000000000202</v>
      </c>
      <c r="M487" s="8">
        <f t="shared" si="57"/>
        <v>0.33819444444450802</v>
      </c>
      <c r="N487" s="3" t="s">
        <v>53</v>
      </c>
      <c r="O487" s="21" t="str">
        <f t="shared" si="58"/>
        <v>MERCIER</v>
      </c>
      <c r="P487" s="5"/>
    </row>
    <row r="488" spans="3:16" ht="21.75" thickTop="1" thickBot="1">
      <c r="C488" s="5"/>
      <c r="D488" s="11" t="s">
        <v>559</v>
      </c>
      <c r="E488" s="9">
        <v>48.800000000000203</v>
      </c>
      <c r="F488" s="10">
        <v>0.33888888888895302</v>
      </c>
      <c r="G488" s="5"/>
      <c r="H488" s="22" t="str">
        <f t="shared" si="59"/>
        <v>URBI</v>
      </c>
      <c r="I488" s="3" t="s">
        <v>222</v>
      </c>
      <c r="J488" s="11" t="str">
        <f t="shared" si="55"/>
        <v>U à N</v>
      </c>
      <c r="K488" s="6" t="str">
        <f t="shared" si="56"/>
        <v>URBI - NOLO</v>
      </c>
      <c r="L488" s="7">
        <f t="shared" si="60"/>
        <v>48.800000000000203</v>
      </c>
      <c r="M488" s="8">
        <f t="shared" si="57"/>
        <v>0.33888888888895302</v>
      </c>
      <c r="N488" s="3" t="s">
        <v>54</v>
      </c>
      <c r="O488" s="21" t="str">
        <f t="shared" si="58"/>
        <v>NOLO</v>
      </c>
      <c r="P488" s="5"/>
    </row>
    <row r="489" spans="3:16" ht="21.75" thickTop="1" thickBot="1">
      <c r="C489" s="5"/>
      <c r="D489" s="11" t="s">
        <v>560</v>
      </c>
      <c r="E489" s="9">
        <v>48.900000000000198</v>
      </c>
      <c r="F489" s="10">
        <v>0.33958333333339802</v>
      </c>
      <c r="G489" s="5"/>
      <c r="H489" s="22" t="str">
        <f t="shared" si="59"/>
        <v>URBI</v>
      </c>
      <c r="I489" s="3" t="s">
        <v>222</v>
      </c>
      <c r="J489" s="11" t="str">
        <f t="shared" si="55"/>
        <v>U à O</v>
      </c>
      <c r="K489" s="6" t="str">
        <f t="shared" si="56"/>
        <v>URBI - ONDI</v>
      </c>
      <c r="L489" s="7">
        <f t="shared" si="60"/>
        <v>48.900000000000198</v>
      </c>
      <c r="M489" s="8">
        <f t="shared" si="57"/>
        <v>0.33958333333339802</v>
      </c>
      <c r="N489" s="3" t="s">
        <v>216</v>
      </c>
      <c r="O489" s="21" t="str">
        <f t="shared" si="58"/>
        <v>ONDI</v>
      </c>
      <c r="P489" s="5"/>
    </row>
    <row r="490" spans="3:16" ht="21.75" thickTop="1" thickBot="1">
      <c r="C490" s="5"/>
      <c r="D490" s="11" t="s">
        <v>561</v>
      </c>
      <c r="E490" s="9">
        <v>49.000000000000199</v>
      </c>
      <c r="F490" s="10">
        <v>0.34027777777784302</v>
      </c>
      <c r="G490" s="5"/>
      <c r="H490" s="22" t="str">
        <f t="shared" si="59"/>
        <v>URBI</v>
      </c>
      <c r="I490" s="3" t="s">
        <v>222</v>
      </c>
      <c r="J490" s="11" t="str">
        <f t="shared" si="55"/>
        <v>U à P</v>
      </c>
      <c r="K490" s="6" t="str">
        <f t="shared" si="56"/>
        <v>URBI - PRIEUR</v>
      </c>
      <c r="L490" s="7">
        <f t="shared" si="60"/>
        <v>49.000000000000199</v>
      </c>
      <c r="M490" s="8">
        <f t="shared" si="57"/>
        <v>0.34027777777784302</v>
      </c>
      <c r="N490" s="3" t="s">
        <v>217</v>
      </c>
      <c r="O490" s="21" t="str">
        <f t="shared" si="58"/>
        <v>PRIEUR</v>
      </c>
      <c r="P490" s="5"/>
    </row>
    <row r="491" spans="3:16" ht="21.75" thickTop="1" thickBot="1">
      <c r="C491" s="5"/>
      <c r="D491" s="11" t="s">
        <v>562</v>
      </c>
      <c r="E491" s="9">
        <v>49.1000000000002</v>
      </c>
      <c r="F491" s="10">
        <v>0.34097222222228801</v>
      </c>
      <c r="G491" s="5"/>
      <c r="H491" s="22" t="str">
        <f t="shared" si="59"/>
        <v>URBI</v>
      </c>
      <c r="I491" s="3" t="s">
        <v>222</v>
      </c>
      <c r="J491" s="11" t="str">
        <f t="shared" si="55"/>
        <v>U à Q</v>
      </c>
      <c r="K491" s="6" t="str">
        <f t="shared" si="56"/>
        <v>URBI - QUATREBARBE</v>
      </c>
      <c r="L491" s="7">
        <f t="shared" si="60"/>
        <v>49.1000000000002</v>
      </c>
      <c r="M491" s="8">
        <f t="shared" si="57"/>
        <v>0.34097222222228801</v>
      </c>
      <c r="N491" s="3" t="s">
        <v>218</v>
      </c>
      <c r="O491" s="21" t="str">
        <f t="shared" si="58"/>
        <v>QUATREBARBE</v>
      </c>
      <c r="P491" s="5"/>
    </row>
    <row r="492" spans="3:16" ht="21.75" thickTop="1" thickBot="1">
      <c r="C492" s="5"/>
      <c r="D492" s="11" t="s">
        <v>563</v>
      </c>
      <c r="E492" s="9">
        <v>49.200000000000202</v>
      </c>
      <c r="F492" s="10">
        <v>0.34166666666673301</v>
      </c>
      <c r="G492" s="5"/>
      <c r="H492" s="22" t="str">
        <f t="shared" si="59"/>
        <v>URBI</v>
      </c>
      <c r="I492" s="3" t="s">
        <v>222</v>
      </c>
      <c r="J492" s="11" t="str">
        <f t="shared" si="55"/>
        <v>U à R</v>
      </c>
      <c r="K492" s="6" t="str">
        <f t="shared" si="56"/>
        <v>URBI - ROLIN</v>
      </c>
      <c r="L492" s="7">
        <f t="shared" si="60"/>
        <v>49.200000000000202</v>
      </c>
      <c r="M492" s="8">
        <f t="shared" si="57"/>
        <v>0.34166666666673301</v>
      </c>
      <c r="N492" s="3" t="s">
        <v>219</v>
      </c>
      <c r="O492" s="21" t="str">
        <f t="shared" si="58"/>
        <v>ROLIN</v>
      </c>
      <c r="P492" s="5"/>
    </row>
    <row r="493" spans="3:16" ht="21.75" thickTop="1" thickBot="1">
      <c r="C493" s="5"/>
      <c r="D493" s="11" t="s">
        <v>564</v>
      </c>
      <c r="E493" s="9">
        <v>49.300000000000203</v>
      </c>
      <c r="F493" s="10">
        <v>0.34236111111117801</v>
      </c>
      <c r="G493" s="5"/>
      <c r="H493" s="22" t="str">
        <f t="shared" si="59"/>
        <v>URBI</v>
      </c>
      <c r="I493" s="3" t="s">
        <v>222</v>
      </c>
      <c r="J493" s="11" t="str">
        <f t="shared" si="55"/>
        <v>U à S</v>
      </c>
      <c r="K493" s="6" t="str">
        <f t="shared" si="56"/>
        <v>URBI - STERN</v>
      </c>
      <c r="L493" s="7">
        <f t="shared" si="60"/>
        <v>49.300000000000203</v>
      </c>
      <c r="M493" s="8">
        <f t="shared" si="57"/>
        <v>0.34236111111117801</v>
      </c>
      <c r="N493" s="3" t="s">
        <v>220</v>
      </c>
      <c r="O493" s="21" t="str">
        <f t="shared" si="58"/>
        <v>STERN</v>
      </c>
      <c r="P493" s="5"/>
    </row>
    <row r="494" spans="3:16" ht="21.75" thickTop="1" thickBot="1">
      <c r="C494" s="5"/>
      <c r="D494" s="11" t="s">
        <v>565</v>
      </c>
      <c r="E494" s="9">
        <v>49.400000000000198</v>
      </c>
      <c r="F494" s="10">
        <v>0.343055555555623</v>
      </c>
      <c r="G494" s="5"/>
      <c r="H494" s="22" t="str">
        <f t="shared" si="59"/>
        <v>URBI</v>
      </c>
      <c r="I494" s="3" t="s">
        <v>222</v>
      </c>
      <c r="J494" s="11" t="str">
        <f t="shared" si="55"/>
        <v>U à T</v>
      </c>
      <c r="K494" s="6" t="str">
        <f t="shared" si="56"/>
        <v>URBI - TOUTIN</v>
      </c>
      <c r="L494" s="7">
        <f t="shared" si="60"/>
        <v>49.400000000000198</v>
      </c>
      <c r="M494" s="8">
        <f t="shared" si="57"/>
        <v>0.343055555555623</v>
      </c>
      <c r="N494" s="3" t="s">
        <v>221</v>
      </c>
      <c r="O494" s="21" t="str">
        <f t="shared" si="58"/>
        <v>TOUTIN</v>
      </c>
      <c r="P494" s="5"/>
    </row>
    <row r="495" spans="3:16" ht="21.75" thickTop="1" thickBot="1">
      <c r="C495" s="5"/>
      <c r="D495" s="11" t="s">
        <v>566</v>
      </c>
      <c r="E495" s="9">
        <v>49.500000000000199</v>
      </c>
      <c r="F495" s="10">
        <v>0.343750000000068</v>
      </c>
      <c r="G495" s="5"/>
      <c r="H495" s="22" t="str">
        <f t="shared" si="59"/>
        <v>URBI</v>
      </c>
      <c r="I495" s="3" t="s">
        <v>222</v>
      </c>
      <c r="J495" s="11" t="str">
        <f t="shared" si="55"/>
        <v>U à V</v>
      </c>
      <c r="K495" s="6" t="str">
        <f t="shared" si="56"/>
        <v>URBI - VIROUX</v>
      </c>
      <c r="L495" s="7">
        <f t="shared" si="60"/>
        <v>49.500000000000199</v>
      </c>
      <c r="M495" s="8">
        <f t="shared" si="57"/>
        <v>0.343750000000068</v>
      </c>
      <c r="N495" s="3" t="s">
        <v>223</v>
      </c>
      <c r="O495" s="21" t="str">
        <f t="shared" si="58"/>
        <v>VIROUX</v>
      </c>
      <c r="P495" s="5"/>
    </row>
    <row r="496" spans="3:16" ht="21.75" thickTop="1" thickBot="1">
      <c r="C496" s="5"/>
      <c r="D496" s="11" t="s">
        <v>567</v>
      </c>
      <c r="E496" s="9">
        <v>49.6000000000002</v>
      </c>
      <c r="F496" s="10">
        <v>0.344444444444513</v>
      </c>
      <c r="G496" s="5"/>
      <c r="H496" s="22" t="str">
        <f t="shared" si="59"/>
        <v>URBI</v>
      </c>
      <c r="I496" s="3" t="s">
        <v>222</v>
      </c>
      <c r="J496" s="11" t="str">
        <f t="shared" si="55"/>
        <v>U à W</v>
      </c>
      <c r="K496" s="6" t="str">
        <f t="shared" si="56"/>
        <v>URBI - WACHTER</v>
      </c>
      <c r="L496" s="7">
        <f t="shared" si="60"/>
        <v>49.6000000000002</v>
      </c>
      <c r="M496" s="8">
        <f t="shared" si="57"/>
        <v>0.344444444444513</v>
      </c>
      <c r="N496" s="3" t="s">
        <v>224</v>
      </c>
      <c r="O496" s="21" t="str">
        <f t="shared" si="58"/>
        <v>WACHTER</v>
      </c>
      <c r="P496" s="5"/>
    </row>
    <row r="497" spans="3:16" ht="21.75" thickTop="1" thickBot="1">
      <c r="C497" s="5"/>
      <c r="D497" s="11" t="s">
        <v>568</v>
      </c>
      <c r="E497" s="9">
        <v>49.700000000000202</v>
      </c>
      <c r="F497" s="10">
        <v>0.345138888888958</v>
      </c>
      <c r="G497" s="5"/>
      <c r="H497" s="22" t="str">
        <f t="shared" si="59"/>
        <v>URBI</v>
      </c>
      <c r="I497" s="3" t="s">
        <v>222</v>
      </c>
      <c r="J497" s="11" t="str">
        <f t="shared" si="55"/>
        <v>U à X</v>
      </c>
      <c r="K497" s="6" t="str">
        <f t="shared" si="56"/>
        <v>URBI - XERRY</v>
      </c>
      <c r="L497" s="7">
        <f t="shared" si="60"/>
        <v>49.700000000000202</v>
      </c>
      <c r="M497" s="8">
        <f t="shared" si="57"/>
        <v>0.345138888888958</v>
      </c>
      <c r="N497" s="3" t="s">
        <v>225</v>
      </c>
      <c r="O497" s="21" t="str">
        <f t="shared" si="58"/>
        <v>XERRY</v>
      </c>
      <c r="P497" s="5"/>
    </row>
    <row r="498" spans="3:16" ht="21.75" thickTop="1" thickBot="1">
      <c r="C498" s="5"/>
      <c r="D498" s="11" t="s">
        <v>569</v>
      </c>
      <c r="E498" s="9">
        <v>49.800000000000203</v>
      </c>
      <c r="F498" s="10">
        <v>0.34583333333340299</v>
      </c>
      <c r="G498" s="5"/>
      <c r="H498" s="22" t="str">
        <f t="shared" si="59"/>
        <v>URBI</v>
      </c>
      <c r="I498" s="3" t="s">
        <v>222</v>
      </c>
      <c r="J498" s="11" t="str">
        <f t="shared" si="55"/>
        <v>U à Y</v>
      </c>
      <c r="K498" s="6" t="str">
        <f t="shared" si="56"/>
        <v>URBI - YACHOU</v>
      </c>
      <c r="L498" s="7">
        <f t="shared" si="60"/>
        <v>49.800000000000203</v>
      </c>
      <c r="M498" s="8">
        <f t="shared" si="57"/>
        <v>0.34583333333340299</v>
      </c>
      <c r="N498" s="3" t="s">
        <v>226</v>
      </c>
      <c r="O498" s="21" t="str">
        <f t="shared" si="58"/>
        <v>YACHOU</v>
      </c>
      <c r="P498" s="5"/>
    </row>
    <row r="499" spans="3:16" ht="21.75" thickTop="1" thickBot="1">
      <c r="C499" s="5"/>
      <c r="D499" s="11" t="s">
        <v>570</v>
      </c>
      <c r="E499" s="9">
        <v>49.900000000000198</v>
      </c>
      <c r="F499" s="10">
        <v>0.34652777777784799</v>
      </c>
      <c r="G499" s="5"/>
      <c r="H499" s="22" t="str">
        <f t="shared" si="59"/>
        <v>URBI</v>
      </c>
      <c r="I499" s="3" t="s">
        <v>222</v>
      </c>
      <c r="J499" s="11" t="str">
        <f t="shared" si="55"/>
        <v>U à Z</v>
      </c>
      <c r="K499" s="6" t="str">
        <f t="shared" si="56"/>
        <v>URBI - ZAPATA</v>
      </c>
      <c r="L499" s="7">
        <f t="shared" si="60"/>
        <v>49.900000000000198</v>
      </c>
      <c r="M499" s="8">
        <f t="shared" si="57"/>
        <v>0.34652777777784799</v>
      </c>
      <c r="N499" s="3" t="s">
        <v>227</v>
      </c>
      <c r="O499" s="21" t="str">
        <f t="shared" si="58"/>
        <v>ZAPATA</v>
      </c>
      <c r="P499" s="5"/>
    </row>
    <row r="500" spans="3:16" ht="21.75" thickTop="1" thickBot="1">
      <c r="C500" s="5"/>
      <c r="D500" s="11" t="s">
        <v>571</v>
      </c>
      <c r="E500" s="9">
        <v>50.000000000000199</v>
      </c>
      <c r="F500" s="10">
        <v>0.34722222222229299</v>
      </c>
      <c r="G500" s="5"/>
      <c r="H500" s="22" t="str">
        <f t="shared" si="59"/>
        <v>VIROUX</v>
      </c>
      <c r="I500" s="3" t="s">
        <v>223</v>
      </c>
      <c r="J500" s="11" t="str">
        <f t="shared" si="55"/>
        <v>V à A</v>
      </c>
      <c r="K500" s="6" t="str">
        <f t="shared" si="56"/>
        <v>VIROUX - AIMAR</v>
      </c>
      <c r="L500" s="7">
        <f t="shared" si="60"/>
        <v>50.000000000000199</v>
      </c>
      <c r="M500" s="8">
        <f t="shared" si="57"/>
        <v>0.34722222222229299</v>
      </c>
      <c r="N500" s="3" t="s">
        <v>41</v>
      </c>
      <c r="O500" s="21" t="str">
        <f t="shared" si="58"/>
        <v>AIMAR</v>
      </c>
      <c r="P500" s="5"/>
    </row>
    <row r="501" spans="3:16" ht="21.75" thickTop="1" thickBot="1">
      <c r="C501" s="5"/>
      <c r="D501" s="11" t="s">
        <v>572</v>
      </c>
      <c r="E501" s="9">
        <v>50.1000000000002</v>
      </c>
      <c r="F501" s="10">
        <v>0.34791666666673798</v>
      </c>
      <c r="G501" s="5"/>
      <c r="H501" s="22" t="str">
        <f t="shared" si="59"/>
        <v>VIROUX</v>
      </c>
      <c r="I501" s="3" t="s">
        <v>223</v>
      </c>
      <c r="J501" s="11" t="str">
        <f t="shared" si="55"/>
        <v>V à B</v>
      </c>
      <c r="K501" s="6" t="str">
        <f t="shared" si="56"/>
        <v>VIROUX - BONFILS</v>
      </c>
      <c r="L501" s="7">
        <f t="shared" si="60"/>
        <v>50.1000000000002</v>
      </c>
      <c r="M501" s="8">
        <f t="shared" si="57"/>
        <v>0.34791666666673798</v>
      </c>
      <c r="N501" s="3" t="s">
        <v>42</v>
      </c>
      <c r="O501" s="21" t="str">
        <f t="shared" si="58"/>
        <v>BONFILS</v>
      </c>
      <c r="P501" s="5"/>
    </row>
    <row r="502" spans="3:16" ht="21.75" thickTop="1" thickBot="1">
      <c r="C502" s="5"/>
      <c r="D502" s="11" t="s">
        <v>573</v>
      </c>
      <c r="E502" s="9">
        <v>50.200000000000202</v>
      </c>
      <c r="F502" s="10">
        <v>0.34861111111118298</v>
      </c>
      <c r="G502" s="5"/>
      <c r="H502" s="22" t="str">
        <f t="shared" si="59"/>
        <v>VIROUX</v>
      </c>
      <c r="I502" s="3" t="s">
        <v>223</v>
      </c>
      <c r="J502" s="11" t="str">
        <f t="shared" si="55"/>
        <v>V à C</v>
      </c>
      <c r="K502" s="6" t="str">
        <f t="shared" si="56"/>
        <v>VIROUX - CLERC</v>
      </c>
      <c r="L502" s="7">
        <f t="shared" si="60"/>
        <v>50.200000000000202</v>
      </c>
      <c r="M502" s="8">
        <f t="shared" si="57"/>
        <v>0.34861111111118298</v>
      </c>
      <c r="N502" s="3" t="s">
        <v>43</v>
      </c>
      <c r="O502" s="21" t="str">
        <f t="shared" si="58"/>
        <v>CLERC</v>
      </c>
      <c r="P502" s="5"/>
    </row>
    <row r="503" spans="3:16" ht="21.75" thickTop="1" thickBot="1">
      <c r="C503" s="5"/>
      <c r="D503" s="11" t="s">
        <v>574</v>
      </c>
      <c r="E503" s="9">
        <v>50.300000000000203</v>
      </c>
      <c r="F503" s="10">
        <v>0.34930555555562798</v>
      </c>
      <c r="G503" s="5"/>
      <c r="H503" s="22" t="str">
        <f t="shared" si="59"/>
        <v>VIROUX</v>
      </c>
      <c r="I503" s="3" t="s">
        <v>223</v>
      </c>
      <c r="J503" s="11" t="str">
        <f t="shared" si="55"/>
        <v>V à D</v>
      </c>
      <c r="K503" s="6" t="str">
        <f t="shared" si="56"/>
        <v>VIROUX - DELAROCHE</v>
      </c>
      <c r="L503" s="7">
        <f t="shared" si="60"/>
        <v>50.300000000000203</v>
      </c>
      <c r="M503" s="8">
        <f t="shared" si="57"/>
        <v>0.34930555555562798</v>
      </c>
      <c r="N503" s="3" t="s">
        <v>44</v>
      </c>
      <c r="O503" s="21" t="str">
        <f t="shared" si="58"/>
        <v>DELAROCHE</v>
      </c>
      <c r="P503" s="5"/>
    </row>
    <row r="504" spans="3:16" ht="21.75" thickTop="1" thickBot="1">
      <c r="C504" s="5"/>
      <c r="D504" s="11" t="s">
        <v>575</v>
      </c>
      <c r="E504" s="9">
        <v>50.400000000000198</v>
      </c>
      <c r="F504" s="10">
        <v>0.35000000000007297</v>
      </c>
      <c r="G504" s="5"/>
      <c r="H504" s="22" t="str">
        <f t="shared" si="59"/>
        <v>VIROUX</v>
      </c>
      <c r="I504" s="3" t="s">
        <v>223</v>
      </c>
      <c r="J504" s="11" t="str">
        <f t="shared" ref="J504:J567" si="61">I504&amp;" à " &amp;N504</f>
        <v>V à E</v>
      </c>
      <c r="K504" s="6" t="str">
        <f t="shared" ref="K504:K567" si="62">(H504&amp;" - "&amp;O504)</f>
        <v>VIROUX - ELENA</v>
      </c>
      <c r="L504" s="7">
        <f t="shared" si="60"/>
        <v>50.400000000000198</v>
      </c>
      <c r="M504" s="8">
        <f t="shared" ref="M504:M567" si="63">IF($J504=$D504,$F504,IF($J505=$D505,$F505,IF($J506=$D506,$F506,IF($J507=$D507,$F507,IF($J508=$D508,$F508,IF($J509=$D509,$F509,IF($J510=$D510,$F510,IF($J511=$D511,$F511,IF($J512=$D512,$F512,IF($J513=$D513,$F513,IF($J514=$D514,$F514,IF($J515=$D515,$F515,IF($J516=$D516,$F516,IF($J517=$D517,$F517,IF($J518=$D518,$F518,IF($J519=$D519,$F519,IF($J520=$D520,$F520,IF($J521=$D521,$F521,IF($J522=$D522,$F522,IF($J523=$D523,$F523,IF($J524=$D524,$F524,IF($J525=$D525,$F525,IF($J526=$D526,$F526,IF($J527=$D527,$F527,IF($J528=$D528,$F528,IF($J529=$D529,$F529,IF($J530=$D530,$F530,IF($J531=$D531,$F531,IF($J532=$D532,$F532,IF($J533=$D533,$F533,IF($J534=$D534,$F534,IF($J535=$D535,$F535,IF($J536=$D536,$F536,IF($J537=$D537,$F537,IF($J538=$D538,$F538,IF($J539=$D539,$F539,IF($J540=$D540,$F540,IF($J541=$D541,$F541,IF($J542=$D542,$F542,IF($J543=$D543,$F543,IF($J544=$D544,$F544,IF($J545=$D545,$F545,IF($J546=$D546,$F546,IF($J547=$D547,$F547,IF($J548=$D548,$F548,IF($J549=$D549,$F549,IF($J550=$D550,$F550,IF($J551=$D551,$F551,IF($J552=$D552,$F552,IF($J553=$D553,$F553,IF($J554=$D554,$F554,IF($J555=$D555,$F555,IF($J556=$D556,$F556,IF($J557=$D557,$F557,IF($J558=$D558,$F558,IF($J559=$D559,$F559,IF($J560=$D560,$F560,IF($J561=$D561,$F561,IF($J562=$D562,$F562,IF($J563=$D563,$F563,IF($J565=$D565,$F565,IF($J566=$D566,$F566,IF($J567=$D567,$F567,IF($J568=$D568,$F568,""))))))))))))))))))))))))))))))))))))))))))))))))))))))))))))))))</f>
        <v>0.35000000000007297</v>
      </c>
      <c r="N504" s="3" t="s">
        <v>45</v>
      </c>
      <c r="O504" s="21" t="str">
        <f t="shared" ref="O504:O567" si="64">IF(N504="A",$A$1,IF(N504="B",$A$2,IF(N504="C",$A$3,IF(N504="D",$A$4,IF(N504="E",$A$5,IF(N504="F",$A$6,IF(N504="G",$A$7,IF(N504="H",$A$8,IF(N504="I",$A$9,IF(N504="J",$A$10,IF(N504="K",$A$11,IF(N504="L",$A$12,IF(N504="M",$A$13,IF(N504="N",$A$14,IF(N504="O",$A$15,IF(N504="P",$A$16,IF(N504="Q",$A$17,IF(N504="R",$A$18,IF(N504="S",$A$19,IF(N504="T",$A$20,IF(N504="U",$A$21,IF(N504="V",$A$22,IF(N504="W",$A$23,IF(N504="X",$A$24,IF(N504="Y",$A$25,IF(N504="Z",$A$26,""))))))))))))))))))))))))))</f>
        <v>ELENA</v>
      </c>
      <c r="P504" s="5"/>
    </row>
    <row r="505" spans="3:16" ht="21.75" thickTop="1" thickBot="1">
      <c r="C505" s="5"/>
      <c r="D505" s="11" t="s">
        <v>576</v>
      </c>
      <c r="E505" s="9">
        <v>50.500000000000199</v>
      </c>
      <c r="F505" s="10">
        <v>0.35069444444451803</v>
      </c>
      <c r="G505" s="5"/>
      <c r="H505" s="22" t="str">
        <f t="shared" si="59"/>
        <v>VIROUX</v>
      </c>
      <c r="I505" s="3" t="s">
        <v>223</v>
      </c>
      <c r="J505" s="11" t="str">
        <f t="shared" si="61"/>
        <v>V à F</v>
      </c>
      <c r="K505" s="6" t="str">
        <f t="shared" si="62"/>
        <v>VIROUX - FAVRE</v>
      </c>
      <c r="L505" s="7">
        <f t="shared" si="60"/>
        <v>50.500000000000199</v>
      </c>
      <c r="M505" s="8">
        <f t="shared" si="63"/>
        <v>0.35069444444451803</v>
      </c>
      <c r="N505" s="3" t="s">
        <v>46</v>
      </c>
      <c r="O505" s="21" t="str">
        <f t="shared" si="64"/>
        <v>FAVRE</v>
      </c>
      <c r="P505" s="5"/>
    </row>
    <row r="506" spans="3:16" ht="21.75" thickTop="1" thickBot="1">
      <c r="C506" s="5"/>
      <c r="D506" s="11" t="s">
        <v>577</v>
      </c>
      <c r="E506" s="9">
        <v>50.6000000000002</v>
      </c>
      <c r="F506" s="10">
        <v>0.35138888888896302</v>
      </c>
      <c r="G506" s="5"/>
      <c r="H506" s="22" t="str">
        <f t="shared" si="59"/>
        <v>VIROUX</v>
      </c>
      <c r="I506" s="3" t="s">
        <v>223</v>
      </c>
      <c r="J506" s="11" t="str">
        <f t="shared" si="61"/>
        <v>V à G</v>
      </c>
      <c r="K506" s="6" t="str">
        <f t="shared" si="62"/>
        <v>VIROUX - GARREC</v>
      </c>
      <c r="L506" s="7">
        <f t="shared" si="60"/>
        <v>50.6000000000002</v>
      </c>
      <c r="M506" s="8">
        <f t="shared" si="63"/>
        <v>0.35138888888896302</v>
      </c>
      <c r="N506" s="3" t="s">
        <v>47</v>
      </c>
      <c r="O506" s="21" t="str">
        <f t="shared" si="64"/>
        <v>GARREC</v>
      </c>
      <c r="P506" s="5"/>
    </row>
    <row r="507" spans="3:16" ht="21.75" thickTop="1" thickBot="1">
      <c r="C507" s="5"/>
      <c r="D507" s="11" t="s">
        <v>578</v>
      </c>
      <c r="E507" s="9">
        <v>50.700000000000202</v>
      </c>
      <c r="F507" s="10">
        <v>0.35208333333340802</v>
      </c>
      <c r="G507" s="5"/>
      <c r="H507" s="22" t="str">
        <f t="shared" si="59"/>
        <v>VIROUX</v>
      </c>
      <c r="I507" s="3" t="s">
        <v>223</v>
      </c>
      <c r="J507" s="11" t="str">
        <f t="shared" si="61"/>
        <v>V à H</v>
      </c>
      <c r="K507" s="6" t="str">
        <f t="shared" si="62"/>
        <v>VIROUX - HADJ</v>
      </c>
      <c r="L507" s="7">
        <f t="shared" si="60"/>
        <v>50.700000000000202</v>
      </c>
      <c r="M507" s="8">
        <f t="shared" si="63"/>
        <v>0.35208333333340802</v>
      </c>
      <c r="N507" s="3" t="s">
        <v>48</v>
      </c>
      <c r="O507" s="21" t="str">
        <f t="shared" si="64"/>
        <v>HADJ</v>
      </c>
      <c r="P507" s="5"/>
    </row>
    <row r="508" spans="3:16" ht="21.75" thickTop="1" thickBot="1">
      <c r="C508" s="5"/>
      <c r="D508" s="11" t="s">
        <v>579</v>
      </c>
      <c r="E508" s="9">
        <v>50.800000000000203</v>
      </c>
      <c r="F508" s="10">
        <v>0.35277777777785302</v>
      </c>
      <c r="G508" s="5"/>
      <c r="H508" s="22" t="str">
        <f t="shared" si="59"/>
        <v>VIROUX</v>
      </c>
      <c r="I508" s="3" t="s">
        <v>223</v>
      </c>
      <c r="J508" s="11" t="str">
        <f t="shared" si="61"/>
        <v>V à I</v>
      </c>
      <c r="K508" s="6" t="str">
        <f t="shared" si="62"/>
        <v>VIROUX - INAUDI</v>
      </c>
      <c r="L508" s="7">
        <f t="shared" si="60"/>
        <v>50.800000000000203</v>
      </c>
      <c r="M508" s="8">
        <f t="shared" si="63"/>
        <v>0.35277777777785302</v>
      </c>
      <c r="N508" s="3" t="s">
        <v>49</v>
      </c>
      <c r="O508" s="21" t="str">
        <f t="shared" si="64"/>
        <v>INAUDI</v>
      </c>
      <c r="P508" s="5"/>
    </row>
    <row r="509" spans="3:16" ht="21.75" thickTop="1" thickBot="1">
      <c r="C509" s="5"/>
      <c r="D509" s="11" t="s">
        <v>580</v>
      </c>
      <c r="E509" s="9">
        <v>50.900000000000198</v>
      </c>
      <c r="F509" s="10">
        <v>0.35347222222229802</v>
      </c>
      <c r="G509" s="5"/>
      <c r="H509" s="22" t="str">
        <f t="shared" si="59"/>
        <v>VIROUX</v>
      </c>
      <c r="I509" s="3" t="s">
        <v>223</v>
      </c>
      <c r="J509" s="11" t="str">
        <f t="shared" si="61"/>
        <v>V à J</v>
      </c>
      <c r="K509" s="6" t="str">
        <f t="shared" si="62"/>
        <v>VIROUX - JAQUET</v>
      </c>
      <c r="L509" s="7">
        <f t="shared" si="60"/>
        <v>50.900000000000198</v>
      </c>
      <c r="M509" s="8">
        <f t="shared" si="63"/>
        <v>0.35347222222229802</v>
      </c>
      <c r="N509" s="3" t="s">
        <v>50</v>
      </c>
      <c r="O509" s="21" t="str">
        <f t="shared" si="64"/>
        <v>JAQUET</v>
      </c>
      <c r="P509" s="5"/>
    </row>
    <row r="510" spans="3:16" ht="21.75" thickTop="1" thickBot="1">
      <c r="C510" s="5"/>
      <c r="D510" s="11" t="s">
        <v>581</v>
      </c>
      <c r="E510" s="9">
        <v>51.000000000000199</v>
      </c>
      <c r="F510" s="10">
        <v>0.35416666666674301</v>
      </c>
      <c r="G510" s="5"/>
      <c r="H510" s="22" t="str">
        <f t="shared" si="59"/>
        <v>VIROUX</v>
      </c>
      <c r="I510" s="3" t="s">
        <v>223</v>
      </c>
      <c r="J510" s="11" t="str">
        <f t="shared" si="61"/>
        <v>V à K</v>
      </c>
      <c r="K510" s="6" t="str">
        <f t="shared" si="62"/>
        <v>VIROUX - KRAMER</v>
      </c>
      <c r="L510" s="7">
        <f t="shared" si="60"/>
        <v>51.000000000000199</v>
      </c>
      <c r="M510" s="8">
        <f t="shared" si="63"/>
        <v>0.35416666666674301</v>
      </c>
      <c r="N510" s="3" t="s">
        <v>51</v>
      </c>
      <c r="O510" s="21" t="str">
        <f t="shared" si="64"/>
        <v>KRAMER</v>
      </c>
      <c r="P510" s="5"/>
    </row>
    <row r="511" spans="3:16" ht="21.75" thickTop="1" thickBot="1">
      <c r="C511" s="5"/>
      <c r="D511" s="11" t="s">
        <v>582</v>
      </c>
      <c r="E511" s="9">
        <v>51.1000000000002</v>
      </c>
      <c r="F511" s="10">
        <v>0.35486111111118801</v>
      </c>
      <c r="G511" s="5"/>
      <c r="H511" s="22" t="str">
        <f t="shared" si="59"/>
        <v>VIROUX</v>
      </c>
      <c r="I511" s="3" t="s">
        <v>223</v>
      </c>
      <c r="J511" s="11" t="str">
        <f t="shared" si="61"/>
        <v>V à L</v>
      </c>
      <c r="K511" s="6" t="str">
        <f t="shared" si="62"/>
        <v>VIROUX - LAFLEUR</v>
      </c>
      <c r="L511" s="7">
        <f t="shared" si="60"/>
        <v>51.1000000000002</v>
      </c>
      <c r="M511" s="8">
        <f t="shared" si="63"/>
        <v>0.35486111111118801</v>
      </c>
      <c r="N511" s="3" t="s">
        <v>52</v>
      </c>
      <c r="O511" s="21" t="str">
        <f t="shared" si="64"/>
        <v>LAFLEUR</v>
      </c>
      <c r="P511" s="5"/>
    </row>
    <row r="512" spans="3:16" ht="21.75" thickTop="1" thickBot="1">
      <c r="C512" s="5"/>
      <c r="D512" s="11" t="s">
        <v>583</v>
      </c>
      <c r="E512" s="9">
        <v>51.200000000000202</v>
      </c>
      <c r="F512" s="10">
        <v>0.35555555555563301</v>
      </c>
      <c r="G512" s="5"/>
      <c r="H512" s="22" t="str">
        <f t="shared" si="59"/>
        <v>VIROUX</v>
      </c>
      <c r="I512" s="3" t="s">
        <v>223</v>
      </c>
      <c r="J512" s="11" t="str">
        <f t="shared" si="61"/>
        <v>V à M</v>
      </c>
      <c r="K512" s="6" t="str">
        <f t="shared" si="62"/>
        <v>VIROUX - MERCIER</v>
      </c>
      <c r="L512" s="7">
        <f t="shared" si="60"/>
        <v>51.200000000000202</v>
      </c>
      <c r="M512" s="8">
        <f t="shared" si="63"/>
        <v>0.35555555555563301</v>
      </c>
      <c r="N512" s="3" t="s">
        <v>53</v>
      </c>
      <c r="O512" s="21" t="str">
        <f t="shared" si="64"/>
        <v>MERCIER</v>
      </c>
      <c r="P512" s="5"/>
    </row>
    <row r="513" spans="3:16" ht="21.75" thickTop="1" thickBot="1">
      <c r="C513" s="5"/>
      <c r="D513" s="11" t="s">
        <v>584</v>
      </c>
      <c r="E513" s="9">
        <v>51.300000000000203</v>
      </c>
      <c r="F513" s="10">
        <v>0.356250000000078</v>
      </c>
      <c r="G513" s="5"/>
      <c r="H513" s="22" t="str">
        <f t="shared" ref="H513:H576" si="65">IF($I513="A",$A$1,IF($I513="B",$A$2,IF($I513="C",$A$3,IF($I513="D",$A$4,IF($I513="E",$A$5,IF($I513="F",$A$6,IF($I513="G",$A$7,IF($I513="H",$A$8,IF($I513="I",$A$9,IF($I513="J",$A$10,IF($I513="K",$A$11,IF($I513="L",$A$12,IF($I513="M",$A$13,IF($I513="N",$A$14,IF($I513="O",$A$15,IF($I513="P",$A$16,IF($I513="Q",$A$17,IF($I513="R",$A$18,IF($I513="S",$A$19,IF($I513="T",$A$20,IF($I513="U",$A$21,IF($I513="V",$A$22,IF($I513="W",$A$23,IF($I513="X",$A$24,IF($I513="Y",$A$25,IF($I513="Z",$A$26,""))))))))))))))))))))))))))</f>
        <v>VIROUX</v>
      </c>
      <c r="I513" s="3" t="s">
        <v>223</v>
      </c>
      <c r="J513" s="11" t="str">
        <f t="shared" si="61"/>
        <v>V à N</v>
      </c>
      <c r="K513" s="6" t="str">
        <f t="shared" si="62"/>
        <v>VIROUX - NOLO</v>
      </c>
      <c r="L513" s="7">
        <f t="shared" si="60"/>
        <v>51.300000000000203</v>
      </c>
      <c r="M513" s="8">
        <f t="shared" si="63"/>
        <v>0.356250000000078</v>
      </c>
      <c r="N513" s="3" t="s">
        <v>54</v>
      </c>
      <c r="O513" s="21" t="str">
        <f t="shared" si="64"/>
        <v>NOLO</v>
      </c>
      <c r="P513" s="5"/>
    </row>
    <row r="514" spans="3:16" ht="21.75" thickTop="1" thickBot="1">
      <c r="C514" s="5"/>
      <c r="D514" s="11" t="s">
        <v>585</v>
      </c>
      <c r="E514" s="9">
        <v>51.400000000000198</v>
      </c>
      <c r="F514" s="10">
        <v>0.356944444444523</v>
      </c>
      <c r="G514" s="5"/>
      <c r="H514" s="22" t="str">
        <f t="shared" si="65"/>
        <v>VIROUX</v>
      </c>
      <c r="I514" s="3" t="s">
        <v>223</v>
      </c>
      <c r="J514" s="11" t="str">
        <f t="shared" si="61"/>
        <v>V à O</v>
      </c>
      <c r="K514" s="6" t="str">
        <f t="shared" si="62"/>
        <v>VIROUX - ONDI</v>
      </c>
      <c r="L514" s="7">
        <f t="shared" ref="L514:L577" si="66">IF($J514=$D514,$E514,IF($J515=$D515,$E515,IF($J516=$D516,$E516,IF($J517=$D517,$E517,IF($J518=$D518,$E518,IF($J519=$D519,$E519,IF($J520=$D520,$E520,IF($J521=$D521,$E521,IF($J522=$D522,$E522,IF($J523=$D523,$E523,IF($J524=$D524,$E524,IF($J525=$D525,$E525,IF($J526=$D526,$E526,IF($J527=$D527,$E527,IF($J528=$D528,$E528,IF($J529=$D529,$E529,IF($J530=$D530,$E530,IF($J531=$D531,$E531,IF($J532=$D532,$E532,IF($J533=$D533,$E533,IF($J534=$D534,$E534,IF($J535=$D535,$E535,IF($J536=$D536,$E536,IF($J537=$D537,$E537,IF($J538=$D538,$E538,IF($J539=$D539,$E539,IF($J540=$D540,$E540,IF($J541=$D541,$E541,IF($J542=$D542,$E542,IF($J543=$D543,$E543,IF($J544=$D544,$E544,IF($J545=$D545,$E545,IF($J546=$D546,$E546,IF($J547=$D547,$E547,IF($J548=$D548,$E548,IF($J549=$D549,$E549,IF($J550=$D550,$E550,IF($J551=$D551,$E551,IF($J552=$D552,$E552,IF($J553=$D553,$E553,IF($J554=$D554,$E554,IF($J555=$D555,$E555,IF($J556=$D556,$E556,IF($J557=$D557,$E557,IF($J558=$D558,$E558,IF($J559=$D559,$E559,IF($J560=$D560,$E560,IF($J561=$D561,$E561,IF($J562=$D562,$E562,IF($J563=$D563,$E563,IF($J564=$D564,$E564,IF($J565=$D565,$E565,IF($J566=$D566,$E566,IF($J567=$D567,$E567,IF($J568=$D568,$E568,IF($J569=$D569,$E569,IF($J570=$D570,$E570,IF($J571=$D571,$E571,IF($J572=$D572,$E572,IF($J573=$D573,$E573,IF($J575=$D575,$E575,IF($J576=$D576,$E576,IF($J577=$D577,$E577,IF($J578=$D578,$E578,""))))))))))))))))))))))))))))))))))))))))))))))))))))))))))))))))</f>
        <v>51.400000000000198</v>
      </c>
      <c r="M514" s="8">
        <f t="shared" si="63"/>
        <v>0.356944444444523</v>
      </c>
      <c r="N514" s="3" t="s">
        <v>216</v>
      </c>
      <c r="O514" s="21" t="str">
        <f t="shared" si="64"/>
        <v>ONDI</v>
      </c>
      <c r="P514" s="5"/>
    </row>
    <row r="515" spans="3:16" ht="21.75" thickTop="1" thickBot="1">
      <c r="C515" s="5"/>
      <c r="D515" s="11" t="s">
        <v>586</v>
      </c>
      <c r="E515" s="9">
        <v>51.500000000000199</v>
      </c>
      <c r="F515" s="10">
        <v>0.357638888888968</v>
      </c>
      <c r="G515" s="5"/>
      <c r="H515" s="22" t="str">
        <f t="shared" si="65"/>
        <v>VIROUX</v>
      </c>
      <c r="I515" s="3" t="s">
        <v>223</v>
      </c>
      <c r="J515" s="11" t="str">
        <f t="shared" si="61"/>
        <v>V à P</v>
      </c>
      <c r="K515" s="6" t="str">
        <f t="shared" si="62"/>
        <v>VIROUX - PRIEUR</v>
      </c>
      <c r="L515" s="7">
        <f t="shared" si="66"/>
        <v>51.500000000000199</v>
      </c>
      <c r="M515" s="8">
        <f t="shared" si="63"/>
        <v>0.357638888888968</v>
      </c>
      <c r="N515" s="3" t="s">
        <v>217</v>
      </c>
      <c r="O515" s="21" t="str">
        <f t="shared" si="64"/>
        <v>PRIEUR</v>
      </c>
      <c r="P515" s="5"/>
    </row>
    <row r="516" spans="3:16" ht="21.75" thickTop="1" thickBot="1">
      <c r="C516" s="5"/>
      <c r="D516" s="11" t="s">
        <v>587</v>
      </c>
      <c r="E516" s="9">
        <v>51.6000000000002</v>
      </c>
      <c r="F516" s="10">
        <v>0.358333333333413</v>
      </c>
      <c r="G516" s="5"/>
      <c r="H516" s="22" t="str">
        <f t="shared" si="65"/>
        <v>VIROUX</v>
      </c>
      <c r="I516" s="3" t="s">
        <v>223</v>
      </c>
      <c r="J516" s="11" t="str">
        <f t="shared" si="61"/>
        <v>V à Q</v>
      </c>
      <c r="K516" s="6" t="str">
        <f t="shared" si="62"/>
        <v>VIROUX - QUATREBARBE</v>
      </c>
      <c r="L516" s="7">
        <f t="shared" si="66"/>
        <v>51.6000000000002</v>
      </c>
      <c r="M516" s="8">
        <f t="shared" si="63"/>
        <v>0.358333333333413</v>
      </c>
      <c r="N516" s="3" t="s">
        <v>218</v>
      </c>
      <c r="O516" s="21" t="str">
        <f t="shared" si="64"/>
        <v>QUATREBARBE</v>
      </c>
      <c r="P516" s="5"/>
    </row>
    <row r="517" spans="3:16" ht="21.75" thickTop="1" thickBot="1">
      <c r="C517" s="5"/>
      <c r="D517" s="11" t="s">
        <v>588</v>
      </c>
      <c r="E517" s="9">
        <v>51.700000000000202</v>
      </c>
      <c r="F517" s="10">
        <v>0.35902777777785799</v>
      </c>
      <c r="G517" s="5"/>
      <c r="H517" s="22" t="str">
        <f t="shared" si="65"/>
        <v>VIROUX</v>
      </c>
      <c r="I517" s="3" t="s">
        <v>223</v>
      </c>
      <c r="J517" s="11" t="str">
        <f t="shared" si="61"/>
        <v>V à R</v>
      </c>
      <c r="K517" s="6" t="str">
        <f t="shared" si="62"/>
        <v>VIROUX - ROLIN</v>
      </c>
      <c r="L517" s="7">
        <f t="shared" si="66"/>
        <v>51.700000000000202</v>
      </c>
      <c r="M517" s="8">
        <f t="shared" si="63"/>
        <v>0.35902777777785799</v>
      </c>
      <c r="N517" s="3" t="s">
        <v>219</v>
      </c>
      <c r="O517" s="21" t="str">
        <f t="shared" si="64"/>
        <v>ROLIN</v>
      </c>
      <c r="P517" s="5"/>
    </row>
    <row r="518" spans="3:16" ht="21.75" thickTop="1" thickBot="1">
      <c r="C518" s="5"/>
      <c r="D518" s="11" t="s">
        <v>589</v>
      </c>
      <c r="E518" s="9">
        <v>51.800000000000203</v>
      </c>
      <c r="F518" s="10">
        <v>0.35972222222230299</v>
      </c>
      <c r="G518" s="5"/>
      <c r="H518" s="22" t="str">
        <f t="shared" si="65"/>
        <v>VIROUX</v>
      </c>
      <c r="I518" s="3" t="s">
        <v>223</v>
      </c>
      <c r="J518" s="11" t="str">
        <f t="shared" si="61"/>
        <v>V à S</v>
      </c>
      <c r="K518" s="6" t="str">
        <f t="shared" si="62"/>
        <v>VIROUX - STERN</v>
      </c>
      <c r="L518" s="7">
        <f t="shared" si="66"/>
        <v>51.800000000000203</v>
      </c>
      <c r="M518" s="8">
        <f t="shared" si="63"/>
        <v>0.35972222222230299</v>
      </c>
      <c r="N518" s="3" t="s">
        <v>220</v>
      </c>
      <c r="O518" s="21" t="str">
        <f t="shared" si="64"/>
        <v>STERN</v>
      </c>
      <c r="P518" s="5"/>
    </row>
    <row r="519" spans="3:16" ht="21.75" thickTop="1" thickBot="1">
      <c r="C519" s="5"/>
      <c r="D519" s="11" t="s">
        <v>590</v>
      </c>
      <c r="E519" s="9">
        <v>51.900000000000198</v>
      </c>
      <c r="F519" s="10">
        <v>0.36041666666674799</v>
      </c>
      <c r="G519" s="5"/>
      <c r="H519" s="22" t="str">
        <f t="shared" si="65"/>
        <v>VIROUX</v>
      </c>
      <c r="I519" s="3" t="s">
        <v>223</v>
      </c>
      <c r="J519" s="11" t="str">
        <f t="shared" si="61"/>
        <v>V à T</v>
      </c>
      <c r="K519" s="6" t="str">
        <f t="shared" si="62"/>
        <v>VIROUX - TOUTIN</v>
      </c>
      <c r="L519" s="7">
        <f t="shared" si="66"/>
        <v>51.900000000000198</v>
      </c>
      <c r="M519" s="8">
        <f t="shared" si="63"/>
        <v>0.36041666666674799</v>
      </c>
      <c r="N519" s="3" t="s">
        <v>221</v>
      </c>
      <c r="O519" s="21" t="str">
        <f t="shared" si="64"/>
        <v>TOUTIN</v>
      </c>
      <c r="P519" s="5"/>
    </row>
    <row r="520" spans="3:16" ht="21.75" thickTop="1" thickBot="1">
      <c r="C520" s="5"/>
      <c r="D520" s="11" t="s">
        <v>591</v>
      </c>
      <c r="E520" s="9">
        <v>52.000000000000199</v>
      </c>
      <c r="F520" s="10">
        <v>0.36111111111119298</v>
      </c>
      <c r="G520" s="5"/>
      <c r="H520" s="22" t="str">
        <f t="shared" si="65"/>
        <v>VIROUX</v>
      </c>
      <c r="I520" s="3" t="s">
        <v>223</v>
      </c>
      <c r="J520" s="11" t="str">
        <f t="shared" si="61"/>
        <v>V à U</v>
      </c>
      <c r="K520" s="6" t="str">
        <f t="shared" si="62"/>
        <v>VIROUX - URBI</v>
      </c>
      <c r="L520" s="7">
        <f t="shared" si="66"/>
        <v>52.000000000000199</v>
      </c>
      <c r="M520" s="8">
        <f t="shared" si="63"/>
        <v>0.36111111111119298</v>
      </c>
      <c r="N520" s="3" t="s">
        <v>222</v>
      </c>
      <c r="O520" s="21" t="str">
        <f t="shared" si="64"/>
        <v>URBI</v>
      </c>
      <c r="P520" s="5"/>
    </row>
    <row r="521" spans="3:16" ht="21.75" thickTop="1" thickBot="1">
      <c r="C521" s="5"/>
      <c r="D521" s="11" t="s">
        <v>592</v>
      </c>
      <c r="E521" s="9">
        <v>52.1000000000002</v>
      </c>
      <c r="F521" s="10">
        <v>0.36180555555563798</v>
      </c>
      <c r="G521" s="5"/>
      <c r="H521" s="22" t="str">
        <f t="shared" si="65"/>
        <v>VIROUX</v>
      </c>
      <c r="I521" s="3" t="s">
        <v>223</v>
      </c>
      <c r="J521" s="11" t="str">
        <f t="shared" si="61"/>
        <v>V à W</v>
      </c>
      <c r="K521" s="6" t="str">
        <f t="shared" si="62"/>
        <v>VIROUX - WACHTER</v>
      </c>
      <c r="L521" s="7">
        <f t="shared" si="66"/>
        <v>52.1000000000002</v>
      </c>
      <c r="M521" s="8">
        <f t="shared" si="63"/>
        <v>0.36180555555563798</v>
      </c>
      <c r="N521" s="3" t="s">
        <v>224</v>
      </c>
      <c r="O521" s="21" t="str">
        <f t="shared" si="64"/>
        <v>WACHTER</v>
      </c>
      <c r="P521" s="5"/>
    </row>
    <row r="522" spans="3:16" ht="21.75" thickTop="1" thickBot="1">
      <c r="C522" s="5"/>
      <c r="D522" s="11" t="s">
        <v>593</v>
      </c>
      <c r="E522" s="9">
        <v>52.200000000000202</v>
      </c>
      <c r="F522" s="10">
        <v>0.36250000000008298</v>
      </c>
      <c r="G522" s="5"/>
      <c r="H522" s="22" t="str">
        <f t="shared" si="65"/>
        <v>VIROUX</v>
      </c>
      <c r="I522" s="3" t="s">
        <v>223</v>
      </c>
      <c r="J522" s="11" t="str">
        <f t="shared" si="61"/>
        <v>V à X</v>
      </c>
      <c r="K522" s="6" t="str">
        <f t="shared" si="62"/>
        <v>VIROUX - XERRY</v>
      </c>
      <c r="L522" s="7">
        <f t="shared" si="66"/>
        <v>52.200000000000202</v>
      </c>
      <c r="M522" s="8">
        <f t="shared" si="63"/>
        <v>0.36250000000008298</v>
      </c>
      <c r="N522" s="3" t="s">
        <v>225</v>
      </c>
      <c r="O522" s="21" t="str">
        <f t="shared" si="64"/>
        <v>XERRY</v>
      </c>
      <c r="P522" s="5"/>
    </row>
    <row r="523" spans="3:16" ht="21.75" thickTop="1" thickBot="1">
      <c r="C523" s="5"/>
      <c r="D523" s="11" t="s">
        <v>594</v>
      </c>
      <c r="E523" s="9">
        <v>52.300000000000203</v>
      </c>
      <c r="F523" s="10">
        <v>0.36319444444452798</v>
      </c>
      <c r="G523" s="5"/>
      <c r="H523" s="22" t="str">
        <f t="shared" si="65"/>
        <v>VIROUX</v>
      </c>
      <c r="I523" s="3" t="s">
        <v>223</v>
      </c>
      <c r="J523" s="11" t="str">
        <f t="shared" si="61"/>
        <v>V à Y</v>
      </c>
      <c r="K523" s="6" t="str">
        <f t="shared" si="62"/>
        <v>VIROUX - YACHOU</v>
      </c>
      <c r="L523" s="7">
        <f t="shared" si="66"/>
        <v>52.300000000000203</v>
      </c>
      <c r="M523" s="8">
        <f t="shared" si="63"/>
        <v>0.36319444444452798</v>
      </c>
      <c r="N523" s="3" t="s">
        <v>226</v>
      </c>
      <c r="O523" s="21" t="str">
        <f t="shared" si="64"/>
        <v>YACHOU</v>
      </c>
      <c r="P523" s="5"/>
    </row>
    <row r="524" spans="3:16" ht="21.75" thickTop="1" thickBot="1">
      <c r="C524" s="5"/>
      <c r="D524" s="11" t="s">
        <v>595</v>
      </c>
      <c r="E524" s="9">
        <v>52.400000000000198</v>
      </c>
      <c r="F524" s="10">
        <v>0.36388888888897297</v>
      </c>
      <c r="G524" s="5"/>
      <c r="H524" s="22" t="str">
        <f t="shared" si="65"/>
        <v>VIROUX</v>
      </c>
      <c r="I524" s="3" t="s">
        <v>223</v>
      </c>
      <c r="J524" s="11" t="str">
        <f t="shared" si="61"/>
        <v>V à Z</v>
      </c>
      <c r="K524" s="6" t="str">
        <f t="shared" si="62"/>
        <v>VIROUX - ZAPATA</v>
      </c>
      <c r="L524" s="7">
        <f t="shared" si="66"/>
        <v>52.400000000000198</v>
      </c>
      <c r="M524" s="8">
        <f t="shared" si="63"/>
        <v>0.36388888888897297</v>
      </c>
      <c r="N524" s="3" t="s">
        <v>227</v>
      </c>
      <c r="O524" s="21" t="str">
        <f t="shared" si="64"/>
        <v>ZAPATA</v>
      </c>
      <c r="P524" s="5"/>
    </row>
    <row r="525" spans="3:16" ht="21.75" thickTop="1" thickBot="1">
      <c r="C525" s="5"/>
      <c r="D525" s="11" t="s">
        <v>596</v>
      </c>
      <c r="E525" s="9">
        <v>52.500000000000199</v>
      </c>
      <c r="F525" s="10">
        <v>0.36458333333341802</v>
      </c>
      <c r="G525" s="5"/>
      <c r="H525" s="22" t="str">
        <f t="shared" si="65"/>
        <v>WACHTER</v>
      </c>
      <c r="I525" s="3" t="s">
        <v>224</v>
      </c>
      <c r="J525" s="11" t="str">
        <f t="shared" si="61"/>
        <v>W à A</v>
      </c>
      <c r="K525" s="6" t="str">
        <f t="shared" si="62"/>
        <v>WACHTER - AIMAR</v>
      </c>
      <c r="L525" s="7">
        <f t="shared" si="66"/>
        <v>52.500000000000199</v>
      </c>
      <c r="M525" s="8">
        <f t="shared" si="63"/>
        <v>0.36458333333341802</v>
      </c>
      <c r="N525" s="3" t="s">
        <v>41</v>
      </c>
      <c r="O525" s="21" t="str">
        <f t="shared" si="64"/>
        <v>AIMAR</v>
      </c>
      <c r="P525" s="5"/>
    </row>
    <row r="526" spans="3:16" ht="21.75" thickTop="1" thickBot="1">
      <c r="C526" s="5"/>
      <c r="D526" s="11" t="s">
        <v>597</v>
      </c>
      <c r="E526" s="9">
        <v>52.6000000000002</v>
      </c>
      <c r="F526" s="10">
        <v>0.36527777777786302</v>
      </c>
      <c r="G526" s="5"/>
      <c r="H526" s="22" t="str">
        <f t="shared" si="65"/>
        <v>WACHTER</v>
      </c>
      <c r="I526" s="3" t="s">
        <v>224</v>
      </c>
      <c r="J526" s="11" t="str">
        <f t="shared" si="61"/>
        <v>W à B</v>
      </c>
      <c r="K526" s="6" t="str">
        <f t="shared" si="62"/>
        <v>WACHTER - BONFILS</v>
      </c>
      <c r="L526" s="7">
        <f t="shared" si="66"/>
        <v>52.6000000000002</v>
      </c>
      <c r="M526" s="8">
        <f t="shared" si="63"/>
        <v>0.36527777777786302</v>
      </c>
      <c r="N526" s="3" t="s">
        <v>42</v>
      </c>
      <c r="O526" s="21" t="str">
        <f t="shared" si="64"/>
        <v>BONFILS</v>
      </c>
      <c r="P526" s="5"/>
    </row>
    <row r="527" spans="3:16" ht="21.75" thickTop="1" thickBot="1">
      <c r="C527" s="5"/>
      <c r="D527" s="11" t="s">
        <v>598</v>
      </c>
      <c r="E527" s="9">
        <v>52.700000000000202</v>
      </c>
      <c r="F527" s="10">
        <v>0.36597222222230802</v>
      </c>
      <c r="G527" s="5"/>
      <c r="H527" s="22" t="str">
        <f t="shared" si="65"/>
        <v>WACHTER</v>
      </c>
      <c r="I527" s="3" t="s">
        <v>224</v>
      </c>
      <c r="J527" s="11" t="str">
        <f t="shared" si="61"/>
        <v>W à C</v>
      </c>
      <c r="K527" s="6" t="str">
        <f t="shared" si="62"/>
        <v>WACHTER - CLERC</v>
      </c>
      <c r="L527" s="7">
        <f t="shared" si="66"/>
        <v>52.700000000000202</v>
      </c>
      <c r="M527" s="8">
        <f t="shared" si="63"/>
        <v>0.36597222222230802</v>
      </c>
      <c r="N527" s="3" t="s">
        <v>43</v>
      </c>
      <c r="O527" s="21" t="str">
        <f t="shared" si="64"/>
        <v>CLERC</v>
      </c>
      <c r="P527" s="5"/>
    </row>
    <row r="528" spans="3:16" ht="21.75" thickTop="1" thickBot="1">
      <c r="C528" s="5"/>
      <c r="D528" s="11" t="s">
        <v>599</v>
      </c>
      <c r="E528" s="9">
        <v>52.800000000000203</v>
      </c>
      <c r="F528" s="10">
        <v>0.36666666666675302</v>
      </c>
      <c r="G528" s="5"/>
      <c r="H528" s="22" t="str">
        <f t="shared" si="65"/>
        <v>WACHTER</v>
      </c>
      <c r="I528" s="3" t="s">
        <v>224</v>
      </c>
      <c r="J528" s="11" t="str">
        <f t="shared" si="61"/>
        <v>W à D</v>
      </c>
      <c r="K528" s="6" t="str">
        <f t="shared" si="62"/>
        <v>WACHTER - DELAROCHE</v>
      </c>
      <c r="L528" s="7">
        <f t="shared" si="66"/>
        <v>52.800000000000203</v>
      </c>
      <c r="M528" s="8">
        <f t="shared" si="63"/>
        <v>0.36666666666675302</v>
      </c>
      <c r="N528" s="3" t="s">
        <v>44</v>
      </c>
      <c r="O528" s="21" t="str">
        <f t="shared" si="64"/>
        <v>DELAROCHE</v>
      </c>
      <c r="P528" s="5"/>
    </row>
    <row r="529" spans="3:16" ht="21.75" thickTop="1" thickBot="1">
      <c r="C529" s="5"/>
      <c r="D529" s="11" t="s">
        <v>600</v>
      </c>
      <c r="E529" s="9">
        <v>52.900000000000198</v>
      </c>
      <c r="F529" s="10">
        <v>0.36736111111119801</v>
      </c>
      <c r="G529" s="5"/>
      <c r="H529" s="22" t="str">
        <f t="shared" si="65"/>
        <v>WACHTER</v>
      </c>
      <c r="I529" s="3" t="s">
        <v>224</v>
      </c>
      <c r="J529" s="11" t="str">
        <f t="shared" si="61"/>
        <v>W à E</v>
      </c>
      <c r="K529" s="6" t="str">
        <f t="shared" si="62"/>
        <v>WACHTER - ELENA</v>
      </c>
      <c r="L529" s="7">
        <f t="shared" si="66"/>
        <v>52.900000000000198</v>
      </c>
      <c r="M529" s="8">
        <f t="shared" si="63"/>
        <v>0.36736111111119801</v>
      </c>
      <c r="N529" s="3" t="s">
        <v>45</v>
      </c>
      <c r="O529" s="21" t="str">
        <f t="shared" si="64"/>
        <v>ELENA</v>
      </c>
      <c r="P529" s="5"/>
    </row>
    <row r="530" spans="3:16" ht="21.75" thickTop="1" thickBot="1">
      <c r="C530" s="5"/>
      <c r="D530" s="11" t="s">
        <v>601</v>
      </c>
      <c r="E530" s="9">
        <v>53.000000000000199</v>
      </c>
      <c r="F530" s="10">
        <v>0.36805555555564301</v>
      </c>
      <c r="G530" s="5"/>
      <c r="H530" s="22" t="str">
        <f t="shared" si="65"/>
        <v>WACHTER</v>
      </c>
      <c r="I530" s="3" t="s">
        <v>224</v>
      </c>
      <c r="J530" s="11" t="str">
        <f t="shared" si="61"/>
        <v>W à F</v>
      </c>
      <c r="K530" s="6" t="str">
        <f t="shared" si="62"/>
        <v>WACHTER - FAVRE</v>
      </c>
      <c r="L530" s="7">
        <f t="shared" si="66"/>
        <v>53.000000000000199</v>
      </c>
      <c r="M530" s="8">
        <f t="shared" si="63"/>
        <v>0.36805555555564301</v>
      </c>
      <c r="N530" s="3" t="s">
        <v>46</v>
      </c>
      <c r="O530" s="21" t="str">
        <f t="shared" si="64"/>
        <v>FAVRE</v>
      </c>
      <c r="P530" s="5"/>
    </row>
    <row r="531" spans="3:16" ht="21.75" thickTop="1" thickBot="1">
      <c r="C531" s="5"/>
      <c r="D531" s="11" t="s">
        <v>602</v>
      </c>
      <c r="E531" s="9">
        <v>53.1000000000002</v>
      </c>
      <c r="F531" s="10">
        <v>0.36875000000008801</v>
      </c>
      <c r="G531" s="5"/>
      <c r="H531" s="22" t="str">
        <f t="shared" si="65"/>
        <v>WACHTER</v>
      </c>
      <c r="I531" s="3" t="s">
        <v>224</v>
      </c>
      <c r="J531" s="11" t="str">
        <f t="shared" si="61"/>
        <v>W à G</v>
      </c>
      <c r="K531" s="6" t="str">
        <f t="shared" si="62"/>
        <v>WACHTER - GARREC</v>
      </c>
      <c r="L531" s="7">
        <f t="shared" si="66"/>
        <v>53.1000000000002</v>
      </c>
      <c r="M531" s="8">
        <f t="shared" si="63"/>
        <v>0.36875000000008801</v>
      </c>
      <c r="N531" s="3" t="s">
        <v>47</v>
      </c>
      <c r="O531" s="21" t="str">
        <f t="shared" si="64"/>
        <v>GARREC</v>
      </c>
      <c r="P531" s="5"/>
    </row>
    <row r="532" spans="3:16" ht="21.75" thickTop="1" thickBot="1">
      <c r="C532" s="5"/>
      <c r="D532" s="11" t="s">
        <v>603</v>
      </c>
      <c r="E532" s="9">
        <v>53.200000000000202</v>
      </c>
      <c r="F532" s="10">
        <v>0.369444444444533</v>
      </c>
      <c r="G532" s="5"/>
      <c r="H532" s="22" t="str">
        <f t="shared" si="65"/>
        <v>WACHTER</v>
      </c>
      <c r="I532" s="3" t="s">
        <v>224</v>
      </c>
      <c r="J532" s="11" t="str">
        <f t="shared" si="61"/>
        <v>W à H</v>
      </c>
      <c r="K532" s="6" t="str">
        <f t="shared" si="62"/>
        <v>WACHTER - HADJ</v>
      </c>
      <c r="L532" s="7">
        <f t="shared" si="66"/>
        <v>53.200000000000202</v>
      </c>
      <c r="M532" s="8">
        <f t="shared" si="63"/>
        <v>0.369444444444533</v>
      </c>
      <c r="N532" s="3" t="s">
        <v>48</v>
      </c>
      <c r="O532" s="21" t="str">
        <f t="shared" si="64"/>
        <v>HADJ</v>
      </c>
      <c r="P532" s="5"/>
    </row>
    <row r="533" spans="3:16" ht="21.75" thickTop="1" thickBot="1">
      <c r="C533" s="5"/>
      <c r="D533" s="11" t="s">
        <v>604</v>
      </c>
      <c r="E533" s="9">
        <v>53.300000000000203</v>
      </c>
      <c r="F533" s="10">
        <v>0.370138888888978</v>
      </c>
      <c r="G533" s="5"/>
      <c r="H533" s="22" t="str">
        <f t="shared" si="65"/>
        <v>WACHTER</v>
      </c>
      <c r="I533" s="3" t="s">
        <v>224</v>
      </c>
      <c r="J533" s="11" t="str">
        <f t="shared" si="61"/>
        <v>W à I</v>
      </c>
      <c r="K533" s="6" t="str">
        <f t="shared" si="62"/>
        <v>WACHTER - INAUDI</v>
      </c>
      <c r="L533" s="7">
        <f t="shared" si="66"/>
        <v>53.300000000000203</v>
      </c>
      <c r="M533" s="8">
        <f t="shared" si="63"/>
        <v>0.370138888888978</v>
      </c>
      <c r="N533" s="3" t="s">
        <v>49</v>
      </c>
      <c r="O533" s="21" t="str">
        <f t="shared" si="64"/>
        <v>INAUDI</v>
      </c>
      <c r="P533" s="5"/>
    </row>
    <row r="534" spans="3:16" ht="21.75" thickTop="1" thickBot="1">
      <c r="C534" s="5"/>
      <c r="D534" s="11" t="s">
        <v>605</v>
      </c>
      <c r="E534" s="9">
        <v>53.400000000000198</v>
      </c>
      <c r="F534" s="10">
        <v>0.370833333333423</v>
      </c>
      <c r="G534" s="5"/>
      <c r="H534" s="22" t="str">
        <f t="shared" si="65"/>
        <v>WACHTER</v>
      </c>
      <c r="I534" s="3" t="s">
        <v>224</v>
      </c>
      <c r="J534" s="11" t="str">
        <f t="shared" si="61"/>
        <v>W à J</v>
      </c>
      <c r="K534" s="6" t="str">
        <f t="shared" si="62"/>
        <v>WACHTER - JAQUET</v>
      </c>
      <c r="L534" s="7">
        <f t="shared" si="66"/>
        <v>53.400000000000198</v>
      </c>
      <c r="M534" s="8">
        <f t="shared" si="63"/>
        <v>0.370833333333423</v>
      </c>
      <c r="N534" s="3" t="s">
        <v>50</v>
      </c>
      <c r="O534" s="21" t="str">
        <f t="shared" si="64"/>
        <v>JAQUET</v>
      </c>
      <c r="P534" s="5"/>
    </row>
    <row r="535" spans="3:16" ht="21.75" thickTop="1" thickBot="1">
      <c r="C535" s="5"/>
      <c r="D535" s="11" t="s">
        <v>606</v>
      </c>
      <c r="E535" s="9">
        <v>53.500000000000199</v>
      </c>
      <c r="F535" s="10">
        <v>0.371527777777868</v>
      </c>
      <c r="G535" s="5"/>
      <c r="H535" s="22" t="str">
        <f t="shared" si="65"/>
        <v>WACHTER</v>
      </c>
      <c r="I535" s="3" t="s">
        <v>224</v>
      </c>
      <c r="J535" s="11" t="str">
        <f t="shared" si="61"/>
        <v>W à K</v>
      </c>
      <c r="K535" s="6" t="str">
        <f t="shared" si="62"/>
        <v>WACHTER - KRAMER</v>
      </c>
      <c r="L535" s="7">
        <f t="shared" si="66"/>
        <v>53.500000000000199</v>
      </c>
      <c r="M535" s="8">
        <f t="shared" si="63"/>
        <v>0.371527777777868</v>
      </c>
      <c r="N535" s="3" t="s">
        <v>51</v>
      </c>
      <c r="O535" s="21" t="str">
        <f t="shared" si="64"/>
        <v>KRAMER</v>
      </c>
      <c r="P535" s="5"/>
    </row>
    <row r="536" spans="3:16" ht="21.75" thickTop="1" thickBot="1">
      <c r="C536" s="5"/>
      <c r="D536" s="11" t="s">
        <v>607</v>
      </c>
      <c r="E536" s="9">
        <v>53.6000000000002</v>
      </c>
      <c r="F536" s="10">
        <v>0.37222222222231299</v>
      </c>
      <c r="G536" s="5"/>
      <c r="H536" s="22" t="str">
        <f t="shared" si="65"/>
        <v>WACHTER</v>
      </c>
      <c r="I536" s="3" t="s">
        <v>224</v>
      </c>
      <c r="J536" s="11" t="str">
        <f t="shared" si="61"/>
        <v>W à L</v>
      </c>
      <c r="K536" s="6" t="str">
        <f t="shared" si="62"/>
        <v>WACHTER - LAFLEUR</v>
      </c>
      <c r="L536" s="7">
        <f t="shared" si="66"/>
        <v>53.6000000000002</v>
      </c>
      <c r="M536" s="8">
        <f t="shared" si="63"/>
        <v>0.37222222222231299</v>
      </c>
      <c r="N536" s="3" t="s">
        <v>52</v>
      </c>
      <c r="O536" s="21" t="str">
        <f t="shared" si="64"/>
        <v>LAFLEUR</v>
      </c>
      <c r="P536" s="5"/>
    </row>
    <row r="537" spans="3:16" ht="21.75" thickTop="1" thickBot="1">
      <c r="C537" s="5"/>
      <c r="D537" s="11" t="s">
        <v>608</v>
      </c>
      <c r="E537" s="9">
        <v>53.700000000000202</v>
      </c>
      <c r="F537" s="10">
        <v>0.37291666666675799</v>
      </c>
      <c r="G537" s="5"/>
      <c r="H537" s="22" t="str">
        <f t="shared" si="65"/>
        <v>WACHTER</v>
      </c>
      <c r="I537" s="3" t="s">
        <v>224</v>
      </c>
      <c r="J537" s="11" t="str">
        <f t="shared" si="61"/>
        <v>W à M</v>
      </c>
      <c r="K537" s="6" t="str">
        <f t="shared" si="62"/>
        <v>WACHTER - MERCIER</v>
      </c>
      <c r="L537" s="7">
        <f t="shared" si="66"/>
        <v>53.700000000000202</v>
      </c>
      <c r="M537" s="8">
        <f t="shared" si="63"/>
        <v>0.37291666666675799</v>
      </c>
      <c r="N537" s="3" t="s">
        <v>53</v>
      </c>
      <c r="O537" s="21" t="str">
        <f t="shared" si="64"/>
        <v>MERCIER</v>
      </c>
      <c r="P537" s="5"/>
    </row>
    <row r="538" spans="3:16" ht="21.75" thickTop="1" thickBot="1">
      <c r="C538" s="5"/>
      <c r="D538" s="11" t="s">
        <v>609</v>
      </c>
      <c r="E538" s="9">
        <v>53.800000000000203</v>
      </c>
      <c r="F538" s="10">
        <v>0.37361111111120299</v>
      </c>
      <c r="G538" s="5"/>
      <c r="H538" s="22" t="str">
        <f t="shared" si="65"/>
        <v>WACHTER</v>
      </c>
      <c r="I538" s="3" t="s">
        <v>224</v>
      </c>
      <c r="J538" s="11" t="str">
        <f t="shared" si="61"/>
        <v>W à N</v>
      </c>
      <c r="K538" s="6" t="str">
        <f t="shared" si="62"/>
        <v>WACHTER - NOLO</v>
      </c>
      <c r="L538" s="7">
        <f t="shared" si="66"/>
        <v>53.800000000000203</v>
      </c>
      <c r="M538" s="8">
        <f t="shared" si="63"/>
        <v>0.37361111111120299</v>
      </c>
      <c r="N538" s="3" t="s">
        <v>54</v>
      </c>
      <c r="O538" s="21" t="str">
        <f t="shared" si="64"/>
        <v>NOLO</v>
      </c>
      <c r="P538" s="5"/>
    </row>
    <row r="539" spans="3:16" ht="21.75" thickTop="1" thickBot="1">
      <c r="C539" s="5"/>
      <c r="D539" s="11" t="s">
        <v>610</v>
      </c>
      <c r="E539" s="9">
        <v>53.900000000000198</v>
      </c>
      <c r="F539" s="10">
        <v>0.37430555555564798</v>
      </c>
      <c r="G539" s="5"/>
      <c r="H539" s="22" t="str">
        <f t="shared" si="65"/>
        <v>WACHTER</v>
      </c>
      <c r="I539" s="3" t="s">
        <v>224</v>
      </c>
      <c r="J539" s="11" t="str">
        <f t="shared" si="61"/>
        <v>W à O</v>
      </c>
      <c r="K539" s="6" t="str">
        <f t="shared" si="62"/>
        <v>WACHTER - ONDI</v>
      </c>
      <c r="L539" s="7">
        <f t="shared" si="66"/>
        <v>53.900000000000198</v>
      </c>
      <c r="M539" s="8">
        <f t="shared" si="63"/>
        <v>0.37430555555564798</v>
      </c>
      <c r="N539" s="3" t="s">
        <v>216</v>
      </c>
      <c r="O539" s="21" t="str">
        <f t="shared" si="64"/>
        <v>ONDI</v>
      </c>
      <c r="P539" s="5"/>
    </row>
    <row r="540" spans="3:16" ht="21.75" thickTop="1" thickBot="1">
      <c r="C540" s="5"/>
      <c r="D540" s="11" t="s">
        <v>611</v>
      </c>
      <c r="E540" s="9">
        <v>54.000000000000199</v>
      </c>
      <c r="F540" s="10">
        <v>0.37500000000009298</v>
      </c>
      <c r="G540" s="5"/>
      <c r="H540" s="22" t="str">
        <f t="shared" si="65"/>
        <v>WACHTER</v>
      </c>
      <c r="I540" s="3" t="s">
        <v>224</v>
      </c>
      <c r="J540" s="11" t="str">
        <f t="shared" si="61"/>
        <v>W à P</v>
      </c>
      <c r="K540" s="6" t="str">
        <f t="shared" si="62"/>
        <v>WACHTER - PRIEUR</v>
      </c>
      <c r="L540" s="7">
        <f t="shared" si="66"/>
        <v>54.000000000000199</v>
      </c>
      <c r="M540" s="8">
        <f t="shared" si="63"/>
        <v>0.37500000000009298</v>
      </c>
      <c r="N540" s="3" t="s">
        <v>217</v>
      </c>
      <c r="O540" s="21" t="str">
        <f t="shared" si="64"/>
        <v>PRIEUR</v>
      </c>
      <c r="P540" s="5"/>
    </row>
    <row r="541" spans="3:16" ht="21.75" thickTop="1" thickBot="1">
      <c r="C541" s="5"/>
      <c r="D541" s="11" t="s">
        <v>612</v>
      </c>
      <c r="E541" s="9">
        <v>54.1000000000002</v>
      </c>
      <c r="F541" s="10">
        <v>0.37569444444453798</v>
      </c>
      <c r="G541" s="5"/>
      <c r="H541" s="22" t="str">
        <f t="shared" si="65"/>
        <v>WACHTER</v>
      </c>
      <c r="I541" s="3" t="s">
        <v>224</v>
      </c>
      <c r="J541" s="11" t="str">
        <f t="shared" si="61"/>
        <v>W à Q</v>
      </c>
      <c r="K541" s="6" t="str">
        <f t="shared" si="62"/>
        <v>WACHTER - QUATREBARBE</v>
      </c>
      <c r="L541" s="7">
        <f t="shared" si="66"/>
        <v>54.1000000000002</v>
      </c>
      <c r="M541" s="8">
        <f t="shared" si="63"/>
        <v>0.37569444444453798</v>
      </c>
      <c r="N541" s="3" t="s">
        <v>218</v>
      </c>
      <c r="O541" s="21" t="str">
        <f t="shared" si="64"/>
        <v>QUATREBARBE</v>
      </c>
      <c r="P541" s="5"/>
    </row>
    <row r="542" spans="3:16" ht="21.75" thickTop="1" thickBot="1">
      <c r="C542" s="5"/>
      <c r="D542" s="11" t="s">
        <v>613</v>
      </c>
      <c r="E542" s="9">
        <v>54.200000000000202</v>
      </c>
      <c r="F542" s="10">
        <v>0.37638888888898298</v>
      </c>
      <c r="G542" s="5"/>
      <c r="H542" s="22" t="str">
        <f t="shared" si="65"/>
        <v>WACHTER</v>
      </c>
      <c r="I542" s="3" t="s">
        <v>224</v>
      </c>
      <c r="J542" s="11" t="str">
        <f t="shared" si="61"/>
        <v>W à R</v>
      </c>
      <c r="K542" s="6" t="str">
        <f t="shared" si="62"/>
        <v>WACHTER - ROLIN</v>
      </c>
      <c r="L542" s="7">
        <f t="shared" si="66"/>
        <v>54.200000000000202</v>
      </c>
      <c r="M542" s="8">
        <f t="shared" si="63"/>
        <v>0.37638888888898298</v>
      </c>
      <c r="N542" s="3" t="s">
        <v>219</v>
      </c>
      <c r="O542" s="21" t="str">
        <f t="shared" si="64"/>
        <v>ROLIN</v>
      </c>
      <c r="P542" s="5"/>
    </row>
    <row r="543" spans="3:16" ht="21.75" thickTop="1" thickBot="1">
      <c r="C543" s="5"/>
      <c r="D543" s="11" t="s">
        <v>614</v>
      </c>
      <c r="E543" s="9">
        <v>54.300000000000203</v>
      </c>
      <c r="F543" s="10">
        <v>0.37708333333342797</v>
      </c>
      <c r="G543" s="5"/>
      <c r="H543" s="22" t="str">
        <f t="shared" si="65"/>
        <v>WACHTER</v>
      </c>
      <c r="I543" s="3" t="s">
        <v>224</v>
      </c>
      <c r="J543" s="11" t="str">
        <f t="shared" si="61"/>
        <v>W à S</v>
      </c>
      <c r="K543" s="6" t="str">
        <f t="shared" si="62"/>
        <v>WACHTER - STERN</v>
      </c>
      <c r="L543" s="7">
        <f t="shared" si="66"/>
        <v>54.300000000000203</v>
      </c>
      <c r="M543" s="8">
        <f t="shared" si="63"/>
        <v>0.37708333333342797</v>
      </c>
      <c r="N543" s="3" t="s">
        <v>220</v>
      </c>
      <c r="O543" s="21" t="str">
        <f t="shared" si="64"/>
        <v>STERN</v>
      </c>
      <c r="P543" s="5"/>
    </row>
    <row r="544" spans="3:16" ht="21.75" thickTop="1" thickBot="1">
      <c r="C544" s="5"/>
      <c r="D544" s="11" t="s">
        <v>615</v>
      </c>
      <c r="E544" s="9">
        <v>54.400000000000198</v>
      </c>
      <c r="F544" s="10">
        <v>0.37777777777787303</v>
      </c>
      <c r="G544" s="5"/>
      <c r="H544" s="22" t="str">
        <f t="shared" si="65"/>
        <v>WACHTER</v>
      </c>
      <c r="I544" s="3" t="s">
        <v>224</v>
      </c>
      <c r="J544" s="11" t="str">
        <f t="shared" si="61"/>
        <v>W à T</v>
      </c>
      <c r="K544" s="6" t="str">
        <f t="shared" si="62"/>
        <v>WACHTER - TOUTIN</v>
      </c>
      <c r="L544" s="7">
        <f t="shared" si="66"/>
        <v>54.400000000000198</v>
      </c>
      <c r="M544" s="8">
        <f t="shared" si="63"/>
        <v>0.37777777777787303</v>
      </c>
      <c r="N544" s="3" t="s">
        <v>221</v>
      </c>
      <c r="O544" s="21" t="str">
        <f t="shared" si="64"/>
        <v>TOUTIN</v>
      </c>
      <c r="P544" s="5"/>
    </row>
    <row r="545" spans="3:16" ht="21.75" thickTop="1" thickBot="1">
      <c r="C545" s="5"/>
      <c r="D545" s="11" t="s">
        <v>616</v>
      </c>
      <c r="E545" s="9">
        <v>54.500000000000199</v>
      </c>
      <c r="F545" s="10">
        <v>0.37847222222231702</v>
      </c>
      <c r="G545" s="5"/>
      <c r="H545" s="22" t="str">
        <f t="shared" si="65"/>
        <v>WACHTER</v>
      </c>
      <c r="I545" s="3" t="s">
        <v>224</v>
      </c>
      <c r="J545" s="11" t="str">
        <f t="shared" si="61"/>
        <v>W à U</v>
      </c>
      <c r="K545" s="6" t="str">
        <f t="shared" si="62"/>
        <v>WACHTER - URBI</v>
      </c>
      <c r="L545" s="7">
        <f t="shared" si="66"/>
        <v>54.500000000000199</v>
      </c>
      <c r="M545" s="8">
        <f t="shared" si="63"/>
        <v>0.37847222222231702</v>
      </c>
      <c r="N545" s="3" t="s">
        <v>222</v>
      </c>
      <c r="O545" s="21" t="str">
        <f t="shared" si="64"/>
        <v>URBI</v>
      </c>
      <c r="P545" s="5"/>
    </row>
    <row r="546" spans="3:16" ht="21.75" thickTop="1" thickBot="1">
      <c r="C546" s="5"/>
      <c r="D546" s="11" t="s">
        <v>617</v>
      </c>
      <c r="E546" s="9">
        <v>54.6000000000002</v>
      </c>
      <c r="F546" s="10">
        <v>0.37916666666676202</v>
      </c>
      <c r="G546" s="5"/>
      <c r="H546" s="22" t="str">
        <f t="shared" si="65"/>
        <v>WACHTER</v>
      </c>
      <c r="I546" s="3" t="s">
        <v>224</v>
      </c>
      <c r="J546" s="11" t="str">
        <f t="shared" si="61"/>
        <v>W à V</v>
      </c>
      <c r="K546" s="6" t="str">
        <f t="shared" si="62"/>
        <v>WACHTER - VIROUX</v>
      </c>
      <c r="L546" s="7">
        <f t="shared" si="66"/>
        <v>54.6000000000002</v>
      </c>
      <c r="M546" s="8">
        <f t="shared" si="63"/>
        <v>0.37916666666676202</v>
      </c>
      <c r="N546" s="3" t="s">
        <v>223</v>
      </c>
      <c r="O546" s="21" t="str">
        <f t="shared" si="64"/>
        <v>VIROUX</v>
      </c>
      <c r="P546" s="5"/>
    </row>
    <row r="547" spans="3:16" ht="21.75" thickTop="1" thickBot="1">
      <c r="C547" s="5"/>
      <c r="D547" s="11" t="s">
        <v>618</v>
      </c>
      <c r="E547" s="9">
        <v>54.700000000000301</v>
      </c>
      <c r="F547" s="10">
        <v>0.37986111111120702</v>
      </c>
      <c r="G547" s="5"/>
      <c r="H547" s="22" t="str">
        <f t="shared" si="65"/>
        <v>WACHTER</v>
      </c>
      <c r="I547" s="3" t="s">
        <v>224</v>
      </c>
      <c r="J547" s="11" t="str">
        <f t="shared" si="61"/>
        <v>W à X</v>
      </c>
      <c r="K547" s="6" t="str">
        <f t="shared" si="62"/>
        <v>WACHTER - XERRY</v>
      </c>
      <c r="L547" s="7">
        <f t="shared" si="66"/>
        <v>54.700000000000301</v>
      </c>
      <c r="M547" s="8">
        <f t="shared" si="63"/>
        <v>0.37986111111120702</v>
      </c>
      <c r="N547" s="3" t="s">
        <v>225</v>
      </c>
      <c r="O547" s="21" t="str">
        <f t="shared" si="64"/>
        <v>XERRY</v>
      </c>
      <c r="P547" s="5"/>
    </row>
    <row r="548" spans="3:16" ht="21.75" thickTop="1" thickBot="1">
      <c r="C548" s="5"/>
      <c r="D548" s="11" t="s">
        <v>619</v>
      </c>
      <c r="E548" s="9">
        <v>54.800000000000303</v>
      </c>
      <c r="F548" s="10">
        <v>0.38055555555565201</v>
      </c>
      <c r="G548" s="5"/>
      <c r="H548" s="22" t="str">
        <f t="shared" si="65"/>
        <v>WACHTER</v>
      </c>
      <c r="I548" s="3" t="s">
        <v>224</v>
      </c>
      <c r="J548" s="11" t="str">
        <f t="shared" si="61"/>
        <v>W à Y</v>
      </c>
      <c r="K548" s="6" t="str">
        <f t="shared" si="62"/>
        <v>WACHTER - YACHOU</v>
      </c>
      <c r="L548" s="7">
        <f t="shared" si="66"/>
        <v>54.800000000000303</v>
      </c>
      <c r="M548" s="8">
        <f t="shared" si="63"/>
        <v>0.38055555555565201</v>
      </c>
      <c r="N548" s="3" t="s">
        <v>226</v>
      </c>
      <c r="O548" s="21" t="str">
        <f t="shared" si="64"/>
        <v>YACHOU</v>
      </c>
      <c r="P548" s="5"/>
    </row>
    <row r="549" spans="3:16" ht="21.75" thickTop="1" thickBot="1">
      <c r="C549" s="5"/>
      <c r="D549" s="11" t="s">
        <v>620</v>
      </c>
      <c r="E549" s="9">
        <v>54.900000000000297</v>
      </c>
      <c r="F549" s="10">
        <v>0.38125000000009701</v>
      </c>
      <c r="G549" s="5"/>
      <c r="H549" s="22" t="str">
        <f t="shared" si="65"/>
        <v>WACHTER</v>
      </c>
      <c r="I549" s="3" t="s">
        <v>224</v>
      </c>
      <c r="J549" s="11" t="str">
        <f t="shared" si="61"/>
        <v>W à Z</v>
      </c>
      <c r="K549" s="6" t="str">
        <f t="shared" si="62"/>
        <v>WACHTER - ZAPATA</v>
      </c>
      <c r="L549" s="7">
        <f t="shared" si="66"/>
        <v>54.900000000000297</v>
      </c>
      <c r="M549" s="8">
        <f t="shared" si="63"/>
        <v>0.38125000000009701</v>
      </c>
      <c r="N549" s="3" t="s">
        <v>227</v>
      </c>
      <c r="O549" s="21" t="str">
        <f t="shared" si="64"/>
        <v>ZAPATA</v>
      </c>
      <c r="P549" s="5"/>
    </row>
    <row r="550" spans="3:16" ht="21.75" thickTop="1" thickBot="1">
      <c r="C550" s="5"/>
      <c r="D550" s="11" t="s">
        <v>596</v>
      </c>
      <c r="E550" s="9">
        <v>55.000000000000298</v>
      </c>
      <c r="F550" s="10">
        <v>0.38194444444454201</v>
      </c>
      <c r="G550" s="5"/>
      <c r="H550" s="22" t="str">
        <f t="shared" si="65"/>
        <v>WACHTER</v>
      </c>
      <c r="I550" s="3" t="s">
        <v>224</v>
      </c>
      <c r="J550" s="11" t="str">
        <f t="shared" si="61"/>
        <v>W à A</v>
      </c>
      <c r="K550" s="6" t="str">
        <f t="shared" si="62"/>
        <v>WACHTER - AIMAR</v>
      </c>
      <c r="L550" s="7">
        <f t="shared" si="66"/>
        <v>55.000000000000298</v>
      </c>
      <c r="M550" s="8">
        <f t="shared" si="63"/>
        <v>0.38194444444454201</v>
      </c>
      <c r="N550" s="3" t="s">
        <v>41</v>
      </c>
      <c r="O550" s="21" t="str">
        <f t="shared" si="64"/>
        <v>AIMAR</v>
      </c>
      <c r="P550" s="5"/>
    </row>
    <row r="551" spans="3:16" ht="21.75" thickTop="1" thickBot="1">
      <c r="C551" s="5"/>
      <c r="D551" s="11" t="s">
        <v>597</v>
      </c>
      <c r="E551" s="9">
        <v>55.1000000000003</v>
      </c>
      <c r="F551" s="10">
        <v>0.38263888888898701</v>
      </c>
      <c r="G551" s="5"/>
      <c r="H551" s="22" t="str">
        <f t="shared" si="65"/>
        <v>WACHTER</v>
      </c>
      <c r="I551" s="3" t="s">
        <v>224</v>
      </c>
      <c r="J551" s="11" t="str">
        <f t="shared" si="61"/>
        <v>W à B</v>
      </c>
      <c r="K551" s="6" t="str">
        <f t="shared" si="62"/>
        <v>WACHTER - BONFILS</v>
      </c>
      <c r="L551" s="7">
        <f t="shared" si="66"/>
        <v>55.1000000000003</v>
      </c>
      <c r="M551" s="8">
        <f t="shared" si="63"/>
        <v>0.38263888888898701</v>
      </c>
      <c r="N551" s="3" t="s">
        <v>42</v>
      </c>
      <c r="O551" s="21" t="str">
        <f t="shared" si="64"/>
        <v>BONFILS</v>
      </c>
      <c r="P551" s="5"/>
    </row>
    <row r="552" spans="3:16" ht="21.75" thickTop="1" thickBot="1">
      <c r="C552" s="5"/>
      <c r="D552" s="11" t="s">
        <v>598</v>
      </c>
      <c r="E552" s="9">
        <v>55.200000000000301</v>
      </c>
      <c r="F552" s="10">
        <v>0.383333333333432</v>
      </c>
      <c r="G552" s="5"/>
      <c r="H552" s="22" t="str">
        <f t="shared" si="65"/>
        <v>WACHTER</v>
      </c>
      <c r="I552" s="3" t="s">
        <v>224</v>
      </c>
      <c r="J552" s="11" t="str">
        <f t="shared" si="61"/>
        <v>W à C</v>
      </c>
      <c r="K552" s="6" t="str">
        <f t="shared" si="62"/>
        <v>WACHTER - CLERC</v>
      </c>
      <c r="L552" s="7">
        <f t="shared" si="66"/>
        <v>55.200000000000301</v>
      </c>
      <c r="M552" s="8">
        <f t="shared" si="63"/>
        <v>0.383333333333432</v>
      </c>
      <c r="N552" s="3" t="s">
        <v>43</v>
      </c>
      <c r="O552" s="21" t="str">
        <f t="shared" si="64"/>
        <v>CLERC</v>
      </c>
      <c r="P552" s="5"/>
    </row>
    <row r="553" spans="3:16" ht="21.75" thickTop="1" thickBot="1">
      <c r="C553" s="5"/>
      <c r="D553" s="11" t="s">
        <v>599</v>
      </c>
      <c r="E553" s="9">
        <v>55.300000000000303</v>
      </c>
      <c r="F553" s="10">
        <v>0.384027777777877</v>
      </c>
      <c r="G553" s="5"/>
      <c r="H553" s="22" t="str">
        <f t="shared" si="65"/>
        <v>WACHTER</v>
      </c>
      <c r="I553" s="3" t="s">
        <v>224</v>
      </c>
      <c r="J553" s="11" t="str">
        <f t="shared" si="61"/>
        <v>W à D</v>
      </c>
      <c r="K553" s="6" t="str">
        <f t="shared" si="62"/>
        <v>WACHTER - DELAROCHE</v>
      </c>
      <c r="L553" s="7">
        <f t="shared" si="66"/>
        <v>55.300000000000303</v>
      </c>
      <c r="M553" s="8">
        <f t="shared" si="63"/>
        <v>0.384027777777877</v>
      </c>
      <c r="N553" s="3" t="s">
        <v>44</v>
      </c>
      <c r="O553" s="21" t="str">
        <f t="shared" si="64"/>
        <v>DELAROCHE</v>
      </c>
      <c r="P553" s="5"/>
    </row>
    <row r="554" spans="3:16" ht="21.75" thickTop="1" thickBot="1">
      <c r="C554" s="5"/>
      <c r="D554" s="11" t="s">
        <v>600</v>
      </c>
      <c r="E554" s="9">
        <v>55.400000000000297</v>
      </c>
      <c r="F554" s="10">
        <v>0.384722222222322</v>
      </c>
      <c r="G554" s="5"/>
      <c r="H554" s="22" t="str">
        <f t="shared" si="65"/>
        <v>WACHTER</v>
      </c>
      <c r="I554" s="3" t="s">
        <v>224</v>
      </c>
      <c r="J554" s="11" t="str">
        <f t="shared" si="61"/>
        <v>W à E</v>
      </c>
      <c r="K554" s="6" t="str">
        <f t="shared" si="62"/>
        <v>WACHTER - ELENA</v>
      </c>
      <c r="L554" s="7">
        <f t="shared" si="66"/>
        <v>55.400000000000297</v>
      </c>
      <c r="M554" s="8">
        <f t="shared" si="63"/>
        <v>0.384722222222322</v>
      </c>
      <c r="N554" s="3" t="s">
        <v>45</v>
      </c>
      <c r="O554" s="21" t="str">
        <f t="shared" si="64"/>
        <v>ELENA</v>
      </c>
      <c r="P554" s="5"/>
    </row>
    <row r="555" spans="3:16" ht="21.75" thickTop="1" thickBot="1">
      <c r="C555" s="5"/>
      <c r="D555" s="11" t="s">
        <v>601</v>
      </c>
      <c r="E555" s="9">
        <v>55.500000000000298</v>
      </c>
      <c r="F555" s="10">
        <v>0.38541666666676699</v>
      </c>
      <c r="G555" s="5"/>
      <c r="H555" s="22" t="str">
        <f t="shared" si="65"/>
        <v>WACHTER</v>
      </c>
      <c r="I555" s="3" t="s">
        <v>224</v>
      </c>
      <c r="J555" s="11" t="str">
        <f t="shared" si="61"/>
        <v>W à F</v>
      </c>
      <c r="K555" s="6" t="str">
        <f t="shared" si="62"/>
        <v>WACHTER - FAVRE</v>
      </c>
      <c r="L555" s="7">
        <f t="shared" si="66"/>
        <v>55.500000000000298</v>
      </c>
      <c r="M555" s="8">
        <f t="shared" si="63"/>
        <v>0.38541666666676699</v>
      </c>
      <c r="N555" s="3" t="s">
        <v>46</v>
      </c>
      <c r="O555" s="21" t="str">
        <f t="shared" si="64"/>
        <v>FAVRE</v>
      </c>
      <c r="P555" s="5"/>
    </row>
    <row r="556" spans="3:16" ht="21.75" thickTop="1" thickBot="1">
      <c r="C556" s="5"/>
      <c r="D556" s="11" t="s">
        <v>602</v>
      </c>
      <c r="E556" s="9">
        <v>55.6000000000003</v>
      </c>
      <c r="F556" s="10">
        <v>0.38611111111121199</v>
      </c>
      <c r="G556" s="5"/>
      <c r="H556" s="22" t="str">
        <f t="shared" si="65"/>
        <v>WACHTER</v>
      </c>
      <c r="I556" s="3" t="s">
        <v>224</v>
      </c>
      <c r="J556" s="11" t="str">
        <f t="shared" si="61"/>
        <v>W à G</v>
      </c>
      <c r="K556" s="6" t="str">
        <f t="shared" si="62"/>
        <v>WACHTER - GARREC</v>
      </c>
      <c r="L556" s="7">
        <f t="shared" si="66"/>
        <v>55.6000000000003</v>
      </c>
      <c r="M556" s="8">
        <f t="shared" si="63"/>
        <v>0.38611111111121199</v>
      </c>
      <c r="N556" s="3" t="s">
        <v>47</v>
      </c>
      <c r="O556" s="21" t="str">
        <f t="shared" si="64"/>
        <v>GARREC</v>
      </c>
      <c r="P556" s="5"/>
    </row>
    <row r="557" spans="3:16" ht="21.75" thickTop="1" thickBot="1">
      <c r="C557" s="5"/>
      <c r="D557" s="11" t="s">
        <v>603</v>
      </c>
      <c r="E557" s="9">
        <v>55.700000000000301</v>
      </c>
      <c r="F557" s="10">
        <v>0.38680555555565699</v>
      </c>
      <c r="G557" s="5"/>
      <c r="H557" s="22" t="str">
        <f t="shared" si="65"/>
        <v>WACHTER</v>
      </c>
      <c r="I557" s="3" t="s">
        <v>224</v>
      </c>
      <c r="J557" s="11" t="str">
        <f t="shared" si="61"/>
        <v>W à H</v>
      </c>
      <c r="K557" s="6" t="str">
        <f t="shared" si="62"/>
        <v>WACHTER - HADJ</v>
      </c>
      <c r="L557" s="7">
        <f t="shared" si="66"/>
        <v>55.700000000000301</v>
      </c>
      <c r="M557" s="8">
        <f t="shared" si="63"/>
        <v>0.38680555555565699</v>
      </c>
      <c r="N557" s="3" t="s">
        <v>48</v>
      </c>
      <c r="O557" s="21" t="str">
        <f t="shared" si="64"/>
        <v>HADJ</v>
      </c>
      <c r="P557" s="5"/>
    </row>
    <row r="558" spans="3:16" ht="21.75" thickTop="1" thickBot="1">
      <c r="C558" s="5"/>
      <c r="D558" s="11" t="s">
        <v>604</v>
      </c>
      <c r="E558" s="9">
        <v>55.800000000000303</v>
      </c>
      <c r="F558" s="10">
        <v>0.38750000000010199</v>
      </c>
      <c r="G558" s="5"/>
      <c r="H558" s="22" t="str">
        <f t="shared" si="65"/>
        <v>WACHTER</v>
      </c>
      <c r="I558" s="3" t="s">
        <v>224</v>
      </c>
      <c r="J558" s="11" t="str">
        <f t="shared" si="61"/>
        <v>W à I</v>
      </c>
      <c r="K558" s="6" t="str">
        <f t="shared" si="62"/>
        <v>WACHTER - INAUDI</v>
      </c>
      <c r="L558" s="7">
        <f t="shared" si="66"/>
        <v>55.800000000000303</v>
      </c>
      <c r="M558" s="8">
        <f t="shared" si="63"/>
        <v>0.38750000000010199</v>
      </c>
      <c r="N558" s="3" t="s">
        <v>49</v>
      </c>
      <c r="O558" s="21" t="str">
        <f t="shared" si="64"/>
        <v>INAUDI</v>
      </c>
      <c r="P558" s="5"/>
    </row>
    <row r="559" spans="3:16" ht="21.75" thickTop="1" thickBot="1">
      <c r="C559" s="5"/>
      <c r="D559" s="11" t="s">
        <v>605</v>
      </c>
      <c r="E559" s="9">
        <v>55.900000000000297</v>
      </c>
      <c r="F559" s="10">
        <v>0.38819444444454698</v>
      </c>
      <c r="G559" s="5"/>
      <c r="H559" s="22" t="str">
        <f t="shared" si="65"/>
        <v>WACHTER</v>
      </c>
      <c r="I559" s="3" t="s">
        <v>224</v>
      </c>
      <c r="J559" s="11" t="str">
        <f t="shared" si="61"/>
        <v>W à J</v>
      </c>
      <c r="K559" s="6" t="str">
        <f t="shared" si="62"/>
        <v>WACHTER - JAQUET</v>
      </c>
      <c r="L559" s="7">
        <f t="shared" si="66"/>
        <v>55.900000000000297</v>
      </c>
      <c r="M559" s="8">
        <f t="shared" si="63"/>
        <v>0.38819444444454698</v>
      </c>
      <c r="N559" s="3" t="s">
        <v>50</v>
      </c>
      <c r="O559" s="21" t="str">
        <f t="shared" si="64"/>
        <v>JAQUET</v>
      </c>
      <c r="P559" s="5"/>
    </row>
    <row r="560" spans="3:16" ht="21.75" thickTop="1" thickBot="1">
      <c r="C560" s="5"/>
      <c r="D560" s="11" t="s">
        <v>606</v>
      </c>
      <c r="E560" s="9">
        <v>56.000000000000298</v>
      </c>
      <c r="F560" s="10">
        <v>0.38888888888899198</v>
      </c>
      <c r="G560" s="5"/>
      <c r="H560" s="22" t="str">
        <f t="shared" si="65"/>
        <v>WACHTER</v>
      </c>
      <c r="I560" s="3" t="s">
        <v>224</v>
      </c>
      <c r="J560" s="11" t="str">
        <f t="shared" si="61"/>
        <v>W à K</v>
      </c>
      <c r="K560" s="6" t="str">
        <f t="shared" si="62"/>
        <v>WACHTER - KRAMER</v>
      </c>
      <c r="L560" s="7">
        <f t="shared" si="66"/>
        <v>56.000000000000298</v>
      </c>
      <c r="M560" s="8">
        <f t="shared" si="63"/>
        <v>0.38888888888899198</v>
      </c>
      <c r="N560" s="3" t="s">
        <v>51</v>
      </c>
      <c r="O560" s="21" t="str">
        <f t="shared" si="64"/>
        <v>KRAMER</v>
      </c>
      <c r="P560" s="5"/>
    </row>
    <row r="561" spans="3:16" ht="21.75" thickTop="1" thickBot="1">
      <c r="C561" s="5"/>
      <c r="D561" s="11" t="s">
        <v>607</v>
      </c>
      <c r="E561" s="9">
        <v>56.1000000000003</v>
      </c>
      <c r="F561" s="10">
        <v>0.38958333333343698</v>
      </c>
      <c r="G561" s="5"/>
      <c r="H561" s="22" t="str">
        <f t="shared" si="65"/>
        <v>WACHTER</v>
      </c>
      <c r="I561" s="3" t="s">
        <v>224</v>
      </c>
      <c r="J561" s="11" t="str">
        <f t="shared" si="61"/>
        <v>W à L</v>
      </c>
      <c r="K561" s="6" t="str">
        <f t="shared" si="62"/>
        <v>WACHTER - LAFLEUR</v>
      </c>
      <c r="L561" s="7">
        <f t="shared" si="66"/>
        <v>56.1000000000003</v>
      </c>
      <c r="M561" s="8">
        <f t="shared" si="63"/>
        <v>0.38958333333343698</v>
      </c>
      <c r="N561" s="3" t="s">
        <v>52</v>
      </c>
      <c r="O561" s="21" t="str">
        <f t="shared" si="64"/>
        <v>LAFLEUR</v>
      </c>
      <c r="P561" s="5"/>
    </row>
    <row r="562" spans="3:16" ht="21.75" thickTop="1" thickBot="1">
      <c r="C562" s="5"/>
      <c r="D562" s="11" t="s">
        <v>608</v>
      </c>
      <c r="E562" s="9">
        <v>56.200000000000301</v>
      </c>
      <c r="F562" s="10">
        <v>0.39027777777788197</v>
      </c>
      <c r="G562" s="5"/>
      <c r="H562" s="22" t="str">
        <f t="shared" si="65"/>
        <v>WACHTER</v>
      </c>
      <c r="I562" s="3" t="s">
        <v>224</v>
      </c>
      <c r="J562" s="11" t="str">
        <f t="shared" si="61"/>
        <v>W à M</v>
      </c>
      <c r="K562" s="6" t="str">
        <f t="shared" si="62"/>
        <v>WACHTER - MERCIER</v>
      </c>
      <c r="L562" s="7">
        <f t="shared" si="66"/>
        <v>56.200000000000301</v>
      </c>
      <c r="M562" s="8">
        <f t="shared" si="63"/>
        <v>0.39027777777788197</v>
      </c>
      <c r="N562" s="3" t="s">
        <v>53</v>
      </c>
      <c r="O562" s="21" t="str">
        <f t="shared" si="64"/>
        <v>MERCIER</v>
      </c>
      <c r="P562" s="5"/>
    </row>
    <row r="563" spans="3:16" ht="21.75" thickTop="1" thickBot="1">
      <c r="C563" s="5"/>
      <c r="D563" s="11" t="s">
        <v>609</v>
      </c>
      <c r="E563" s="9">
        <v>56.300000000000303</v>
      </c>
      <c r="F563" s="10">
        <v>0.39097222222232703</v>
      </c>
      <c r="G563" s="5"/>
      <c r="H563" s="22" t="str">
        <f t="shared" si="65"/>
        <v>WACHTER</v>
      </c>
      <c r="I563" s="3" t="s">
        <v>224</v>
      </c>
      <c r="J563" s="11" t="str">
        <f t="shared" si="61"/>
        <v>W à N</v>
      </c>
      <c r="K563" s="6" t="str">
        <f t="shared" si="62"/>
        <v>WACHTER - NOLO</v>
      </c>
      <c r="L563" s="7">
        <f t="shared" si="66"/>
        <v>56.300000000000303</v>
      </c>
      <c r="M563" s="8">
        <f t="shared" si="63"/>
        <v>0.39097222222232703</v>
      </c>
      <c r="N563" s="3" t="s">
        <v>54</v>
      </c>
      <c r="O563" s="21" t="str">
        <f t="shared" si="64"/>
        <v>NOLO</v>
      </c>
      <c r="P563" s="5"/>
    </row>
    <row r="564" spans="3:16" ht="21.75" thickTop="1" thickBot="1">
      <c r="C564" s="5"/>
      <c r="D564" s="11" t="s">
        <v>610</v>
      </c>
      <c r="E564" s="9">
        <v>56.400000000000297</v>
      </c>
      <c r="F564" s="10">
        <v>0.39166666666677202</v>
      </c>
      <c r="G564" s="5"/>
      <c r="H564" s="22" t="str">
        <f t="shared" si="65"/>
        <v>WACHTER</v>
      </c>
      <c r="I564" s="3" t="s">
        <v>224</v>
      </c>
      <c r="J564" s="11" t="str">
        <f t="shared" si="61"/>
        <v>W à O</v>
      </c>
      <c r="K564" s="6" t="str">
        <f t="shared" si="62"/>
        <v>WACHTER - ONDI</v>
      </c>
      <c r="L564" s="7">
        <f t="shared" si="66"/>
        <v>56.400000000000297</v>
      </c>
      <c r="M564" s="8">
        <f t="shared" si="63"/>
        <v>0.39166666666677202</v>
      </c>
      <c r="N564" s="3" t="s">
        <v>216</v>
      </c>
      <c r="O564" s="21" t="str">
        <f t="shared" si="64"/>
        <v>ONDI</v>
      </c>
      <c r="P564" s="5"/>
    </row>
    <row r="565" spans="3:16" ht="21.75" thickTop="1" thickBot="1">
      <c r="C565" s="5"/>
      <c r="D565" s="11" t="s">
        <v>611</v>
      </c>
      <c r="E565" s="9">
        <v>56.500000000000298</v>
      </c>
      <c r="F565" s="10">
        <v>0.39236111111121702</v>
      </c>
      <c r="G565" s="5"/>
      <c r="H565" s="22" t="str">
        <f t="shared" si="65"/>
        <v>WACHTER</v>
      </c>
      <c r="I565" s="3" t="s">
        <v>224</v>
      </c>
      <c r="J565" s="11" t="str">
        <f t="shared" si="61"/>
        <v>W à P</v>
      </c>
      <c r="K565" s="6" t="str">
        <f t="shared" si="62"/>
        <v>WACHTER - PRIEUR</v>
      </c>
      <c r="L565" s="7">
        <f t="shared" si="66"/>
        <v>56.500000000000298</v>
      </c>
      <c r="M565" s="8">
        <f t="shared" si="63"/>
        <v>0.39236111111121702</v>
      </c>
      <c r="N565" s="3" t="s">
        <v>217</v>
      </c>
      <c r="O565" s="21" t="str">
        <f t="shared" si="64"/>
        <v>PRIEUR</v>
      </c>
      <c r="P565" s="5"/>
    </row>
    <row r="566" spans="3:16" ht="21.75" thickTop="1" thickBot="1">
      <c r="C566" s="5"/>
      <c r="D566" s="11" t="s">
        <v>612</v>
      </c>
      <c r="E566" s="9">
        <v>56.6000000000003</v>
      </c>
      <c r="F566" s="10">
        <v>0.39305555555566202</v>
      </c>
      <c r="G566" s="5"/>
      <c r="H566" s="22" t="str">
        <f t="shared" si="65"/>
        <v>WACHTER</v>
      </c>
      <c r="I566" s="3" t="s">
        <v>224</v>
      </c>
      <c r="J566" s="11" t="str">
        <f t="shared" si="61"/>
        <v>W à Q</v>
      </c>
      <c r="K566" s="6" t="str">
        <f t="shared" si="62"/>
        <v>WACHTER - QUATREBARBE</v>
      </c>
      <c r="L566" s="7">
        <f t="shared" si="66"/>
        <v>56.6000000000003</v>
      </c>
      <c r="M566" s="8">
        <f t="shared" si="63"/>
        <v>0.39305555555566202</v>
      </c>
      <c r="N566" s="3" t="s">
        <v>218</v>
      </c>
      <c r="O566" s="21" t="str">
        <f t="shared" si="64"/>
        <v>QUATREBARBE</v>
      </c>
      <c r="P566" s="5"/>
    </row>
    <row r="567" spans="3:16" ht="21.75" thickTop="1" thickBot="1">
      <c r="C567" s="5"/>
      <c r="D567" s="11" t="s">
        <v>613</v>
      </c>
      <c r="E567" s="9">
        <v>56.700000000000301</v>
      </c>
      <c r="F567" s="10">
        <v>0.39375000000010701</v>
      </c>
      <c r="G567" s="5"/>
      <c r="H567" s="22" t="str">
        <f t="shared" si="65"/>
        <v>WACHTER</v>
      </c>
      <c r="I567" s="3" t="s">
        <v>224</v>
      </c>
      <c r="J567" s="11" t="str">
        <f t="shared" si="61"/>
        <v>W à R</v>
      </c>
      <c r="K567" s="6" t="str">
        <f t="shared" si="62"/>
        <v>WACHTER - ROLIN</v>
      </c>
      <c r="L567" s="7">
        <f t="shared" si="66"/>
        <v>56.700000000000301</v>
      </c>
      <c r="M567" s="8">
        <f t="shared" si="63"/>
        <v>0.39375000000010701</v>
      </c>
      <c r="N567" s="3" t="s">
        <v>219</v>
      </c>
      <c r="O567" s="21" t="str">
        <f t="shared" si="64"/>
        <v>ROLIN</v>
      </c>
      <c r="P567" s="5"/>
    </row>
    <row r="568" spans="3:16" ht="21.75" thickTop="1" thickBot="1">
      <c r="C568" s="5"/>
      <c r="D568" s="11" t="s">
        <v>615</v>
      </c>
      <c r="E568" s="9">
        <v>56.800000000000303</v>
      </c>
      <c r="F568" s="10">
        <v>0.39444444444455201</v>
      </c>
      <c r="G568" s="5"/>
      <c r="H568" s="22" t="str">
        <f t="shared" si="65"/>
        <v>WACHTER</v>
      </c>
      <c r="I568" s="3" t="s">
        <v>224</v>
      </c>
      <c r="J568" s="11" t="str">
        <f t="shared" ref="J568:J631" si="67">I568&amp;" à " &amp;N568</f>
        <v>W à T</v>
      </c>
      <c r="K568" s="6" t="str">
        <f t="shared" ref="K568:K631" si="68">(H568&amp;" - "&amp;O568)</f>
        <v>WACHTER - TOUTIN</v>
      </c>
      <c r="L568" s="7">
        <f t="shared" si="66"/>
        <v>56.800000000000303</v>
      </c>
      <c r="M568" s="8">
        <f t="shared" ref="M568:M588" si="69">IF($J568=$D568,$F568,IF($J569=$D569,$F569,IF($J570=$D570,$F570,IF($J571=$D571,$F571,IF($J572=$D572,$F572,IF($J573=$D573,$F573,IF($J574=$D574,$F574,IF($J575=$D575,$F575,IF($J576=$D576,$F576,IF($J577=$D577,$F577,IF($J578=$D578,$F578,IF($J579=$D579,$F579,IF($J580=$D580,$F580,IF($J581=$D581,$F581,IF($J582=$D582,$F582,IF($J583=$D583,$F583,IF($J584=$D584,$F584,IF($J585=$D585,$F585,IF($J586=$D586,$F586,IF($J587=$D587,$F587,IF($J588=$D588,$F588,IF($J589=$D589,$F589,IF($J590=$D590,$F590,IF($J591=$D591,$F591,IF($J592=$D592,$F592,IF($J593=$D593,$F593,IF($J594=$D594,$F594,IF($J595=$D595,$F595,IF($J596=$D596,$F596,IF($J597=$D597,$F597,IF($J598=$D598,$F598,IF($J599=$D599,$F599,IF($J600=$D600,$F600,IF($J601=$D601,$F601,IF($J602=$D602,$F602,IF($J603=$D603,$F603,IF($J604=$D604,$F604,IF($J605=$D605,$F605,IF($J606=$D606,$F606,IF($J607=$D607,$F607,IF($J608=$D608,$F608,IF($J609=$D609,$F609,IF($J610=$D610,$F610,IF($J611=$D611,$F611,IF($J612=$D612,$F612,IF($J613=$D613,$F613,IF($J614=$D614,$F614,IF($J615=$D615,$F615,IF($J616=$D616,$F616,IF($J617=$D617,$F617,IF($J618=$D618,$F618,IF($J619=$D619,$F619,IF($J620=$D620,$F620,IF($J621=$D621,$F621,IF($J622=$D622,$F622,IF($J623=$D623,$F623,IF($J624=$D624,$F624,IF($J625=$D625,$F625,IF($J626=$D626,$F626,IF($J627=$D627,$F627,IF($J629=$D629,$F629,IF($J630=$D630,$F630,IF($J631=$D631,$F631,IF($J632=$D632,$F632,""))))))))))))))))))))))))))))))))))))))))))))))))))))))))))))))))</f>
        <v>0.39444444444455201</v>
      </c>
      <c r="N568" s="3" t="s">
        <v>221</v>
      </c>
      <c r="O568" s="21" t="str">
        <f t="shared" ref="O568:O631" si="70">IF(N568="A",$A$1,IF(N568="B",$A$2,IF(N568="C",$A$3,IF(N568="D",$A$4,IF(N568="E",$A$5,IF(N568="F",$A$6,IF(N568="G",$A$7,IF(N568="H",$A$8,IF(N568="I",$A$9,IF(N568="J",$A$10,IF(N568="K",$A$11,IF(N568="L",$A$12,IF(N568="M",$A$13,IF(N568="N",$A$14,IF(N568="O",$A$15,IF(N568="P",$A$16,IF(N568="Q",$A$17,IF(N568="R",$A$18,IF(N568="S",$A$19,IF(N568="T",$A$20,IF(N568="U",$A$21,IF(N568="V",$A$22,IF(N568="W",$A$23,IF(N568="X",$A$24,IF(N568="Y",$A$25,IF(N568="Z",$A$26,""))))))))))))))))))))))))))</f>
        <v>TOUTIN</v>
      </c>
      <c r="P568" s="5"/>
    </row>
    <row r="569" spans="3:16" ht="21.75" thickTop="1" thickBot="1">
      <c r="C569" s="5"/>
      <c r="D569" s="11" t="s">
        <v>616</v>
      </c>
      <c r="E569" s="9">
        <v>56.900000000000297</v>
      </c>
      <c r="F569" s="10">
        <v>0.39513888888899701</v>
      </c>
      <c r="G569" s="5"/>
      <c r="H569" s="22" t="str">
        <f t="shared" si="65"/>
        <v>WACHTER</v>
      </c>
      <c r="I569" s="3" t="s">
        <v>224</v>
      </c>
      <c r="J569" s="11" t="str">
        <f t="shared" si="67"/>
        <v>W à U</v>
      </c>
      <c r="K569" s="6" t="str">
        <f t="shared" si="68"/>
        <v>WACHTER - URBI</v>
      </c>
      <c r="L569" s="7">
        <f t="shared" si="66"/>
        <v>56.900000000000297</v>
      </c>
      <c r="M569" s="8">
        <f t="shared" si="69"/>
        <v>0.39513888888899701</v>
      </c>
      <c r="N569" s="3" t="s">
        <v>222</v>
      </c>
      <c r="O569" s="21" t="str">
        <f t="shared" si="70"/>
        <v>URBI</v>
      </c>
      <c r="P569" s="5"/>
    </row>
    <row r="570" spans="3:16" ht="21.75" thickTop="1" thickBot="1">
      <c r="C570" s="5"/>
      <c r="D570" s="11" t="s">
        <v>617</v>
      </c>
      <c r="E570" s="9">
        <v>57.000000000000298</v>
      </c>
      <c r="F570" s="10">
        <v>0.39583333333344201</v>
      </c>
      <c r="G570" s="5"/>
      <c r="H570" s="22" t="str">
        <f t="shared" si="65"/>
        <v>WACHTER</v>
      </c>
      <c r="I570" s="3" t="s">
        <v>224</v>
      </c>
      <c r="J570" s="11" t="str">
        <f t="shared" si="67"/>
        <v>W à V</v>
      </c>
      <c r="K570" s="6" t="str">
        <f t="shared" si="68"/>
        <v>WACHTER - VIROUX</v>
      </c>
      <c r="L570" s="7">
        <f t="shared" si="66"/>
        <v>57.000000000000298</v>
      </c>
      <c r="M570" s="8">
        <f t="shared" si="69"/>
        <v>0.39583333333344201</v>
      </c>
      <c r="N570" s="3" t="s">
        <v>223</v>
      </c>
      <c r="O570" s="21" t="str">
        <f t="shared" si="70"/>
        <v>VIROUX</v>
      </c>
      <c r="P570" s="5"/>
    </row>
    <row r="571" spans="3:16" ht="21.75" thickTop="1" thickBot="1">
      <c r="C571" s="5"/>
      <c r="D571" s="11" t="s">
        <v>621</v>
      </c>
      <c r="E571" s="9">
        <v>57.1000000000003</v>
      </c>
      <c r="F571" s="10">
        <v>0.396527777777887</v>
      </c>
      <c r="G571" s="5"/>
      <c r="H571" s="22" t="str">
        <f t="shared" si="65"/>
        <v>WACHTER</v>
      </c>
      <c r="I571" s="3" t="s">
        <v>224</v>
      </c>
      <c r="J571" s="11" t="str">
        <f t="shared" si="67"/>
        <v>W à W</v>
      </c>
      <c r="K571" s="6" t="str">
        <f t="shared" si="68"/>
        <v>WACHTER - WACHTER</v>
      </c>
      <c r="L571" s="7">
        <f t="shared" si="66"/>
        <v>57.1000000000003</v>
      </c>
      <c r="M571" s="8">
        <f t="shared" si="69"/>
        <v>0.396527777777887</v>
      </c>
      <c r="N571" s="3" t="s">
        <v>224</v>
      </c>
      <c r="O571" s="21" t="str">
        <f t="shared" si="70"/>
        <v>WACHTER</v>
      </c>
      <c r="P571" s="5"/>
    </row>
    <row r="572" spans="3:16" ht="21.75" thickTop="1" thickBot="1">
      <c r="C572" s="5"/>
      <c r="D572" s="11" t="s">
        <v>618</v>
      </c>
      <c r="E572" s="9">
        <v>57.200000000000301</v>
      </c>
      <c r="F572" s="10">
        <v>0.397222222222332</v>
      </c>
      <c r="G572" s="5"/>
      <c r="H572" s="22" t="str">
        <f t="shared" si="65"/>
        <v>WACHTER</v>
      </c>
      <c r="I572" s="3" t="s">
        <v>224</v>
      </c>
      <c r="J572" s="11" t="str">
        <f t="shared" si="67"/>
        <v>W à X</v>
      </c>
      <c r="K572" s="6" t="str">
        <f t="shared" si="68"/>
        <v>WACHTER - XERRY</v>
      </c>
      <c r="L572" s="7">
        <f t="shared" si="66"/>
        <v>57.200000000000301</v>
      </c>
      <c r="M572" s="8">
        <f t="shared" si="69"/>
        <v>0.397222222222332</v>
      </c>
      <c r="N572" s="3" t="s">
        <v>225</v>
      </c>
      <c r="O572" s="21" t="str">
        <f t="shared" si="70"/>
        <v>XERRY</v>
      </c>
      <c r="P572" s="5"/>
    </row>
    <row r="573" spans="3:16" ht="21.75" thickTop="1" thickBot="1">
      <c r="C573" s="5"/>
      <c r="D573" s="11" t="s">
        <v>619</v>
      </c>
      <c r="E573" s="9">
        <v>57.300000000000303</v>
      </c>
      <c r="F573" s="10">
        <v>0.397916666666777</v>
      </c>
      <c r="G573" s="5"/>
      <c r="H573" s="22" t="str">
        <f t="shared" si="65"/>
        <v>WACHTER</v>
      </c>
      <c r="I573" s="3" t="s">
        <v>224</v>
      </c>
      <c r="J573" s="11" t="str">
        <f t="shared" si="67"/>
        <v>W à Y</v>
      </c>
      <c r="K573" s="6" t="str">
        <f t="shared" si="68"/>
        <v>WACHTER - YACHOU</v>
      </c>
      <c r="L573" s="7">
        <f t="shared" si="66"/>
        <v>57.300000000000303</v>
      </c>
      <c r="M573" s="8">
        <f t="shared" si="69"/>
        <v>0.397916666666777</v>
      </c>
      <c r="N573" s="3" t="s">
        <v>226</v>
      </c>
      <c r="O573" s="21" t="str">
        <f t="shared" si="70"/>
        <v>YACHOU</v>
      </c>
      <c r="P573" s="5"/>
    </row>
    <row r="574" spans="3:16" ht="21.75" thickTop="1" thickBot="1">
      <c r="C574" s="5"/>
      <c r="D574" s="11" t="s">
        <v>620</v>
      </c>
      <c r="E574" s="9">
        <v>57.400000000000297</v>
      </c>
      <c r="F574" s="10">
        <v>0.39861111111122199</v>
      </c>
      <c r="G574" s="5"/>
      <c r="H574" s="22" t="str">
        <f t="shared" si="65"/>
        <v>WACHTER</v>
      </c>
      <c r="I574" s="3" t="s">
        <v>224</v>
      </c>
      <c r="J574" s="11" t="str">
        <f t="shared" si="67"/>
        <v>W à Z</v>
      </c>
      <c r="K574" s="6" t="str">
        <f t="shared" si="68"/>
        <v>WACHTER - ZAPATA</v>
      </c>
      <c r="L574" s="7">
        <f t="shared" si="66"/>
        <v>57.400000000000297</v>
      </c>
      <c r="M574" s="8">
        <f t="shared" si="69"/>
        <v>0.39861111111122199</v>
      </c>
      <c r="N574" s="3" t="s">
        <v>227</v>
      </c>
      <c r="O574" s="21" t="str">
        <f t="shared" si="70"/>
        <v>ZAPATA</v>
      </c>
      <c r="P574" s="5"/>
    </row>
    <row r="575" spans="3:16" ht="21.75" thickTop="1" thickBot="1">
      <c r="C575" s="5"/>
      <c r="D575" s="11" t="s">
        <v>622</v>
      </c>
      <c r="E575" s="9">
        <v>57.500000000000298</v>
      </c>
      <c r="F575" s="10">
        <v>0.39930555555566699</v>
      </c>
      <c r="G575" s="5"/>
      <c r="H575" s="22" t="str">
        <f t="shared" si="65"/>
        <v>XERRY</v>
      </c>
      <c r="I575" s="3" t="s">
        <v>225</v>
      </c>
      <c r="J575" s="11" t="str">
        <f t="shared" si="67"/>
        <v>X à A</v>
      </c>
      <c r="K575" s="6" t="str">
        <f t="shared" si="68"/>
        <v>XERRY - AIMAR</v>
      </c>
      <c r="L575" s="7">
        <f t="shared" si="66"/>
        <v>57.500000000000298</v>
      </c>
      <c r="M575" s="8">
        <f t="shared" si="69"/>
        <v>0.39930555555566699</v>
      </c>
      <c r="N575" s="3" t="s">
        <v>41</v>
      </c>
      <c r="O575" s="21" t="str">
        <f t="shared" si="70"/>
        <v>AIMAR</v>
      </c>
      <c r="P575" s="5"/>
    </row>
    <row r="576" spans="3:16" ht="21.75" thickTop="1" thickBot="1">
      <c r="C576" s="5"/>
      <c r="D576" s="11" t="s">
        <v>623</v>
      </c>
      <c r="E576" s="9">
        <v>57.6000000000003</v>
      </c>
      <c r="F576" s="10">
        <v>0.40000000000011199</v>
      </c>
      <c r="G576" s="5"/>
      <c r="H576" s="22" t="str">
        <f t="shared" si="65"/>
        <v>XERRY</v>
      </c>
      <c r="I576" s="3" t="s">
        <v>225</v>
      </c>
      <c r="J576" s="11" t="str">
        <f t="shared" si="67"/>
        <v>X à B</v>
      </c>
      <c r="K576" s="6" t="str">
        <f t="shared" si="68"/>
        <v>XERRY - BONFILS</v>
      </c>
      <c r="L576" s="7">
        <f t="shared" si="66"/>
        <v>57.6000000000003</v>
      </c>
      <c r="M576" s="8">
        <f t="shared" si="69"/>
        <v>0.40000000000011199</v>
      </c>
      <c r="N576" s="3" t="s">
        <v>42</v>
      </c>
      <c r="O576" s="21" t="str">
        <f t="shared" si="70"/>
        <v>BONFILS</v>
      </c>
      <c r="P576" s="5"/>
    </row>
    <row r="577" spans="3:16" ht="21.75" thickTop="1" thickBot="1">
      <c r="C577" s="5"/>
      <c r="D577" s="11" t="s">
        <v>624</v>
      </c>
      <c r="E577" s="9">
        <v>57.700000000000301</v>
      </c>
      <c r="F577" s="10">
        <v>0.40069444444455699</v>
      </c>
      <c r="G577" s="5"/>
      <c r="H577" s="22" t="str">
        <f t="shared" ref="H577:H640" si="71">IF($I577="A",$A$1,IF($I577="B",$A$2,IF($I577="C",$A$3,IF($I577="D",$A$4,IF($I577="E",$A$5,IF($I577="F",$A$6,IF($I577="G",$A$7,IF($I577="H",$A$8,IF($I577="I",$A$9,IF($I577="J",$A$10,IF($I577="K",$A$11,IF($I577="L",$A$12,IF($I577="M",$A$13,IF($I577="N",$A$14,IF($I577="O",$A$15,IF($I577="P",$A$16,IF($I577="Q",$A$17,IF($I577="R",$A$18,IF($I577="S",$A$19,IF($I577="T",$A$20,IF($I577="U",$A$21,IF($I577="V",$A$22,IF($I577="W",$A$23,IF($I577="X",$A$24,IF($I577="Y",$A$25,IF($I577="Z",$A$26,""))))))))))))))))))))))))))</f>
        <v>XERRY</v>
      </c>
      <c r="I577" s="3" t="s">
        <v>225</v>
      </c>
      <c r="J577" s="11" t="str">
        <f t="shared" si="67"/>
        <v>X à C</v>
      </c>
      <c r="K577" s="6" t="str">
        <f t="shared" si="68"/>
        <v>XERRY - CLERC</v>
      </c>
      <c r="L577" s="7">
        <f t="shared" si="66"/>
        <v>57.700000000000301</v>
      </c>
      <c r="M577" s="8">
        <f t="shared" si="69"/>
        <v>0.40069444444455699</v>
      </c>
      <c r="N577" s="3" t="s">
        <v>43</v>
      </c>
      <c r="O577" s="21" t="str">
        <f t="shared" si="70"/>
        <v>CLERC</v>
      </c>
      <c r="P577" s="5"/>
    </row>
    <row r="578" spans="3:16" ht="21.75" thickTop="1" thickBot="1">
      <c r="C578" s="5"/>
      <c r="D578" s="11" t="s">
        <v>625</v>
      </c>
      <c r="E578" s="9">
        <v>57.800000000000303</v>
      </c>
      <c r="F578" s="10">
        <v>0.40138888888900198</v>
      </c>
      <c r="G578" s="5"/>
      <c r="H578" s="22" t="str">
        <f t="shared" si="71"/>
        <v>XERRY</v>
      </c>
      <c r="I578" s="3" t="s">
        <v>225</v>
      </c>
      <c r="J578" s="11" t="str">
        <f t="shared" si="67"/>
        <v>X à D</v>
      </c>
      <c r="K578" s="6" t="str">
        <f t="shared" si="68"/>
        <v>XERRY - DELAROCHE</v>
      </c>
      <c r="L578" s="7">
        <f t="shared" ref="L578:L588" si="72">IF($J578=$D578,$E578,IF($J579=$D579,$E579,IF($J580=$D580,$E580,IF($J581=$D581,$E581,IF($J582=$D582,$E582,IF($J583=$D583,$E583,IF($J584=$D584,$E584,IF($J585=$D585,$E585,IF($J586=$D586,$E586,IF($J587=$D587,$E587,IF($J588=$D588,$E588,IF($J589=$D589,$E589,IF($J590=$D590,$E590,IF($J591=$D591,$E591,IF($J592=$D592,$E592,IF($J593=$D593,$E593,IF($J594=$D594,$E594,IF($J595=$D595,$E595,IF($J596=$D596,$E596,IF($J597=$D597,$E597,IF($J598=$D598,$E598,IF($J599=$D599,$E599,IF($J600=$D600,$E600,IF($J601=$D601,$E601,IF($J602=$D602,$E602,IF($J603=$D603,$E603,IF($J604=$D604,$E604,IF($J605=$D605,$E605,IF($J606=$D606,$E606,IF($J607=$D607,$E607,IF($J608=$D608,$E608,IF($J609=$D609,$E609,IF($J610=$D610,$E610,IF($J611=$D611,$E611,IF($J612=$D612,$E612,IF($J613=$D613,$E613,IF($J614=$D614,$E614,IF($J615=$D615,$E615,IF($J616=$D616,$E616,IF($J617=$D617,$E617,IF($J618=$D618,$E618,IF($J619=$D619,$E619,IF($J620=$D620,$E620,IF($J621=$D621,$E621,IF($J622=$D622,$E622,IF($J623=$D623,$E623,IF($J624=$D624,$E624,IF($J625=$D625,$E625,IF($J626=$D626,$E626,IF($J627=$D627,$E627,IF($J628=$D628,$E628,IF($J629=$D629,$E629,IF($J630=$D630,$E630,IF($J631=$D631,$E631,IF($J632=$D632,$E632,IF($J633=$D633,$E633,IF($J634=$D634,$E634,IF($J635=$D635,$E635,IF($J636=$D636,$E636,IF($J637=$D637,$E637,IF($J639=$D639,$E639,IF($J640=$D640,$E640,IF($J641=$D641,$E641,IF($J642=$D642,$E642,""))))))))))))))))))))))))))))))))))))))))))))))))))))))))))))))))</f>
        <v>57.800000000000303</v>
      </c>
      <c r="M578" s="8">
        <f t="shared" si="69"/>
        <v>0.40138888888900198</v>
      </c>
      <c r="N578" s="3" t="s">
        <v>44</v>
      </c>
      <c r="O578" s="21" t="str">
        <f t="shared" si="70"/>
        <v>DELAROCHE</v>
      </c>
      <c r="P578" s="5"/>
    </row>
    <row r="579" spans="3:16" ht="21.75" thickTop="1" thickBot="1">
      <c r="C579" s="5"/>
      <c r="D579" s="11" t="s">
        <v>626</v>
      </c>
      <c r="E579" s="9">
        <v>57.900000000000297</v>
      </c>
      <c r="F579" s="10">
        <v>0.40208333333344698</v>
      </c>
      <c r="G579" s="5"/>
      <c r="H579" s="22" t="str">
        <f t="shared" si="71"/>
        <v>XERRY</v>
      </c>
      <c r="I579" s="3" t="s">
        <v>225</v>
      </c>
      <c r="J579" s="11" t="str">
        <f t="shared" si="67"/>
        <v>X à E</v>
      </c>
      <c r="K579" s="6" t="str">
        <f t="shared" si="68"/>
        <v>XERRY - ELENA</v>
      </c>
      <c r="L579" s="7">
        <f t="shared" si="72"/>
        <v>57.900000000000297</v>
      </c>
      <c r="M579" s="8">
        <f t="shared" si="69"/>
        <v>0.40208333333344698</v>
      </c>
      <c r="N579" s="3" t="s">
        <v>45</v>
      </c>
      <c r="O579" s="21" t="str">
        <f t="shared" si="70"/>
        <v>ELENA</v>
      </c>
      <c r="P579" s="5"/>
    </row>
    <row r="580" spans="3:16" ht="21.75" thickTop="1" thickBot="1">
      <c r="C580" s="5"/>
      <c r="D580" s="11" t="s">
        <v>627</v>
      </c>
      <c r="E580" s="9">
        <v>58.000000000000298</v>
      </c>
      <c r="F580" s="10">
        <v>0.40277777777789198</v>
      </c>
      <c r="G580" s="5"/>
      <c r="H580" s="22" t="str">
        <f t="shared" si="71"/>
        <v>XERRY</v>
      </c>
      <c r="I580" s="3" t="s">
        <v>225</v>
      </c>
      <c r="J580" s="11" t="str">
        <f t="shared" si="67"/>
        <v>X à F</v>
      </c>
      <c r="K580" s="6" t="str">
        <f t="shared" si="68"/>
        <v>XERRY - FAVRE</v>
      </c>
      <c r="L580" s="7">
        <f t="shared" si="72"/>
        <v>58.000000000000298</v>
      </c>
      <c r="M580" s="8">
        <f t="shared" si="69"/>
        <v>0.40277777777789198</v>
      </c>
      <c r="N580" s="3" t="s">
        <v>46</v>
      </c>
      <c r="O580" s="21" t="str">
        <f t="shared" si="70"/>
        <v>FAVRE</v>
      </c>
      <c r="P580" s="5"/>
    </row>
    <row r="581" spans="3:16" ht="21.75" thickTop="1" thickBot="1">
      <c r="C581" s="5"/>
      <c r="D581" s="11" t="s">
        <v>628</v>
      </c>
      <c r="E581" s="9">
        <v>58.1000000000003</v>
      </c>
      <c r="F581" s="10">
        <v>0.40347222222233697</v>
      </c>
      <c r="G581" s="5"/>
      <c r="H581" s="22" t="str">
        <f t="shared" si="71"/>
        <v>XERRY</v>
      </c>
      <c r="I581" s="3" t="s">
        <v>225</v>
      </c>
      <c r="J581" s="11" t="str">
        <f t="shared" si="67"/>
        <v>X à G</v>
      </c>
      <c r="K581" s="6" t="str">
        <f t="shared" si="68"/>
        <v>XERRY - GARREC</v>
      </c>
      <c r="L581" s="7">
        <f t="shared" si="72"/>
        <v>58.1000000000003</v>
      </c>
      <c r="M581" s="8">
        <f t="shared" si="69"/>
        <v>0.40347222222233697</v>
      </c>
      <c r="N581" s="3" t="s">
        <v>47</v>
      </c>
      <c r="O581" s="21" t="str">
        <f t="shared" si="70"/>
        <v>GARREC</v>
      </c>
      <c r="P581" s="5"/>
    </row>
    <row r="582" spans="3:16" ht="21.75" thickTop="1" thickBot="1">
      <c r="C582" s="5"/>
      <c r="D582" s="11" t="s">
        <v>629</v>
      </c>
      <c r="E582" s="9">
        <v>58.200000000000301</v>
      </c>
      <c r="F582" s="10">
        <v>0.40416666666678203</v>
      </c>
      <c r="G582" s="5"/>
      <c r="H582" s="22" t="str">
        <f t="shared" si="71"/>
        <v>XERRY</v>
      </c>
      <c r="I582" s="3" t="s">
        <v>225</v>
      </c>
      <c r="J582" s="11" t="str">
        <f t="shared" si="67"/>
        <v>X à H</v>
      </c>
      <c r="K582" s="6" t="str">
        <f t="shared" si="68"/>
        <v>XERRY - HADJ</v>
      </c>
      <c r="L582" s="7">
        <f t="shared" si="72"/>
        <v>58.200000000000301</v>
      </c>
      <c r="M582" s="8">
        <f t="shared" si="69"/>
        <v>0.40416666666678203</v>
      </c>
      <c r="N582" s="3" t="s">
        <v>48</v>
      </c>
      <c r="O582" s="21" t="str">
        <f t="shared" si="70"/>
        <v>HADJ</v>
      </c>
      <c r="P582" s="5"/>
    </row>
    <row r="583" spans="3:16" ht="21.75" thickTop="1" thickBot="1">
      <c r="C583" s="5"/>
      <c r="D583" s="11" t="s">
        <v>630</v>
      </c>
      <c r="E583" s="9">
        <v>58.300000000000303</v>
      </c>
      <c r="F583" s="10">
        <v>0.40486111111122702</v>
      </c>
      <c r="G583" s="5"/>
      <c r="H583" s="22" t="str">
        <f t="shared" si="71"/>
        <v>XERRY</v>
      </c>
      <c r="I583" s="3" t="s">
        <v>225</v>
      </c>
      <c r="J583" s="11" t="str">
        <f t="shared" si="67"/>
        <v>X à I</v>
      </c>
      <c r="K583" s="6" t="str">
        <f t="shared" si="68"/>
        <v>XERRY - INAUDI</v>
      </c>
      <c r="L583" s="7">
        <f t="shared" si="72"/>
        <v>58.300000000000303</v>
      </c>
      <c r="M583" s="8">
        <f t="shared" si="69"/>
        <v>0.40486111111122702</v>
      </c>
      <c r="N583" s="3" t="s">
        <v>49</v>
      </c>
      <c r="O583" s="21" t="str">
        <f t="shared" si="70"/>
        <v>INAUDI</v>
      </c>
      <c r="P583" s="5"/>
    </row>
    <row r="584" spans="3:16" ht="21.75" thickTop="1" thickBot="1">
      <c r="C584" s="5"/>
      <c r="D584" s="11" t="s">
        <v>631</v>
      </c>
      <c r="E584" s="9">
        <v>58.400000000000297</v>
      </c>
      <c r="F584" s="10">
        <v>0.40555555555567202</v>
      </c>
      <c r="G584" s="5"/>
      <c r="H584" s="22" t="str">
        <f t="shared" si="71"/>
        <v>XERRY</v>
      </c>
      <c r="I584" s="3" t="s">
        <v>225</v>
      </c>
      <c r="J584" s="11" t="str">
        <f t="shared" si="67"/>
        <v>X à J</v>
      </c>
      <c r="K584" s="6" t="str">
        <f t="shared" si="68"/>
        <v>XERRY - JAQUET</v>
      </c>
      <c r="L584" s="7">
        <f t="shared" si="72"/>
        <v>58.400000000000297</v>
      </c>
      <c r="M584" s="8">
        <f t="shared" si="69"/>
        <v>0.40555555555567202</v>
      </c>
      <c r="N584" s="3" t="s">
        <v>50</v>
      </c>
      <c r="O584" s="21" t="str">
        <f t="shared" si="70"/>
        <v>JAQUET</v>
      </c>
      <c r="P584" s="5"/>
    </row>
    <row r="585" spans="3:16" ht="21.75" thickTop="1" thickBot="1">
      <c r="C585" s="5"/>
      <c r="D585" s="11" t="s">
        <v>632</v>
      </c>
      <c r="E585" s="9">
        <v>58.500000000000298</v>
      </c>
      <c r="F585" s="10">
        <v>0.40625000000011702</v>
      </c>
      <c r="G585" s="5"/>
      <c r="H585" s="22" t="str">
        <f t="shared" si="71"/>
        <v>XERRY</v>
      </c>
      <c r="I585" s="3" t="s">
        <v>225</v>
      </c>
      <c r="J585" s="11" t="str">
        <f t="shared" si="67"/>
        <v>X à K</v>
      </c>
      <c r="K585" s="6" t="str">
        <f t="shared" si="68"/>
        <v>XERRY - KRAMER</v>
      </c>
      <c r="L585" s="7">
        <f t="shared" si="72"/>
        <v>58.500000000000298</v>
      </c>
      <c r="M585" s="8">
        <f t="shared" si="69"/>
        <v>0.40625000000011702</v>
      </c>
      <c r="N585" s="3" t="s">
        <v>51</v>
      </c>
      <c r="O585" s="21" t="str">
        <f t="shared" si="70"/>
        <v>KRAMER</v>
      </c>
      <c r="P585" s="5"/>
    </row>
    <row r="586" spans="3:16" ht="21.75" thickTop="1" thickBot="1">
      <c r="C586" s="5"/>
      <c r="D586" s="11" t="s">
        <v>633</v>
      </c>
      <c r="E586" s="9">
        <v>58.6000000000003</v>
      </c>
      <c r="F586" s="10">
        <v>0.40694444444456201</v>
      </c>
      <c r="G586" s="5"/>
      <c r="H586" s="22" t="str">
        <f t="shared" si="71"/>
        <v>XERRY</v>
      </c>
      <c r="I586" s="3" t="s">
        <v>225</v>
      </c>
      <c r="J586" s="11" t="str">
        <f t="shared" si="67"/>
        <v>X à L</v>
      </c>
      <c r="K586" s="6" t="str">
        <f t="shared" si="68"/>
        <v>XERRY - LAFLEUR</v>
      </c>
      <c r="L586" s="7">
        <f t="shared" si="72"/>
        <v>58.6000000000003</v>
      </c>
      <c r="M586" s="8">
        <f t="shared" si="69"/>
        <v>0.40694444444456201</v>
      </c>
      <c r="N586" s="3" t="s">
        <v>52</v>
      </c>
      <c r="O586" s="21" t="str">
        <f t="shared" si="70"/>
        <v>LAFLEUR</v>
      </c>
      <c r="P586" s="5"/>
    </row>
    <row r="587" spans="3:16" ht="21.75" thickTop="1" thickBot="1">
      <c r="C587" s="5"/>
      <c r="D587" s="11" t="s">
        <v>634</v>
      </c>
      <c r="E587" s="9">
        <v>58.700000000000301</v>
      </c>
      <c r="F587" s="10">
        <v>0.40763888888900701</v>
      </c>
      <c r="G587" s="5"/>
      <c r="H587" s="22" t="str">
        <f t="shared" si="71"/>
        <v>XERRY</v>
      </c>
      <c r="I587" s="3" t="s">
        <v>225</v>
      </c>
      <c r="J587" s="11" t="str">
        <f t="shared" si="67"/>
        <v>X à M</v>
      </c>
      <c r="K587" s="6" t="str">
        <f t="shared" si="68"/>
        <v>XERRY - MERCIER</v>
      </c>
      <c r="L587" s="7">
        <f t="shared" si="72"/>
        <v>58.700000000000301</v>
      </c>
      <c r="M587" s="8">
        <f t="shared" si="69"/>
        <v>0.40763888888900701</v>
      </c>
      <c r="N587" s="3" t="s">
        <v>53</v>
      </c>
      <c r="O587" s="21" t="str">
        <f t="shared" si="70"/>
        <v>MERCIER</v>
      </c>
      <c r="P587" s="5"/>
    </row>
    <row r="588" spans="3:16" ht="21.75" thickTop="1" thickBot="1">
      <c r="C588" s="5"/>
      <c r="D588" s="11" t="s">
        <v>635</v>
      </c>
      <c r="E588" s="9">
        <v>58.800000000000303</v>
      </c>
      <c r="F588" s="10">
        <v>0.40833333333345201</v>
      </c>
      <c r="G588" s="5"/>
      <c r="H588" s="22" t="str">
        <f t="shared" si="71"/>
        <v>XERRY</v>
      </c>
      <c r="I588" s="3" t="s">
        <v>225</v>
      </c>
      <c r="J588" s="11" t="str">
        <f t="shared" si="67"/>
        <v>X à N</v>
      </c>
      <c r="K588" s="6" t="str">
        <f t="shared" si="68"/>
        <v>XERRY - NOLO</v>
      </c>
      <c r="L588" s="7">
        <f t="shared" si="72"/>
        <v>58.800000000000303</v>
      </c>
      <c r="M588" s="8">
        <f t="shared" si="69"/>
        <v>0.40833333333345201</v>
      </c>
      <c r="N588" s="3" t="s">
        <v>54</v>
      </c>
      <c r="O588" s="21" t="str">
        <f t="shared" si="70"/>
        <v>NOLO</v>
      </c>
      <c r="P588" s="5"/>
    </row>
    <row r="589" spans="3:16" ht="21.75" thickTop="1" thickBot="1">
      <c r="C589" s="5"/>
      <c r="D589" s="11" t="s">
        <v>636</v>
      </c>
      <c r="E589" s="9">
        <v>58.900000000000297</v>
      </c>
      <c r="F589" s="10">
        <v>0.40902777777789701</v>
      </c>
      <c r="G589" s="5"/>
      <c r="H589" s="22" t="str">
        <f t="shared" si="71"/>
        <v>XERRY</v>
      </c>
      <c r="I589" s="3" t="s">
        <v>225</v>
      </c>
      <c r="J589" s="11" t="str">
        <f t="shared" si="67"/>
        <v>X à O</v>
      </c>
      <c r="K589" s="6" t="str">
        <f t="shared" si="68"/>
        <v>XERRY - ONDI</v>
      </c>
      <c r="L589" s="7">
        <f>IF($J589=$D589,$E589,IF($J590=$D590,$E590,IF($J591=$D591,$E591,IF($J592=$D592,$E592,IF($J593=$D593,$E593,IF($J594=$D594,$E594,IF($J595=$D595,$E595,IF($J596=$D596,$E596,IF($J597=$D597,$E597,IF($J598=$D598,$E598,IF($J599=$D599,$E599,IF($J600=$D600,$E600,IF($J601=$D601,$E601,IF($J602=$D602,$E602,IF($J603=$D603,$E603,IF($J604=$D604,$E604,IF($J605=$D605,$E605,IF($J606=$D606,$E606,IF($J607=$D607,$E607,IF($J608=$D608,$E608,IF($J609=$D609,$E609,IF($J610=$D610,$E610,IF($J611=$D611,$E611,IF($J612=$D612,$E612,IF($J613=$D613,$E613,IF($J614=$D614,$E614,IF($J615=$D615,$E615,IF($J616=$D616,$E616,IF($J617=$D617,$E617,IF($J618=$D618,$E618,IF($J619=$D619,$E619,IF($J620=$D620,$E620,IF($J621=$D621,$E621,IF($J622=$D622,$E622,IF($J623=$D623,$E623,IF($J624=$D624,$E624,IF($J625=$D625,$E625,IF($J626=$D626,$E626,IF($J627=$D627,$E627,IF($J628=$D628,$E628,IF($J629=$D629,$E629,IF($J630=$D630,$E630,IF($J631=$D631,$E631,IF($J632=$D632,$E632,IF($J633=$D633,$E633,IF($J634=$D634,$E634,IF($J635=$D635,$E635,IF($J636=$D636,$E636,IF($J637=$D637,$E637,IF($J638=$D638,$E638,IF($J639=$D639,$E639,IF($J640=$D640,$E640,IF($J641=$D641,$E641,IF($J642=$D642,$E642,IF($J643=$D643,$E643,IF($J644=$D644,$E644,IF($J645=$D645,$E645,IF($J646=$D646,$E646,IF($J647=$D647,$E647,IF($J648=$D648,$E648,IF($J650=$D650,$E650,IF($J651=$D651,$E651,IF($J652=$D652,$E652,IF(#REF!=#REF!,#REF!,""))))))))))))))))))))))))))))))))))))))))))))))))))))))))))))))))</f>
        <v>58.900000000000297</v>
      </c>
      <c r="M589" s="8">
        <f>IF($J589=$D589,$F589,IF($J590=$D590,$F590,IF($J591=$D591,$F591,IF($J592=$D592,$F592,IF($J593=$D593,$F593,IF($J594=$D594,$F594,IF($J595=$D595,$F595,IF($J596=$D596,$F596,IF($J597=$D597,$F597,IF($J598=$D598,$F598,IF($J599=$D599,$F599,IF($J600=$D600,$F600,IF($J601=$D601,$F601,IF($J602=$D602,$F602,IF($J603=$D603,$F603,IF($J604=$D604,$F604,IF($J605=$D605,$F605,IF($J606=$D606,$F606,IF($J607=$D607,$F607,IF($J608=$D608,$F608,IF($J609=$D609,$F609,IF($J610=$D610,$F610,IF($J611=$D611,$F611,IF($J612=$D612,$F612,IF($J613=$D613,$F613,IF($J614=$D614,$F614,IF($J615=$D615,$F615,IF($J616=$D616,$F616,IF($J617=$D617,$F617,IF($J618=$D618,$F618,IF($J619=$D619,$F619,IF($J620=$D620,$F620,IF($J621=$D621,$F621,IF($J622=$D622,$F622,IF($J623=$D623,$F623,IF($J624=$D624,$F624,IF($J625=$D625,$F625,IF($J626=$D626,$F626,IF($J627=$D627,$F627,IF($J628=$D628,$F628,IF($J629=$D629,$F629,IF($J630=$D630,$F630,IF($J631=$D631,$F631,IF($J632=$D632,$F632,IF($J633=$D633,$F633,IF($J634=$D634,$F634,IF($J635=$D635,$F635,IF($J636=$D636,$F636,IF($J637=$D637,$F637,IF($J638=$D638,$F638,IF($J639=$D639,$F639,IF($J640=$D640,$F640,IF($J641=$D641,$F641,IF($J642=$D642,$F642,IF($J643=$D643,$F643,IF($J644=$D644,$F644,IF($J645=$D645,$F645,IF($J646=$D646,$F646,IF($J647=$D647,$F647,IF($J648=$D648,$F648,IF($J650=$D650,$F650,IF($J651=$D651,$F651,IF($J652=$D652,$F652,IF(#REF!=#REF!,#REF!,""))))))))))))))))))))))))))))))))))))))))))))))))))))))))))))))))</f>
        <v>0.40902777777789701</v>
      </c>
      <c r="N589" s="3" t="s">
        <v>216</v>
      </c>
      <c r="O589" s="21" t="str">
        <f t="shared" si="70"/>
        <v>ONDI</v>
      </c>
      <c r="P589" s="5"/>
    </row>
    <row r="590" spans="3:16" ht="21.75" thickTop="1" thickBot="1">
      <c r="C590" s="5"/>
      <c r="D590" s="11" t="s">
        <v>637</v>
      </c>
      <c r="E590" s="9">
        <v>59.000000000000298</v>
      </c>
      <c r="F590" s="10">
        <v>0.409722222222342</v>
      </c>
      <c r="G590" s="5"/>
      <c r="H590" s="22" t="str">
        <f t="shared" si="71"/>
        <v>XERRY</v>
      </c>
      <c r="I590" s="3" t="s">
        <v>225</v>
      </c>
      <c r="J590" s="11" t="str">
        <f t="shared" si="67"/>
        <v>X à P</v>
      </c>
      <c r="K590" s="6" t="str">
        <f t="shared" si="68"/>
        <v>XERRY - PRIEUR</v>
      </c>
      <c r="L590" s="7">
        <f>IF($J590=$D590,$E590,IF($J591=$D591,$E591,IF($J592=$D592,$E592,IF($J593=$D593,$E593,IF($J594=$D594,$E594,IF($J595=$D595,$E595,IF($J596=$D596,$E596,IF($J597=$D597,$E597,IF($J598=$D598,$E598,IF($J599=$D599,$E599,IF($J600=$D600,$E600,IF($J601=$D601,$E601,IF($J602=$D602,$E602,IF($J603=$D603,$E603,IF($J604=$D604,$E604,IF($J605=$D605,$E605,IF($J606=$D606,$E606,IF($J607=$D607,$E607,IF($J608=$D608,$E608,IF($J609=$D609,$E609,IF($J610=$D610,$E610,IF($J611=$D611,$E611,IF($J612=$D612,$E612,IF($J613=$D613,$E613,IF($J614=$D614,$E614,IF($J615=$D615,$E615,IF($J616=$D616,$E616,IF($J617=$D617,$E617,IF($J618=$D618,$E618,IF($J619=$D619,$E619,IF($J620=$D620,$E620,IF($J621=$D621,$E621,IF($J622=$D622,$E622,IF($J623=$D623,$E623,IF($J624=$D624,$E624,IF($J625=$D625,$E625,IF($J626=$D626,$E626,IF($J627=$D627,$E627,IF($J628=$D628,$E628,IF($J629=$D629,$E629,IF($J630=$D630,$E630,IF($J631=$D631,$E631,IF($J632=$D632,$E632,IF($J633=$D633,$E633,IF($J634=$D634,$E634,IF($J635=$D635,$E635,IF($J636=$D636,$E636,IF($J637=$D637,$E637,IF($J638=$D638,$E638,IF($J639=$D639,$E639,IF($J640=$D640,$E640,IF($J641=$D641,$E641,IF($J642=$D642,$E642,IF($J643=$D643,$E643,IF($J644=$D644,$E644,IF($J645=$D645,$E645,IF($J646=$D646,$E646,IF($J647=$D647,$E647,IF($J648=$D648,$E648,IF($J649=$D649,$E649,IF($J651=$D651,$E651,IF($J652=$D652,$E652,IF(#REF!=#REF!,#REF!,IF($J653=$D653,$E653,""))))))))))))))))))))))))))))))))))))))))))))))))))))))))))))))))</f>
        <v>59.000000000000298</v>
      </c>
      <c r="M590" s="8">
        <f>IF($J590=$D590,$F590,IF($J591=$D591,$F591,IF($J592=$D592,$F592,IF($J593=$D593,$F593,IF($J594=$D594,$F594,IF($J595=$D595,$F595,IF($J596=$D596,$F596,IF($J597=$D597,$F597,IF($J598=$D598,$F598,IF($J599=$D599,$F599,IF($J600=$D600,$F600,IF($J601=$D601,$F601,IF($J602=$D602,$F602,IF($J603=$D603,$F603,IF($J604=$D604,$F604,IF($J605=$D605,$F605,IF($J606=$D606,$F606,IF($J607=$D607,$F607,IF($J608=$D608,$F608,IF($J609=$D609,$F609,IF($J610=$D610,$F610,IF($J611=$D611,$F611,IF($J612=$D612,$F612,IF($J613=$D613,$F613,IF($J614=$D614,$F614,IF($J615=$D615,$F615,IF($J616=$D616,$F616,IF($J617=$D617,$F617,IF($J618=$D618,$F618,IF($J619=$D619,$F619,IF($J620=$D620,$F620,IF($J621=$D621,$F621,IF($J622=$D622,$F622,IF($J623=$D623,$F623,IF($J624=$D624,$F624,IF($J625=$D625,$F625,IF($J626=$D626,$F626,IF($J627=$D627,$F627,IF($J628=$D628,$F628,IF($J629=$D629,$F629,IF($J630=$D630,$F630,IF($J631=$D631,$F631,IF($J632=$D632,$F632,IF($J633=$D633,$F633,IF($J634=$D634,$F634,IF($J635=$D635,$F635,IF($J636=$D636,$F636,IF($J637=$D637,$F637,IF($J638=$D638,$F638,IF($J639=$D639,$F639,IF($J640=$D640,$F640,IF($J641=$D641,$F641,IF($J642=$D642,$F642,IF($J643=$D643,$F643,IF($J644=$D644,$F644,IF($J645=$D645,$F645,IF($J646=$D646,$F646,IF($J647=$D647,$F647,IF($J648=$D648,$F648,IF($J649=$D649,$F649,IF($J651=$D651,$F651,IF($J652=$D652,$F652,IF(#REF!=#REF!,#REF!,IF($J653=$D653,$F653,""))))))))))))))))))))))))))))))))))))))))))))))))))))))))))))))))</f>
        <v>0.409722222222342</v>
      </c>
      <c r="N590" s="3" t="s">
        <v>217</v>
      </c>
      <c r="O590" s="21" t="str">
        <f t="shared" si="70"/>
        <v>PRIEUR</v>
      </c>
      <c r="P590" s="5"/>
    </row>
    <row r="591" spans="3:16" ht="21.75" thickTop="1" thickBot="1">
      <c r="C591" s="5"/>
      <c r="D591" s="11" t="s">
        <v>638</v>
      </c>
      <c r="E591" s="9">
        <v>59.1000000000003</v>
      </c>
      <c r="F591" s="10">
        <v>0.410416666666787</v>
      </c>
      <c r="G591" s="5"/>
      <c r="H591" s="22" t="str">
        <f t="shared" si="71"/>
        <v>XERRY</v>
      </c>
      <c r="I591" s="3" t="s">
        <v>225</v>
      </c>
      <c r="J591" s="11" t="str">
        <f t="shared" si="67"/>
        <v>X à Q</v>
      </c>
      <c r="K591" s="6" t="str">
        <f t="shared" si="68"/>
        <v>XERRY - QUATREBARBE</v>
      </c>
      <c r="L591" s="7">
        <f>IF($J591=$D591,$E591,IF($J592=$D592,$E592,IF($J593=$D593,$E593,IF($J594=$D594,$E594,IF($J595=$D595,$E595,IF($J596=$D596,$E596,IF($J597=$D597,$E597,IF($J598=$D598,$E598,IF($J599=$D599,$E599,IF($J600=$D600,$E600,IF($J601=$D601,$E601,IF($J602=$D602,$E602,IF($J603=$D603,$E603,IF($J604=$D604,$E604,IF($J605=$D605,$E605,IF($J606=$D606,$E606,IF($J607=$D607,$E607,IF($J608=$D608,$E608,IF($J609=$D609,$E609,IF($J610=$D610,$E610,IF($J611=$D611,$E611,IF($J612=$D612,$E612,IF($J613=$D613,$E613,IF($J614=$D614,$E614,IF($J615=$D615,$E615,IF($J616=$D616,$E616,IF($J617=$D617,$E617,IF($J618=$D618,$E618,IF($J619=$D619,$E619,IF($J620=$D620,$E620,IF($J621=$D621,$E621,IF($J622=$D622,$E622,IF($J623=$D623,$E623,IF($J624=$D624,$E624,IF($J625=$D625,$E625,IF($J626=$D626,$E626,IF($J627=$D627,$E627,IF($J628=$D628,$E628,IF($J629=$D629,$E629,IF($J630=$D630,$E630,IF($J631=$D631,$E631,IF($J632=$D632,$E632,IF($J633=$D633,$E633,IF($J634=$D634,$E634,IF($J635=$D635,$E635,IF($J636=$D636,$E636,IF($J637=$D637,$E637,IF($J638=$D638,$E638,IF($J639=$D639,$E639,IF($J640=$D640,$E640,IF($J641=$D641,$E641,IF($J642=$D642,$E642,IF($J643=$D643,$E643,IF($J644=$D644,$E644,IF($J645=$D645,$E645,IF($J646=$D646,$E646,IF($J647=$D647,$E647,IF($J648=$D648,$E648,IF($J649=$D649,$E649,IF($J650=$D650,$E650,IF($J652=$D652,$E652,IF(#REF!=#REF!,#REF!,IF($J653=$D653,$E653,IF($J654=$D654,$E654,""))))))))))))))))))))))))))))))))))))))))))))))))))))))))))))))))</f>
        <v>59.1000000000003</v>
      </c>
      <c r="M591" s="8">
        <f>IF($J591=$D591,$F591,IF($J592=$D592,$F592,IF($J593=$D593,$F593,IF($J594=$D594,$F594,IF($J595=$D595,$F595,IF($J596=$D596,$F596,IF($J597=$D597,$F597,IF($J598=$D598,$F598,IF($J599=$D599,$F599,IF($J600=$D600,$F600,IF($J601=$D601,$F601,IF($J602=$D602,$F602,IF($J603=$D603,$F603,IF($J604=$D604,$F604,IF($J605=$D605,$F605,IF($J606=$D606,$F606,IF($J607=$D607,$F607,IF($J608=$D608,$F608,IF($J609=$D609,$F609,IF($J610=$D610,$F610,IF($J611=$D611,$F611,IF($J612=$D612,$F612,IF($J613=$D613,$F613,IF($J614=$D614,$F614,IF($J615=$D615,$F615,IF($J616=$D616,$F616,IF($J617=$D617,$F617,IF($J618=$D618,$F618,IF($J619=$D619,$F619,IF($J620=$D620,$F620,IF($J621=$D621,$F621,IF($J622=$D622,$F622,IF($J623=$D623,$F623,IF($J624=$D624,$F624,IF($J625=$D625,$F625,IF($J626=$D626,$F626,IF($J627=$D627,$F627,IF($J628=$D628,$F628,IF($J629=$D629,$F629,IF($J630=$D630,$F630,IF($J631=$D631,$F631,IF($J632=$D632,$F632,IF($J633=$D633,$F633,IF($J634=$D634,$F634,IF($J635=$D635,$F635,IF($J636=$D636,$F636,IF($J637=$D637,$F637,IF($J638=$D638,$F638,IF($J639=$D639,$F639,IF($J640=$D640,$F640,IF($J641=$D641,$F641,IF($J642=$D642,$F642,IF($J643=$D643,$F643,IF($J644=$D644,$F644,IF($J645=$D645,$F645,IF($J646=$D646,$F646,IF($J647=$D647,$F647,IF($J648=$D648,$F648,IF($J649=$D649,$F649,IF($J650=$D650,$F650,IF($J652=$D652,$F652,IF(#REF!=#REF!,#REF!,IF($J653=$D653,$F653,IF($J654=$D654,$F654,""))))))))))))))))))))))))))))))))))))))))))))))))))))))))))))))))</f>
        <v>0.410416666666787</v>
      </c>
      <c r="N591" s="3" t="s">
        <v>218</v>
      </c>
      <c r="O591" s="21" t="str">
        <f t="shared" si="70"/>
        <v>QUATREBARBE</v>
      </c>
      <c r="P591" s="5"/>
    </row>
    <row r="592" spans="3:16" ht="21.75" thickTop="1" thickBot="1">
      <c r="C592" s="5"/>
      <c r="D592" s="11" t="s">
        <v>639</v>
      </c>
      <c r="E592" s="9">
        <v>59.200000000000301</v>
      </c>
      <c r="F592" s="10">
        <v>0.411111111111232</v>
      </c>
      <c r="G592" s="5"/>
      <c r="H592" s="22" t="str">
        <f t="shared" si="71"/>
        <v>XERRY</v>
      </c>
      <c r="I592" s="3" t="s">
        <v>225</v>
      </c>
      <c r="J592" s="11" t="str">
        <f t="shared" si="67"/>
        <v>X à R</v>
      </c>
      <c r="K592" s="6" t="str">
        <f t="shared" si="68"/>
        <v>XERRY - ROLIN</v>
      </c>
      <c r="L592" s="7">
        <f>IF($J592=$D592,$E592,IF($J593=$D593,$E593,IF($J594=$D594,$E594,IF($J595=$D595,$E595,IF($J596=$D596,$E596,IF($J597=$D597,$E597,IF($J598=$D598,$E598,IF($J599=$D599,$E599,IF($J600=$D600,$E600,IF($J601=$D601,$E601,IF($J602=$D602,$E602,IF($J603=$D603,$E603,IF($J604=$D604,$E604,IF($J605=$D605,$E605,IF($J606=$D606,$E606,IF($J607=$D607,$E607,IF($J608=$D608,$E608,IF($J609=$D609,$E609,IF($J610=$D610,$E610,IF($J611=$D611,$E611,IF($J612=$D612,$E612,IF($J613=$D613,$E613,IF($J614=$D614,$E614,IF($J615=$D615,$E615,IF($J616=$D616,$E616,IF($J617=$D617,$E617,IF($J618=$D618,$E618,IF($J619=$D619,$E619,IF($J620=$D620,$E620,IF($J621=$D621,$E621,IF($J622=$D622,$E622,IF($J623=$D623,$E623,IF($J624=$D624,$E624,IF($J625=$D625,$E625,IF($J626=$D626,$E626,IF($J627=$D627,$E627,IF($J628=$D628,$E628,IF($J629=$D629,$E629,IF($J630=$D630,$E630,IF($J631=$D631,$E631,IF($J632=$D632,$E632,IF($J633=$D633,$E633,IF($J634=$D634,$E634,IF($J635=$D635,$E635,IF($J636=$D636,$E636,IF($J637=$D637,$E637,IF($J638=$D638,$E638,IF($J639=$D639,$E639,IF($J640=$D640,$E640,IF($J641=$D641,$E641,IF($J642=$D642,$E642,IF($J643=$D643,$E643,IF($J644=$D644,$E644,IF($J645=$D645,$E645,IF($J646=$D646,$E646,IF($J647=$D647,$E647,IF($J648=$D648,$E648,IF($J649=$D649,$E649,IF($J650=$D650,$E650,IF($J651=$D651,$E651,IF(#REF!=#REF!,#REF!,IF($J653=$D653,$E653,IF($J654=$D654,$E654,IF($J655=$D655,$E655,""))))))))))))))))))))))))))))))))))))))))))))))))))))))))))))))))</f>
        <v>59.200000000000301</v>
      </c>
      <c r="M592" s="8">
        <f>IF($J592=$D592,$F592,IF($J593=$D593,$F593,IF($J594=$D594,$F594,IF($J595=$D595,$F595,IF($J596=$D596,$F596,IF($J597=$D597,$F597,IF($J598=$D598,$F598,IF($J599=$D599,$F599,IF($J600=$D600,$F600,IF($J601=$D601,$F601,IF($J602=$D602,$F602,IF($J603=$D603,$F603,IF($J604=$D604,$F604,IF($J605=$D605,$F605,IF($J606=$D606,$F606,IF($J607=$D607,$F607,IF($J608=$D608,$F608,IF($J609=$D609,$F609,IF($J610=$D610,$F610,IF($J611=$D611,$F611,IF($J612=$D612,$F612,IF($J613=$D613,$F613,IF($J614=$D614,$F614,IF($J615=$D615,$F615,IF($J616=$D616,$F616,IF($J617=$D617,$F617,IF($J618=$D618,$F618,IF($J619=$D619,$F619,IF($J620=$D620,$F620,IF($J621=$D621,$F621,IF($J622=$D622,$F622,IF($J623=$D623,$F623,IF($J624=$D624,$F624,IF($J625=$D625,$F625,IF($J626=$D626,$F626,IF($J627=$D627,$F627,IF($J628=$D628,$F628,IF($J629=$D629,$F629,IF($J630=$D630,$F630,IF($J631=$D631,$F631,IF($J632=$D632,$F632,IF($J633=$D633,$F633,IF($J634=$D634,$F634,IF($J635=$D635,$F635,IF($J636=$D636,$F636,IF($J637=$D637,$F637,IF($J638=$D638,$F638,IF($J639=$D639,$F639,IF($J640=$D640,$F640,IF($J641=$D641,$F641,IF($J642=$D642,$F642,IF($J643=$D643,$F643,IF($J644=$D644,$F644,IF($J645=$D645,$F645,IF($J646=$D646,$F646,IF($J647=$D647,$F647,IF($J648=$D648,$F648,IF($J649=$D649,$F649,IF($J650=$D650,$F650,IF($J651=$D651,$F651,IF(#REF!=#REF!,#REF!,IF($J653=$D653,$F653,IF($J654=$D654,$F654,IF($J655=$D655,$F655,""))))))))))))))))))))))))))))))))))))))))))))))))))))))))))))))))</f>
        <v>0.411111111111232</v>
      </c>
      <c r="N592" s="3" t="s">
        <v>219</v>
      </c>
      <c r="O592" s="21" t="str">
        <f t="shared" si="70"/>
        <v>ROLIN</v>
      </c>
      <c r="P592" s="5"/>
    </row>
    <row r="593" spans="3:16" ht="21.75" thickTop="1" thickBot="1">
      <c r="C593" s="5"/>
      <c r="D593" s="11" t="s">
        <v>640</v>
      </c>
      <c r="E593" s="9">
        <v>59.300000000000303</v>
      </c>
      <c r="F593" s="10">
        <v>0.41180555555567699</v>
      </c>
      <c r="G593" s="5"/>
      <c r="H593" s="22" t="str">
        <f t="shared" si="71"/>
        <v>XERRY</v>
      </c>
      <c r="I593" s="3" t="s">
        <v>225</v>
      </c>
      <c r="J593" s="11" t="str">
        <f t="shared" si="67"/>
        <v>X à S</v>
      </c>
      <c r="K593" s="6" t="str">
        <f t="shared" si="68"/>
        <v>XERRY - STERN</v>
      </c>
      <c r="L593" s="7">
        <f>IF($J593=$D593,$E593,IF($J594=$D594,$E594,IF($J595=$D595,$E595,IF($J596=$D596,$E596,IF($J597=$D597,$E597,IF($J598=$D598,$E598,IF($J599=$D599,$E599,IF($J600=$D600,$E600,IF($J601=$D601,$E601,IF($J602=$D602,$E602,IF($J603=$D603,$E603,IF($J604=$D604,$E604,IF($J605=$D605,$E605,IF($J606=$D606,$E606,IF($J607=$D607,$E607,IF($J608=$D608,$E608,IF($J609=$D609,$E609,IF($J610=$D610,$E610,IF($J611=$D611,$E611,IF($J612=$D612,$E612,IF($J613=$D613,$E613,IF($J614=$D614,$E614,IF($J615=$D615,$E615,IF($J616=$D616,$E616,IF($J617=$D617,$E617,IF($J618=$D618,$E618,IF($J619=$D619,$E619,IF($J620=$D620,$E620,IF($J621=$D621,$E621,IF($J622=$D622,$E622,IF($J623=$D623,$E623,IF($J624=$D624,$E624,IF($J625=$D625,$E625,IF($J626=$D626,$E626,IF($J627=$D627,$E627,IF($J628=$D628,$E628,IF($J629=$D629,$E629,IF($J630=$D630,$E630,IF($J631=$D631,$E631,IF($J632=$D632,$E632,IF($J633=$D633,$E633,IF($J634=$D634,$E634,IF($J635=$D635,$E635,IF($J636=$D636,$E636,IF($J637=$D637,$E637,IF($J638=$D638,$E638,IF($J639=$D639,$E639,IF($J640=$D640,$E640,IF($J641=$D641,$E641,IF($J642=$D642,$E642,IF($J643=$D643,$E643,IF($J644=$D644,$E644,IF($J645=$D645,$E645,IF($J646=$D646,$E646,IF($J647=$D647,$E647,IF($J648=$D648,$E648,IF($J649=$D649,$E649,IF($J650=$D650,$E650,IF($J651=$D651,$E651,IF($J652=$D652,$E652,IF($J653=$D653,$E653,IF($J654=$D654,$E654,IF($J655=$D655,$E655,IF($J656=$D656,$E656,""))))))))))))))))))))))))))))))))))))))))))))))))))))))))))))))))</f>
        <v>59.300000000000303</v>
      </c>
      <c r="M593" s="8">
        <f>IF($J593=$D593,$F593,IF($J594=$D594,$F594,IF($J595=$D595,$F595,IF($J596=$D596,$F596,IF($J597=$D597,$F597,IF($J598=$D598,$F598,IF($J599=$D599,$F599,IF($J600=$D600,$F600,IF($J601=$D601,$F601,IF($J602=$D602,$F602,IF($J603=$D603,$F603,IF($J604=$D604,$F604,IF($J605=$D605,$F605,IF($J606=$D606,$F606,IF($J607=$D607,$F607,IF($J608=$D608,$F608,IF($J609=$D609,$F609,IF($J610=$D610,$F610,IF($J611=$D611,$F611,IF($J612=$D612,$F612,IF($J613=$D613,$F613,IF($J614=$D614,$F614,IF($J615=$D615,$F615,IF($J616=$D616,$F616,IF($J617=$D617,$F617,IF($J618=$D618,$F618,IF($J619=$D619,$F619,IF($J620=$D620,$F620,IF($J621=$D621,$F621,IF($J622=$D622,$F622,IF($J623=$D623,$F623,IF($J624=$D624,$F624,IF($J625=$D625,$F625,IF($J626=$D626,$F626,IF($J627=$D627,$F627,IF($J628=$D628,$F628,IF($J629=$D629,$F629,IF($J630=$D630,$F630,IF($J631=$D631,$F631,IF($J632=$D632,$F632,IF($J633=$D633,$F633,IF($J634=$D634,$F634,IF($J635=$D635,$F635,IF($J636=$D636,$F636,IF($J637=$D637,$F637,IF($J638=$D638,$F638,IF($J639=$D639,$F639,IF($J640=$D640,$F640,IF($J641=$D641,$F641,IF($J642=$D642,$F642,IF($J643=$D643,$F643,IF($J644=$D644,$F644,IF($J645=$D645,$F645,IF($J646=$D646,$F646,IF($J647=$D647,$F647,IF($J648=$D648,$F648,IF($J649=$D649,$F649,IF($J650=$D650,$F650,IF($J651=$D651,$F651,IF($J652=$D652,$F652,IF($J653=$D653,$F653,IF($J654=$D654,$F654,IF($J655=$D655,$F655,IF($J656=$D656,$F656,""))))))))))))))))))))))))))))))))))))))))))))))))))))))))))))))))</f>
        <v>0.41180555555567699</v>
      </c>
      <c r="N593" s="3" t="s">
        <v>220</v>
      </c>
      <c r="O593" s="21" t="str">
        <f t="shared" si="70"/>
        <v>STERN</v>
      </c>
      <c r="P593" s="5"/>
    </row>
    <row r="594" spans="3:16" ht="21.75" thickTop="1" thickBot="1">
      <c r="C594" s="5"/>
      <c r="D594" s="11" t="s">
        <v>641</v>
      </c>
      <c r="E594" s="9">
        <v>59.400000000000297</v>
      </c>
      <c r="F594" s="10">
        <v>0.41250000000012199</v>
      </c>
      <c r="G594" s="5"/>
      <c r="H594" s="22" t="str">
        <f t="shared" si="71"/>
        <v>XERRY</v>
      </c>
      <c r="I594" s="3" t="s">
        <v>225</v>
      </c>
      <c r="J594" s="11" t="str">
        <f t="shared" si="67"/>
        <v>X à T</v>
      </c>
      <c r="K594" s="6" t="str">
        <f t="shared" si="68"/>
        <v>XERRY - TOUTIN</v>
      </c>
      <c r="L594" s="7">
        <f>IF($J594=$D594,$E594,IF($J595=$D595,$E595,IF($J596=$D596,$E596,IF($J597=$D597,$E597,IF($J598=$D598,$E598,IF($J599=$D599,$E599,IF($J600=$D600,$E600,IF($J601=$D601,$E601,IF($J602=$D602,$E602,IF($J603=$D603,$E603,IF($J604=$D604,$E604,IF($J605=$D605,$E605,IF($J606=$D606,$E606,IF($J607=$D607,$E607,IF($J608=$D608,$E608,IF($J609=$D609,$E609,IF($J610=$D610,$E610,IF($J611=$D611,$E611,IF($J612=$D612,$E612,IF($J613=$D613,$E613,IF($J614=$D614,$E614,IF($J615=$D615,$E615,IF($J616=$D616,$E616,IF($J617=$D617,$E617,IF($J618=$D618,$E618,IF($J619=$D619,$E619,IF($J620=$D620,$E620,IF($J621=$D621,$E621,IF($J622=$D622,$E622,IF($J623=$D623,$E623,IF($J624=$D624,$E624,IF($J625=$D625,$E625,IF($J626=$D626,$E626,IF($J627=$D627,$E627,IF($J628=$D628,$E628,IF($J629=$D629,$E629,IF($J630=$D630,$E630,IF($J631=$D631,$E631,IF($J632=$D632,$E632,IF($J633=$D633,$E633,IF($J634=$D634,$E634,IF($J635=$D635,$E635,IF($J636=$D636,$E636,IF($J637=$D637,$E637,IF($J638=$D638,$E638,IF($J639=$D639,$E639,IF($J640=$D640,$E640,IF($J641=$D641,$E641,IF($J642=$D642,$E642,IF($J643=$D643,$E643,IF($J644=$D644,$E644,IF($J645=$D645,$E645,IF($J646=$D646,$E646,IF($J647=$D647,$E647,IF($J648=$D648,$E648,IF($J649=$D649,$E649,IF($J650=$D650,$E650,IF($J651=$D651,$E651,IF($J652=$D652,$E652,IF(#REF!=#REF!,#REF!,IF($J654=$D654,$E654,IF($J655=$D655,$E655,IF($J656=$D656,$E656,IF($J657=$D657,$E657,""))))))))))))))))))))))))))))))))))))))))))))))))))))))))))))))))</f>
        <v>59.400000000000297</v>
      </c>
      <c r="M594" s="8">
        <f>IF($J594=$D594,$F594,IF($J595=$D595,$F595,IF($J596=$D596,$F596,IF($J597=$D597,$F597,IF($J598=$D598,$F598,IF($J599=$D599,$F599,IF($J600=$D600,$F600,IF($J601=$D601,$F601,IF($J602=$D602,$F602,IF($J603=$D603,$F603,IF($J604=$D604,$F604,IF($J605=$D605,$F605,IF($J606=$D606,$F606,IF($J607=$D607,$F607,IF($J608=$D608,$F608,IF($J609=$D609,$F609,IF($J610=$D610,$F610,IF($J611=$D611,$F611,IF($J612=$D612,$F612,IF($J613=$D613,$F613,IF($J614=$D614,$F614,IF($J615=$D615,$F615,IF($J616=$D616,$F616,IF($J617=$D617,$F617,IF($J618=$D618,$F618,IF($J619=$D619,$F619,IF($J620=$D620,$F620,IF($J621=$D621,$F621,IF($J622=$D622,$F622,IF($J623=$D623,$F623,IF($J624=$D624,$F624,IF($J625=$D625,$F625,IF($J626=$D626,$F626,IF($J627=$D627,$F627,IF($J628=$D628,$F628,IF($J629=$D629,$F629,IF($J630=$D630,$F630,IF($J631=$D631,$F631,IF($J632=$D632,$F632,IF($J633=$D633,$F633,IF($J634=$D634,$F634,IF($J635=$D635,$F635,IF($J636=$D636,$F636,IF($J637=$D637,$F637,IF($J638=$D638,$F638,IF($J639=$D639,$F639,IF($J640=$D640,$F640,IF($J641=$D641,$F641,IF($J642=$D642,$F642,IF($J643=$D643,$F643,IF($J644=$D644,$F644,IF($J645=$D645,$F645,IF($J646=$D646,$F646,IF($J647=$D647,$F647,IF($J648=$D648,$F648,IF($J649=$D649,$F649,IF($J650=$D650,$F650,IF($J651=$D651,$F651,IF($J652=$D652,$F652,IF(#REF!=#REF!,#REF!,IF($J654=$D654,$F654,IF($J655=$D655,$F655,IF($J656=$D656,$F656,IF($J657=$D657,$F657,""))))))))))))))))))))))))))))))))))))))))))))))))))))))))))))))))</f>
        <v>0.41250000000012199</v>
      </c>
      <c r="N594" s="3" t="s">
        <v>221</v>
      </c>
      <c r="O594" s="21" t="str">
        <f t="shared" si="70"/>
        <v>TOUTIN</v>
      </c>
      <c r="P594" s="5"/>
    </row>
    <row r="595" spans="3:16" ht="21.75" thickTop="1" thickBot="1">
      <c r="C595" s="5"/>
      <c r="D595" s="11" t="s">
        <v>642</v>
      </c>
      <c r="E595" s="9">
        <v>59.500000000000298</v>
      </c>
      <c r="F595" s="10">
        <v>0.41319444444456699</v>
      </c>
      <c r="G595" s="5"/>
      <c r="H595" s="22" t="str">
        <f t="shared" si="71"/>
        <v>XERRY</v>
      </c>
      <c r="I595" s="3" t="s">
        <v>225</v>
      </c>
      <c r="J595" s="11" t="str">
        <f t="shared" si="67"/>
        <v>X à U</v>
      </c>
      <c r="K595" s="6" t="str">
        <f t="shared" si="68"/>
        <v>XERRY - URBI</v>
      </c>
      <c r="L595" s="7">
        <f>IF($J595=$D595,$E595,IF($J596=$D596,$E596,IF($J597=$D597,$E597,IF($J598=$D598,$E598,IF($J599=$D599,$E599,IF($J600=$D600,$E600,IF($J601=$D601,$E601,IF($J602=$D602,$E602,IF($J603=$D603,$E603,IF($J604=$D604,$E604,IF($J605=$D605,$E605,IF($J606=$D606,$E606,IF($J607=$D607,$E607,IF($J608=$D608,$E608,IF($J609=$D609,$E609,IF($J610=$D610,$E610,IF($J611=$D611,$E611,IF($J612=$D612,$E612,IF($J613=$D613,$E613,IF($J614=$D614,$E614,IF($J615=$D615,$E615,IF($J616=$D616,$E616,IF($J617=$D617,$E617,IF($J618=$D618,$E618,IF($J619=$D619,$E619,IF($J620=$D620,$E620,IF($J621=$D621,$E621,IF($J622=$D622,$E622,IF($J623=$D623,$E623,IF($J624=$D624,$E624,IF($J625=$D625,$E625,IF($J626=$D626,$E626,IF($J627=$D627,$E627,IF($J628=$D628,$E628,IF($J629=$D629,$E629,IF($J630=$D630,$E630,IF($J631=$D631,$E631,IF($J632=$D632,$E632,IF($J633=$D633,$E633,IF($J634=$D634,$E634,IF($J635=$D635,$E635,IF($J636=$D636,$E636,IF($J637=$D637,$E637,IF($J638=$D638,$E638,IF($J639=$D639,$E639,IF($J640=$D640,$E640,IF($J641=$D641,$E641,IF($J642=$D642,$E642,IF($J643=$D643,$E643,IF($J644=$D644,$E644,IF($J645=$D645,$E645,IF($J646=$D646,$E646,IF($J647=$D647,$E647,IF($J648=$D648,$E648,IF($J649=$D649,$E649,IF($J650=$D650,$E650,IF($J651=$D651,$E651,IF($J652=$D652,$E652,IF(#REF!=#REF!,#REF!,IF($J653=$D653,$E653,IF($J655=$D655,$E655,IF($J656=$D656,$E656,IF($J657=$D657,$E657,IF($J658=$D658,$E658,""))))))))))))))))))))))))))))))))))))))))))))))))))))))))))))))))</f>
        <v>59.500000000000298</v>
      </c>
      <c r="M595" s="8">
        <f>IF($J595=$D595,$F595,IF($J596=$D596,$F596,IF($J597=$D597,$F597,IF($J598=$D598,$F598,IF($J599=$D599,$F599,IF($J600=$D600,$F600,IF($J601=$D601,$F601,IF($J602=$D602,$F602,IF($J603=$D603,$F603,IF($J604=$D604,$F604,IF($J605=$D605,$F605,IF($J606=$D606,$F606,IF($J607=$D607,$F607,IF($J608=$D608,$F608,IF($J609=$D609,$F609,IF($J610=$D610,$F610,IF($J611=$D611,$F611,IF($J612=$D612,$F612,IF($J613=$D613,$F613,IF($J614=$D614,$F614,IF($J615=$D615,$F615,IF($J616=$D616,$F616,IF($J617=$D617,$F617,IF($J618=$D618,$F618,IF($J619=$D619,$F619,IF($J620=$D620,$F620,IF($J621=$D621,$F621,IF($J622=$D622,$F622,IF($J623=$D623,$F623,IF($J624=$D624,$F624,IF($J625=$D625,$F625,IF($J626=$D626,$F626,IF($J627=$D627,$F627,IF($J628=$D628,$F628,IF($J629=$D629,$F629,IF($J630=$D630,$F630,IF($J631=$D631,$F631,IF($J632=$D632,$F632,IF($J633=$D633,$F633,IF($J634=$D634,$F634,IF($J635=$D635,$F635,IF($J636=$D636,$F636,IF($J637=$D637,$F637,IF($J638=$D638,$F638,IF($J639=$D639,$F639,IF($J640=$D640,$F640,IF($J641=$D641,$F641,IF($J642=$D642,$F642,IF($J643=$D643,$F643,IF($J644=$D644,$F644,IF($J645=$D645,$F645,IF($J646=$D646,$F646,IF($J647=$D647,$F647,IF($J648=$D648,$F648,IF($J649=$D649,$F649,IF($J650=$D650,$F650,IF($J651=$D651,$F651,IF($J652=$D652,$F652,IF(#REF!=#REF!,#REF!,IF($J653=$D653,$F653,IF($J655=$D655,$F655,IF($J656=$D656,$F656,IF($J657=$D657,$F657,IF($J658=$D658,$F658,""))))))))))))))))))))))))))))))))))))))))))))))))))))))))))))))))</f>
        <v>0.41319444444456699</v>
      </c>
      <c r="N595" s="3" t="s">
        <v>222</v>
      </c>
      <c r="O595" s="21" t="str">
        <f t="shared" si="70"/>
        <v>URBI</v>
      </c>
      <c r="P595" s="5"/>
    </row>
    <row r="596" spans="3:16" ht="21.75" thickTop="1" thickBot="1">
      <c r="C596" s="5"/>
      <c r="D596" s="11" t="s">
        <v>643</v>
      </c>
      <c r="E596" s="9">
        <v>59.6000000000003</v>
      </c>
      <c r="F596" s="10">
        <v>0.41388888888901199</v>
      </c>
      <c r="G596" s="5"/>
      <c r="H596" s="22" t="str">
        <f t="shared" si="71"/>
        <v>XERRY</v>
      </c>
      <c r="I596" s="3" t="s">
        <v>225</v>
      </c>
      <c r="J596" s="11" t="str">
        <f t="shared" si="67"/>
        <v>X à V</v>
      </c>
      <c r="K596" s="6" t="str">
        <f t="shared" si="68"/>
        <v>XERRY - VIROUX</v>
      </c>
      <c r="L596" s="7">
        <f>IF($J596=$D596,$E596,IF($J597=$D597,$E597,IF($J598=$D598,$E598,IF($J599=$D599,$E599,IF($J600=$D600,$E600,IF($J601=$D601,$E601,IF($J602=$D602,$E602,IF($J603=$D603,$E603,IF($J604=$D604,$E604,IF($J605=$D605,$E605,IF($J606=$D606,$E606,IF($J607=$D607,$E607,IF($J608=$D608,$E608,IF($J609=$D609,$E609,IF($J610=$D610,$E610,IF($J611=$D611,$E611,IF($J612=$D612,$E612,IF($J613=$D613,$E613,IF($J614=$D614,$E614,IF($J615=$D615,$E615,IF($J616=$D616,$E616,IF($J617=$D617,$E617,IF($J618=$D618,$E618,IF($J619=$D619,$E619,IF($J620=$D620,$E620,IF($J621=$D621,$E621,IF($J622=$D622,$E622,IF($J623=$D623,$E623,IF($J624=$D624,$E624,IF($J625=$D625,$E625,IF($J626=$D626,$E626,IF($J627=$D627,$E627,IF($J628=$D628,$E628,IF($J629=$D629,$E629,IF($J630=$D630,$E630,IF($J631=$D631,$E631,IF($J632=$D632,$E632,IF($J633=$D633,$E633,IF($J634=$D634,$E634,IF($J635=$D635,$E635,IF($J636=$D636,$E636,IF($J637=$D637,$E637,IF($J638=$D638,$E638,IF($J639=$D639,$E639,IF($J640=$D640,$E640,IF($J641=$D641,$E641,IF($J642=$D642,$E642,IF($J643=$D643,$E643,IF($J644=$D644,$E644,IF($J645=$D645,$E645,IF($J646=$D646,$E646,IF($J647=$D647,$E647,IF($J648=$D648,$E648,IF($J649=$D649,$E649,IF($J650=$D650,$E650,IF($J651=$D651,$E651,IF($J652=$D652,$E652,IF(#REF!=#REF!,#REF!,IF($J653=$D653,$E653,IF($J654=$D654,$E654,IF($J656=$D656,$E656,IF($J657=$D657,$E657,IF($J658=$D658,$E658,IF($J659=$D659,$E659,""))))))))))))))))))))))))))))))))))))))))))))))))))))))))))))))))</f>
        <v>59.6000000000003</v>
      </c>
      <c r="M596" s="8">
        <f>IF($J596=$D596,$F596,IF($J597=$D597,$F597,IF($J598=$D598,$F598,IF($J599=$D599,$F599,IF($J600=$D600,$F600,IF($J601=$D601,$F601,IF($J602=$D602,$F602,IF($J603=$D603,$F603,IF($J604=$D604,$F604,IF($J605=$D605,$F605,IF($J606=$D606,$F606,IF($J607=$D607,$F607,IF($J608=$D608,$F608,IF($J609=$D609,$F609,IF($J610=$D610,$F610,IF($J611=$D611,$F611,IF($J612=$D612,$F612,IF($J613=$D613,$F613,IF($J614=$D614,$F614,IF($J615=$D615,$F615,IF($J616=$D616,$F616,IF($J617=$D617,$F617,IF($J618=$D618,$F618,IF($J619=$D619,$F619,IF($J620=$D620,$F620,IF($J621=$D621,$F621,IF($J622=$D622,$F622,IF($J623=$D623,$F623,IF($J624=$D624,$F624,IF($J625=$D625,$F625,IF($J626=$D626,$F626,IF($J627=$D627,$F627,IF($J628=$D628,$F628,IF($J629=$D629,$F629,IF($J630=$D630,$F630,IF($J631=$D631,$F631,IF($J632=$D632,$F632,IF($J633=$D633,$F633,IF($J634=$D634,$F634,IF($J635=$D635,$F635,IF($J636=$D636,$F636,IF($J637=$D637,$F637,IF($J638=$D638,$F638,IF($J639=$D639,$F639,IF($J640=$D640,$F640,IF($J641=$D641,$F641,IF($J642=$D642,$F642,IF($J643=$D643,$F643,IF($J644=$D644,$F644,IF($J645=$D645,$F645,IF($J646=$D646,$F646,IF($J647=$D647,$F647,IF($J648=$D648,$F648,IF($J649=$D649,$F649,IF($J650=$D650,$F650,IF($J651=$D651,$F651,IF($J652=$D652,$F652,IF(#REF!=#REF!,#REF!,IF($J653=$D653,$F653,IF($J654=$D654,$F654,IF($J656=$D656,$F656,IF($J657=$D657,$F657,IF($J658=$D658,$F658,IF($J659=$D659,$F659,""))))))))))))))))))))))))))))))))))))))))))))))))))))))))))))))))</f>
        <v>0.41388888888901199</v>
      </c>
      <c r="N596" s="3" t="s">
        <v>223</v>
      </c>
      <c r="O596" s="21" t="str">
        <f t="shared" si="70"/>
        <v>VIROUX</v>
      </c>
      <c r="P596" s="5"/>
    </row>
    <row r="597" spans="3:16" ht="21.75" thickTop="1" thickBot="1">
      <c r="C597" s="5"/>
      <c r="D597" s="11" t="s">
        <v>644</v>
      </c>
      <c r="E597" s="9">
        <v>59.700000000000301</v>
      </c>
      <c r="F597" s="10">
        <v>0.41458333333345698</v>
      </c>
      <c r="G597" s="5"/>
      <c r="H597" s="22" t="str">
        <f t="shared" si="71"/>
        <v>XERRY</v>
      </c>
      <c r="I597" s="3" t="s">
        <v>225</v>
      </c>
      <c r="J597" s="11" t="str">
        <f t="shared" si="67"/>
        <v>X à W</v>
      </c>
      <c r="K597" s="6" t="str">
        <f t="shared" si="68"/>
        <v>XERRY - WACHTER</v>
      </c>
      <c r="L597" s="7">
        <f>IF($J597=$D597,$E597,IF($J598=$D598,$E598,IF($J599=$D599,$E599,IF($J600=$D600,$E600,IF($J601=$D601,$E601,IF($J602=$D602,$E602,IF($J603=$D603,$E603,IF($J604=$D604,$E604,IF($J605=$D605,$E605,IF($J606=$D606,$E606,IF($J607=$D607,$E607,IF($J608=$D608,$E608,IF($J609=$D609,$E609,IF($J610=$D610,$E610,IF($J611=$D611,$E611,IF($J612=$D612,$E612,IF($J613=$D613,$E613,IF($J614=$D614,$E614,IF($J615=$D615,$E615,IF($J616=$D616,$E616,IF($J617=$D617,$E617,IF($J618=$D618,$E618,IF($J619=$D619,$E619,IF($J620=$D620,$E620,IF($J621=$D621,$E621,IF($J622=$D622,$E622,IF($J623=$D623,$E623,IF($J624=$D624,$E624,IF($J625=$D625,$E625,IF($J626=$D626,$E626,IF($J627=$D627,$E627,IF($J628=$D628,$E628,IF($J629=$D629,$E629,IF($J630=$D630,$E630,IF($J631=$D631,$E631,IF($J632=$D632,$E632,IF($J633=$D633,$E633,IF($J634=$D634,$E634,IF($J635=$D635,$E635,IF($J636=$D636,$E636,IF($J637=$D637,$E637,IF($J638=$D638,$E638,IF($J639=$D639,$E639,IF($J640=$D640,$E640,IF($J641=$D641,$E641,IF($J642=$D642,$E642,IF($J643=$D643,$E643,IF($J644=$D644,$E644,IF($J645=$D645,$E645,IF($J646=$D646,$E646,IF($J647=$D647,$E647,IF($J648=$D648,$E648,IF($J649=$D649,$E649,IF($J650=$D650,$E650,IF($J651=$D651,$E651,IF($J652=$D652,$E652,IF(#REF!=#REF!,#REF!,IF($J653=$D653,$E653,IF($J654=$D654,$E654,IF($J655=$D655,$E655,IF($J657=$D657,$E657,IF($J658=$D658,$E658,IF($J659=$D659,$E659,IF($J660=$D660,$E660,""))))))))))))))))))))))))))))))))))))))))))))))))))))))))))))))))</f>
        <v>59.700000000000301</v>
      </c>
      <c r="M597" s="8">
        <f>IF($J597=$D597,$F597,IF($J598=$D598,$F598,IF($J599=$D599,$F599,IF($J600=$D600,$F600,IF($J601=$D601,$F601,IF($J602=$D602,$F602,IF($J603=$D603,$F603,IF($J604=$D604,$F604,IF($J605=$D605,$F605,IF($J606=$D606,$F606,IF($J607=$D607,$F607,IF($J608=$D608,$F608,IF($J609=$D609,$F609,IF($J610=$D610,$F610,IF($J611=$D611,$F611,IF($J612=$D612,$F612,IF($J613=$D613,$F613,IF($J614=$D614,$F614,IF($J615=$D615,$F615,IF($J616=$D616,$F616,IF($J617=$D617,$F617,IF($J618=$D618,$F618,IF($J619=$D619,$F619,IF($J620=$D620,$F620,IF($J621=$D621,$F621,IF($J622=$D622,$F622,IF($J623=$D623,$F623,IF($J624=$D624,$F624,IF($J625=$D625,$F625,IF($J626=$D626,$F626,IF($J627=$D627,$F627,IF($J628=$D628,$F628,IF($J629=$D629,$F629,IF($J630=$D630,$F630,IF($J631=$D631,$F631,IF($J632=$D632,$F632,IF($J633=$D633,$F633,IF($J634=$D634,$F634,IF($J635=$D635,$F635,IF($J636=$D636,$F636,IF($J637=$D637,$F637,IF($J638=$D638,$F638,IF($J639=$D639,$F639,IF($J640=$D640,$F640,IF($J641=$D641,$F641,IF($J642=$D642,$F642,IF($J643=$D643,$F643,IF($J644=$D644,$F644,IF($J645=$D645,$F645,IF($J646=$D646,$F646,IF($J647=$D647,$F647,IF($J648=$D648,$F648,IF($J649=$D649,$F649,IF($J650=$D650,$F650,IF($J651=$D651,$F651,IF($J652=$D652,$F652,IF(#REF!=#REF!,#REF!,IF($J653=$D653,$F653,IF($J654=$D654,$F654,IF($J655=$D655,$F655,IF($J657=$D657,$F657,IF($J658=$D658,$F658,IF($J659=$D659,$F659,IF($J660=$D660,$F660,""))))))))))))))))))))))))))))))))))))))))))))))))))))))))))))))))</f>
        <v>0.41458333333345698</v>
      </c>
      <c r="N597" s="3" t="s">
        <v>224</v>
      </c>
      <c r="O597" s="21" t="str">
        <f t="shared" si="70"/>
        <v>WACHTER</v>
      </c>
      <c r="P597" s="5"/>
    </row>
    <row r="598" spans="3:16" ht="21.75" thickTop="1" thickBot="1">
      <c r="C598" s="5"/>
      <c r="D598" s="11" t="s">
        <v>645</v>
      </c>
      <c r="E598" s="9">
        <v>59.800000000000303</v>
      </c>
      <c r="F598" s="10">
        <v>0.41527777777790198</v>
      </c>
      <c r="G598" s="5"/>
      <c r="H598" s="22" t="str">
        <f t="shared" si="71"/>
        <v>XERRY</v>
      </c>
      <c r="I598" s="3" t="s">
        <v>225</v>
      </c>
      <c r="J598" s="11" t="str">
        <f t="shared" si="67"/>
        <v>X à Y</v>
      </c>
      <c r="K598" s="6" t="str">
        <f t="shared" si="68"/>
        <v>XERRY - YACHOU</v>
      </c>
      <c r="L598" s="7">
        <f>IF($J598=$D598,$E598,IF($J599=$D599,$E599,IF($J600=$D600,$E600,IF($J601=$D601,$E601,IF($J602=$D602,$E602,IF($J603=$D603,$E603,IF($J604=$D604,$E604,IF($J605=$D605,$E605,IF($J606=$D606,$E606,IF($J607=$D607,$E607,IF($J608=$D608,$E608,IF($J609=$D609,$E609,IF($J610=$D610,$E610,IF($J611=$D611,$E611,IF($J612=$D612,$E612,IF($J613=$D613,$E613,IF($J614=$D614,$E614,IF($J615=$D615,$E615,IF($J616=$D616,$E616,IF($J617=$D617,$E617,IF($J618=$D618,$E618,IF($J619=$D619,$E619,IF($J620=$D620,$E620,IF($J621=$D621,$E621,IF($J622=$D622,$E622,IF($J623=$D623,$E623,IF($J624=$D624,$E624,IF($J625=$D625,$E625,IF($J626=$D626,$E626,IF($J627=$D627,$E627,IF($J628=$D628,$E628,IF($J629=$D629,$E629,IF($J630=$D630,$E630,IF($J631=$D631,$E631,IF($J632=$D632,$E632,IF($J633=$D633,$E633,IF($J634=$D634,$E634,IF($J635=$D635,$E635,IF($J636=$D636,$E636,IF($J637=$D637,$E637,IF($J638=$D638,$E638,IF($J639=$D639,$E639,IF($J640=$D640,$E640,IF($J641=$D641,$E641,IF($J642=$D642,$E642,IF($J643=$D643,$E643,IF($J644=$D644,$E644,IF($J645=$D645,$E645,IF($J646=$D646,$E646,IF($J647=$D647,$E647,IF($J648=$D648,$E648,IF($J649=$D649,$E649,IF($J650=$D650,$E650,IF($J651=$D651,$E651,IF($J652=$D652,$E652,IF(#REF!=#REF!,#REF!,IF($J653=$D653,$E653,IF($J654=$D654,$E654,IF($J655=$D655,$E655,IF($J656=$D656,$E656,IF($J658=$D658,$E658,IF($J659=$D659,$E659,IF($J660=$D660,$E660,IF($J661=$D661,$E661,""))))))))))))))))))))))))))))))))))))))))))))))))))))))))))))))))</f>
        <v>59.800000000000303</v>
      </c>
      <c r="M598" s="8">
        <f>IF($J598=$D598,$F598,IF($J599=$D599,$F599,IF($J600=$D600,$F600,IF($J601=$D601,$F601,IF($J602=$D602,$F602,IF($J603=$D603,$F603,IF($J604=$D604,$F604,IF($J605=$D605,$F605,IF($J606=$D606,$F606,IF($J607=$D607,$F607,IF($J608=$D608,$F608,IF($J609=$D609,$F609,IF($J610=$D610,$F610,IF($J611=$D611,$F611,IF($J612=$D612,$F612,IF($J613=$D613,$F613,IF($J614=$D614,$F614,IF($J615=$D615,$F615,IF($J616=$D616,$F616,IF($J617=$D617,$F617,IF($J618=$D618,$F618,IF($J619=$D619,$F619,IF($J620=$D620,$F620,IF($J621=$D621,$F621,IF($J622=$D622,$F622,IF($J623=$D623,$F623,IF($J624=$D624,$F624,IF($J625=$D625,$F625,IF($J626=$D626,$F626,IF($J627=$D627,$F627,IF($J628=$D628,$F628,IF($J629=$D629,$F629,IF($J630=$D630,$F630,IF($J631=$D631,$F631,IF($J632=$D632,$F632,IF($J633=$D633,$F633,IF($J634=$D634,$F634,IF($J635=$D635,$F635,IF($J636=$D636,$F636,IF($J637=$D637,$F637,IF($J638=$D638,$F638,IF($J639=$D639,$F639,IF($J640=$D640,$F640,IF($J641=$D641,$F641,IF($J642=$D642,$F642,IF($J643=$D643,$F643,IF($J644=$D644,$F644,IF($J645=$D645,$F645,IF($J646=$D646,$F646,IF($J647=$D647,$F647,IF($J648=$D648,$F648,IF($J649=$D649,$F649,IF($J650=$D650,$F650,IF($J651=$D651,$F651,IF($J652=$D652,$F652,IF(#REF!=#REF!,#REF!,IF($J653=$D653,$F653,IF($J654=$D654,$F654,IF($J655=$D655,$F655,IF($J656=$D656,$F656,IF($J658=$D658,$F658,IF($J659=$D659,$F659,IF($J660=$D660,$F660,IF($J661=$D661,$F661,""))))))))))))))))))))))))))))))))))))))))))))))))))))))))))))))))</f>
        <v>0.41527777777790198</v>
      </c>
      <c r="N598" s="3" t="s">
        <v>226</v>
      </c>
      <c r="O598" s="21" t="str">
        <f t="shared" si="70"/>
        <v>YACHOU</v>
      </c>
      <c r="P598" s="5"/>
    </row>
    <row r="599" spans="3:16" ht="21.75" thickTop="1" thickBot="1">
      <c r="C599" s="5"/>
      <c r="D599" s="11" t="s">
        <v>646</v>
      </c>
      <c r="E599" s="9">
        <v>59.900000000000297</v>
      </c>
      <c r="F599" s="10">
        <v>0.41597222222234698</v>
      </c>
      <c r="G599" s="5"/>
      <c r="H599" s="22" t="str">
        <f t="shared" si="71"/>
        <v>XERRY</v>
      </c>
      <c r="I599" s="3" t="s">
        <v>225</v>
      </c>
      <c r="J599" s="11" t="str">
        <f t="shared" si="67"/>
        <v>X à Z</v>
      </c>
      <c r="K599" s="6" t="str">
        <f t="shared" si="68"/>
        <v>XERRY - ZAPATA</v>
      </c>
      <c r="L599" s="7">
        <f>IF($J599=$D599,$E599,IF($J600=$D600,$E600,IF($J601=$D601,$E601,IF($J602=$D602,$E602,IF($J603=$D603,$E603,IF($J604=$D604,$E604,IF($J605=$D605,$E605,IF($J606=$D606,$E606,IF($J607=$D607,$E607,IF($J608=$D608,$E608,IF($J609=$D609,$E609,IF($J610=$D610,$E610,IF($J611=$D611,$E611,IF($J612=$D612,$E612,IF($J613=$D613,$E613,IF($J614=$D614,$E614,IF($J615=$D615,$E615,IF($J616=$D616,$E616,IF($J617=$D617,$E617,IF($J618=$D618,$E618,IF($J619=$D619,$E619,IF($J620=$D620,$E620,IF($J621=$D621,$E621,IF($J622=$D622,$E622,IF($J623=$D623,$E623,IF($J624=$D624,$E624,IF($J625=$D625,$E625,IF($J626=$D626,$E626,IF($J627=$D627,$E627,IF($J628=$D628,$E628,IF($J629=$D629,$E629,IF($J630=$D630,$E630,IF($J631=$D631,$E631,IF($J632=$D632,$E632,IF($J633=$D633,$E633,IF($J634=$D634,$E634,IF($J635=$D635,$E635,IF($J636=$D636,$E636,IF($J637=$D637,$E637,IF($J638=$D638,$E638,IF($J639=$D639,$E639,IF($J640=$D640,$E640,IF($J641=$D641,$E641,IF($J642=$D642,$E642,IF($J643=$D643,$E643,IF($J644=$D644,$E644,IF($J645=$D645,$E645,IF($J646=$D646,$E646,IF($J647=$D647,$E647,IF($J648=$D648,$E648,IF($J649=$D649,$E649,IF($J650=$D650,$E650,IF($J651=$D651,$E651,IF($J652=$D652,$E652,IF(#REF!=#REF!,#REF!,IF($J653=$D653,$E653,IF($J654=$D654,$E654,IF($J655=$D655,$E655,IF($J656=$D656,$E656,IF($J657=$D657,$E657,IF($J659=$D659,$E659,IF($J660=$D660,$E660,IF($J661=$D661,$E661,IF($J662=$D662,$E662,""))))))))))))))))))))))))))))))))))))))))))))))))))))))))))))))))</f>
        <v>59.900000000000297</v>
      </c>
      <c r="M599" s="8">
        <f>IF($J599=$D599,$F599,IF($J600=$D600,$F600,IF($J601=$D601,$F601,IF($J602=$D602,$F602,IF($J603=$D603,$F603,IF($J604=$D604,$F604,IF($J605=$D605,$F605,IF($J606=$D606,$F606,IF($J607=$D607,$F607,IF($J608=$D608,$F608,IF($J609=$D609,$F609,IF($J610=$D610,$F610,IF($J611=$D611,$F611,IF($J612=$D612,$F612,IF($J613=$D613,$F613,IF($J614=$D614,$F614,IF($J615=$D615,$F615,IF($J616=$D616,$F616,IF($J617=$D617,$F617,IF($J618=$D618,$F618,IF($J619=$D619,$F619,IF($J620=$D620,$F620,IF($J621=$D621,$F621,IF($J622=$D622,$F622,IF($J623=$D623,$F623,IF($J624=$D624,$F624,IF($J625=$D625,$F625,IF($J626=$D626,$F626,IF($J627=$D627,$F627,IF($J628=$D628,$F628,IF($J629=$D629,$F629,IF($J630=$D630,$F630,IF($J631=$D631,$F631,IF($J632=$D632,$F632,IF($J633=$D633,$F633,IF($J634=$D634,$F634,IF($J635=$D635,$F635,IF($J636=$D636,$F636,IF($J637=$D637,$F637,IF($J638=$D638,$F638,IF($J639=$D639,$F639,IF($J640=$D640,$F640,IF($J641=$D641,$F641,IF($J642=$D642,$F642,IF($J643=$D643,$F643,IF($J644=$D644,$F644,IF($J645=$D645,$F645,IF($J646=$D646,$F646,IF($J647=$D647,$F647,IF($J648=$D648,$F648,IF($J649=$D649,$F649,IF($J650=$D650,$F650,IF($J651=$D651,$F651,IF($J652=$D652,$F652,IF(#REF!=#REF!,#REF!,IF($J653=$D653,$F653,IF($J654=$D654,$F654,IF($J655=$D655,$F655,IF($J656=$D656,$F656,IF($J657=$D657,$F657,IF($J659=$D659,$F659,IF($J660=$D660,$F660,IF($J661=$D661,$F661,IF($J662=$D662,$F662,""))))))))))))))))))))))))))))))))))))))))))))))))))))))))))))))))</f>
        <v>0.41597222222234698</v>
      </c>
      <c r="N599" s="3" t="s">
        <v>227</v>
      </c>
      <c r="O599" s="21" t="str">
        <f t="shared" si="70"/>
        <v>ZAPATA</v>
      </c>
      <c r="P599" s="5"/>
    </row>
    <row r="600" spans="3:16" ht="21.75" thickTop="1" thickBot="1">
      <c r="C600" s="5"/>
      <c r="D600" s="11" t="s">
        <v>474</v>
      </c>
      <c r="E600" s="9">
        <v>60.000000000000298</v>
      </c>
      <c r="F600" s="10">
        <v>0.41666666666679197</v>
      </c>
      <c r="G600" s="5"/>
      <c r="H600" s="22" t="str">
        <f t="shared" si="71"/>
        <v>YACHOU</v>
      </c>
      <c r="I600" s="3" t="s">
        <v>226</v>
      </c>
      <c r="J600" s="11" t="str">
        <f t="shared" si="67"/>
        <v>Y à A</v>
      </c>
      <c r="K600" s="6" t="str">
        <f t="shared" si="68"/>
        <v>YACHOU - AIMAR</v>
      </c>
      <c r="L600" s="7">
        <f>IF($J600=$D600,$E600,IF($J601=$D601,$E601,IF($J602=$D602,$E602,IF($J603=$D603,$E603,IF($J604=$D604,$E604,IF($J605=$D605,$E605,IF($J606=$D606,$E606,IF($J607=$D607,$E607,IF($J608=$D608,$E608,IF($J609=$D609,$E609,IF($J610=$D610,$E610,IF($J611=$D611,$E611,IF($J612=$D612,$E612,IF($J613=$D613,$E613,IF($J614=$D614,$E614,IF($J615=$D615,$E615,IF($J616=$D616,$E616,IF($J617=$D617,$E617,IF($J618=$D618,$E618,IF($J619=$D619,$E619,IF($J620=$D620,$E620,IF($J621=$D621,$E621,IF($J622=$D622,$E622,IF($J623=$D623,$E623,IF($J624=$D624,$E624,IF($J625=$D625,$E625,IF($J626=$D626,$E626,IF($J627=$D627,$E627,IF($J628=$D628,$E628,IF($J629=$D629,$E629,IF($J630=$D630,$E630,IF($J631=$D631,$E631,IF($J632=$D632,$E632,IF($J633=$D633,$E633,IF($J634=$D634,$E634,IF($J635=$D635,$E635,IF($J636=$D636,$E636,IF($J637=$D637,$E637,IF($J638=$D638,$E638,IF($J639=$D639,$E639,IF($J640=$D640,$E640,IF($J641=$D641,$E641,IF($J642=$D642,$E642,IF($J643=$D643,$E643,IF($J644=$D644,$E644,IF($J645=$D645,$E645,IF($J646=$D646,$E646,IF($J647=$D647,$E647,IF($J648=$D648,$E648,IF($J649=$D649,$E649,IF($J650=$D650,$E650,IF($J651=$D651,$E651,IF($J652=$D652,$E652,IF(#REF!=#REF!,#REF!,IF($J653=$D653,$E653,IF($J654=$D654,$E654,IF($J655=$D655,$E655,IF($J656=$D656,$E656,IF($J657=$D657,$E657,IF($J658=$D658,$E658,IF($J660=$D660,$E660,IF($J661=$D661,$E661,IF($J662=$D662,$E662,IF($J663=$D663,$E663,""))))))))))))))))))))))))))))))))))))))))))))))))))))))))))))))))</f>
        <v>60.000000000000298</v>
      </c>
      <c r="M600" s="8">
        <f>IF($J600=$D600,$F600,IF($J601=$D601,$F601,IF($J602=$D602,$F602,IF($J603=$D603,$F603,IF($J604=$D604,$F604,IF($J605=$D605,$F605,IF($J606=$D606,$F606,IF($J607=$D607,$F607,IF($J608=$D608,$F608,IF($J609=$D609,$F609,IF($J610=$D610,$F610,IF($J611=$D611,$F611,IF($J612=$D612,$F612,IF($J613=$D613,$F613,IF($J614=$D614,$F614,IF($J615=$D615,$F615,IF($J616=$D616,$F616,IF($J617=$D617,$F617,IF($J618=$D618,$F618,IF($J619=$D619,$F619,IF($J620=$D620,$F620,IF($J621=$D621,$F621,IF($J622=$D622,$F622,IF($J623=$D623,$F623,IF($J624=$D624,$F624,IF($J625=$D625,$F625,IF($J626=$D626,$F626,IF($J627=$D627,$F627,IF($J628=$D628,$F628,IF($J629=$D629,$F629,IF($J630=$D630,$F630,IF($J631=$D631,$F631,IF($J632=$D632,$F632,IF($J633=$D633,$F633,IF($J634=$D634,$F634,IF($J635=$D635,$F635,IF($J636=$D636,$F636,IF($J637=$D637,$F637,IF($J638=$D638,$F638,IF($J639=$D639,$F639,IF($J640=$D640,$F640,IF($J641=$D641,$F641,IF($J642=$D642,$F642,IF($J643=$D643,$F643,IF($J644=$D644,$F644,IF($J645=$D645,$F645,IF($J646=$D646,$F646,IF($J647=$D647,$F647,IF($J648=$D648,$F648,IF($J649=$D649,$F649,IF($J650=$D650,$F650,IF($J651=$D651,$F651,IF($J652=$D652,$F652,IF(#REF!=#REF!,#REF!,IF($J653=$D653,$F653,IF($J654=$D654,$F654,IF($J655=$D655,$F655,IF($J656=$D656,$F656,IF($J657=$D657,$F657,IF($J658=$D658,$F658,IF($J660=$D660,$F660,IF($J661=$D661,$F661,IF($J662=$D662,$F662,IF($J663=$D663,$F663,""))))))))))))))))))))))))))))))))))))))))))))))))))))))))))))))))</f>
        <v>0.41666666666679197</v>
      </c>
      <c r="N600" s="3" t="s">
        <v>41</v>
      </c>
      <c r="O600" s="21" t="str">
        <f t="shared" si="70"/>
        <v>AIMAR</v>
      </c>
      <c r="P600" s="5"/>
    </row>
    <row r="601" spans="3:16" ht="21.75" thickTop="1" thickBot="1">
      <c r="C601" s="5"/>
      <c r="D601" s="11" t="s">
        <v>475</v>
      </c>
      <c r="E601" s="9">
        <v>60.1000000000003</v>
      </c>
      <c r="F601" s="10">
        <v>0.41736111111123703</v>
      </c>
      <c r="G601" s="5"/>
      <c r="H601" s="22" t="str">
        <f t="shared" si="71"/>
        <v>YACHOU</v>
      </c>
      <c r="I601" s="3" t="s">
        <v>226</v>
      </c>
      <c r="J601" s="11" t="str">
        <f t="shared" si="67"/>
        <v>Y à B</v>
      </c>
      <c r="K601" s="6" t="str">
        <f t="shared" si="68"/>
        <v>YACHOU - BONFILS</v>
      </c>
      <c r="L601" s="7">
        <f>IF($J601=$D601,$E601,IF($J602=$D602,$E602,IF($J603=$D603,$E603,IF($J604=$D604,$E604,IF($J605=$D605,$E605,IF($J606=$D606,$E606,IF($J607=$D607,$E607,IF($J608=$D608,$E608,IF($J609=$D609,$E609,IF($J610=$D610,$E610,IF($J611=$D611,$E611,IF($J612=$D612,$E612,IF($J613=$D613,$E613,IF($J614=$D614,$E614,IF($J615=$D615,$E615,IF($J616=$D616,$E616,IF($J617=$D617,$E617,IF($J618=$D618,$E618,IF($J619=$D619,$E619,IF($J620=$D620,$E620,IF($J621=$D621,$E621,IF($J622=$D622,$E622,IF($J623=$D623,$E623,IF($J624=$D624,$E624,IF($J625=$D625,$E625,IF($J626=$D626,$E626,IF($J627=$D627,$E627,IF($J628=$D628,$E628,IF($J629=$D629,$E629,IF($J630=$D630,$E630,IF($J631=$D631,$E631,IF($J632=$D632,$E632,IF($J633=$D633,$E633,IF($J634=$D634,$E634,IF($J635=$D635,$E635,IF($J636=$D636,$E636,IF($J637=$D637,$E637,IF($J638=$D638,$E638,IF($J639=$D639,$E639,IF($J640=$D640,$E640,IF($J641=$D641,$E641,IF($J642=$D642,$E642,IF($J643=$D643,$E643,IF($J644=$D644,$E644,IF($J645=$D645,$E645,IF($J646=$D646,$E646,IF($J647=$D647,$E647,IF($J648=$D648,$E648,IF($J649=$D649,$E649,IF($J650=$D650,$E650,IF($J651=$D651,$E651,IF($J652=$D652,$E652,IF(#REF!=#REF!,#REF!,IF($J653=$D653,$E653,IF($J654=$D654,$E654,IF($J655=$D655,$E655,IF($J656=$D656,$E656,IF($J657=$D657,$E657,IF($J658=$D658,$E658,IF($J659=$D659,$E659,IF($J661=$D661,$E661,IF($J662=$D662,$E662,IF($J663=$D663,$E663,IF($J664=$D664,$E664,""))))))))))))))))))))))))))))))))))))))))))))))))))))))))))))))))</f>
        <v>60.1000000000003</v>
      </c>
      <c r="M601" s="8">
        <f>IF($J601=$D601,$F601,IF($J602=$D602,$F602,IF($J603=$D603,$F603,IF($J604=$D604,$F604,IF($J605=$D605,$F605,IF($J606=$D606,$F606,IF($J607=$D607,$F607,IF($J608=$D608,$F608,IF($J609=$D609,$F609,IF($J610=$D610,$F610,IF($J611=$D611,$F611,IF($J612=$D612,$F612,IF($J613=$D613,$F613,IF($J614=$D614,$F614,IF($J615=$D615,$F615,IF($J616=$D616,$F616,IF($J617=$D617,$F617,IF($J618=$D618,$F618,IF($J619=$D619,$F619,IF($J620=$D620,$F620,IF($J621=$D621,$F621,IF($J622=$D622,$F622,IF($J623=$D623,$F623,IF($J624=$D624,$F624,IF($J625=$D625,$F625,IF($J626=$D626,$F626,IF($J627=$D627,$F627,IF($J628=$D628,$F628,IF($J629=$D629,$F629,IF($J630=$D630,$F630,IF($J631=$D631,$F631,IF($J632=$D632,$F632,IF($J633=$D633,$F633,IF($J634=$D634,$F634,IF($J635=$D635,$F635,IF($J636=$D636,$F636,IF($J637=$D637,$F637,IF($J638=$D638,$F638,IF($J639=$D639,$F639,IF($J640=$D640,$F640,IF($J641=$D641,$F641,IF($J642=$D642,$F642,IF($J643=$D643,$F643,IF($J644=$D644,$F644,IF($J645=$D645,$F645,IF($J646=$D646,$F646,IF($J647=$D647,$F647,IF($J648=$D648,$F648,IF($J649=$D649,$F649,IF($J650=$D650,$F650,IF($J651=$D651,$F651,IF($J652=$D652,$F652,IF(#REF!=#REF!,#REF!,IF($J653=$D653,$F653,IF($J654=$D654,$F654,IF($J655=$D655,$F655,IF($J656=$D656,$F656,IF($J657=$D657,$F657,IF($J658=$D658,$F658,IF($J659=$D659,$F659,IF($J661=$D661,$F661,IF($J662=$D662,$F662,IF($J663=$D663,$F663,IF($J664=$D664,$F664,""))))))))))))))))))))))))))))))))))))))))))))))))))))))))))))))))</f>
        <v>0.41736111111123703</v>
      </c>
      <c r="N601" s="3" t="s">
        <v>42</v>
      </c>
      <c r="O601" s="21" t="str">
        <f t="shared" si="70"/>
        <v>BONFILS</v>
      </c>
      <c r="P601" s="5"/>
    </row>
    <row r="602" spans="3:16" ht="21.75" thickTop="1" thickBot="1">
      <c r="C602" s="5"/>
      <c r="D602" s="11" t="s">
        <v>476</v>
      </c>
      <c r="E602" s="9">
        <v>60.200000000000301</v>
      </c>
      <c r="F602" s="10">
        <v>0.41805555555568202</v>
      </c>
      <c r="G602" s="5"/>
      <c r="H602" s="22" t="str">
        <f t="shared" si="71"/>
        <v>YACHOU</v>
      </c>
      <c r="I602" s="3" t="s">
        <v>226</v>
      </c>
      <c r="J602" s="11" t="str">
        <f t="shared" si="67"/>
        <v>Y à C</v>
      </c>
      <c r="K602" s="6" t="str">
        <f t="shared" si="68"/>
        <v>YACHOU - CLERC</v>
      </c>
      <c r="L602" s="7">
        <f>IF($J602=$D602,$E602,IF($J603=$D603,$E603,IF($J604=$D604,$E604,IF($J605=$D605,$E605,IF($J606=$D606,$E606,IF($J607=$D607,$E607,IF($J608=$D608,$E608,IF($J609=$D609,$E609,IF($J610=$D610,$E610,IF($J611=$D611,$E611,IF($J612=$D612,$E612,IF($J613=$D613,$E613,IF($J614=$D614,$E614,IF($J615=$D615,$E615,IF($J616=$D616,$E616,IF($J617=$D617,$E617,IF($J618=$D618,$E618,IF($J619=$D619,$E619,IF($J620=$D620,$E620,IF($J621=$D621,$E621,IF($J622=$D622,$E622,IF($J623=$D623,$E623,IF($J624=$D624,$E624,IF($J625=$D625,$E625,IF($J626=$D626,$E626,IF($J627=$D627,$E627,IF($J628=$D628,$E628,IF($J629=$D629,$E629,IF($J630=$D630,$E630,IF($J631=$D631,$E631,IF($J632=$D632,$E632,IF($J633=$D633,$E633,IF($J634=$D634,$E634,IF($J635=$D635,$E635,IF($J636=$D636,$E636,IF($J637=$D637,$E637,IF($J638=$D638,$E638,IF($J639=$D639,$E639,IF($J640=$D640,$E640,IF($J641=$D641,$E641,IF($J642=$D642,$E642,IF($J643=$D643,$E643,IF($J644=$D644,$E644,IF($J645=$D645,$E645,IF($J646=$D646,$E646,IF($J647=$D647,$E647,IF($J648=$D648,$E648,IF($J649=$D649,$E649,IF($J650=$D650,$E650,IF($J651=$D651,$E651,IF($J652=$D652,$E652,IF(#REF!=#REF!,#REF!,IF($J653=$D653,$E653,IF($J654=$D654,$E654,IF($J655=$D655,$E655,IF($J656=$D656,$E656,IF($J657=$D657,$E657,IF($J658=$D658,$E658,IF($J659=$D659,$E659,IF($J660=$D660,$E660,IF($J662=$D662,$E662,IF($J663=$D663,$E663,IF($J664=$D664,$E664,IF($J665=$D665,$E665,""))))))))))))))))))))))))))))))))))))))))))))))))))))))))))))))))</f>
        <v>60.200000000000301</v>
      </c>
      <c r="M602" s="8">
        <f>IF($J602=$D602,$F602,IF($J603=$D603,$F603,IF($J604=$D604,$F604,IF($J605=$D605,$F605,IF($J606=$D606,$F606,IF($J607=$D607,$F607,IF($J608=$D608,$F608,IF($J609=$D609,$F609,IF($J610=$D610,$F610,IF($J611=$D611,$F611,IF($J612=$D612,$F612,IF($J613=$D613,$F613,IF($J614=$D614,$F614,IF($J615=$D615,$F615,IF($J616=$D616,$F616,IF($J617=$D617,$F617,IF($J618=$D618,$F618,IF($J619=$D619,$F619,IF($J620=$D620,$F620,IF($J621=$D621,$F621,IF($J622=$D622,$F622,IF($J623=$D623,$F623,IF($J624=$D624,$F624,IF($J625=$D625,$F625,IF($J626=$D626,$F626,IF($J627=$D627,$F627,IF($J628=$D628,$F628,IF($J629=$D629,$F629,IF($J630=$D630,$F630,IF($J631=$D631,$F631,IF($J632=$D632,$F632,IF($J633=$D633,$F633,IF($J634=$D634,$F634,IF($J635=$D635,$F635,IF($J636=$D636,$F636,IF($J637=$D637,$F637,IF($J638=$D638,$F638,IF($J639=$D639,$F639,IF($J640=$D640,$F640,IF($J641=$D641,$F641,IF($J642=$D642,$F642,IF($J643=$D643,$F643,IF($J644=$D644,$F644,IF($J645=$D645,$F645,IF($J646=$D646,$F646,IF($J647=$D647,$F647,IF($J648=$D648,$F648,IF($J649=$D649,$F649,IF($J650=$D650,$F650,IF($J651=$D651,$F651,IF($J652=$D652,$F652,IF(#REF!=#REF!,#REF!,IF($J653=$D653,$F653,IF($J654=$D654,$F654,IF($J655=$D655,$F655,IF($J656=$D656,$F656,IF($J657=$D657,$F657,IF($J658=$D658,$F658,IF($J659=$D659,$F659,IF($J660=$D660,$F660,IF($J662=$D662,$F662,IF($J663=$D663,$F663,IF($J664=$D664,$F664,IF($J665=$D665,$F665,""))))))))))))))))))))))))))))))))))))))))))))))))))))))))))))))))</f>
        <v>0.41805555555568202</v>
      </c>
      <c r="N602" s="3" t="s">
        <v>43</v>
      </c>
      <c r="O602" s="21" t="str">
        <f t="shared" si="70"/>
        <v>CLERC</v>
      </c>
      <c r="P602" s="5"/>
    </row>
    <row r="603" spans="3:16" ht="21.75" thickTop="1" thickBot="1">
      <c r="C603" s="5"/>
      <c r="D603" s="11" t="s">
        <v>477</v>
      </c>
      <c r="E603" s="9">
        <v>60.300000000000303</v>
      </c>
      <c r="F603" s="10">
        <v>0.41875000000012702</v>
      </c>
      <c r="G603" s="5"/>
      <c r="H603" s="22" t="str">
        <f t="shared" si="71"/>
        <v>YACHOU</v>
      </c>
      <c r="I603" s="3" t="s">
        <v>226</v>
      </c>
      <c r="J603" s="11" t="str">
        <f t="shared" si="67"/>
        <v>Y à D</v>
      </c>
      <c r="K603" s="6" t="str">
        <f t="shared" si="68"/>
        <v>YACHOU - DELAROCHE</v>
      </c>
      <c r="L603" s="7">
        <f>IF($J603=$D603,$E603,IF($J604=$D604,$E604,IF($J605=$D605,$E605,IF($J606=$D606,$E606,IF($J607=$D607,$E607,IF($J608=$D608,$E608,IF($J609=$D609,$E609,IF($J610=$D610,$E610,IF($J611=$D611,$E611,IF($J612=$D612,$E612,IF($J613=$D613,$E613,IF($J614=$D614,$E614,IF($J615=$D615,$E615,IF($J616=$D616,$E616,IF($J617=$D617,$E617,IF($J618=$D618,$E618,IF($J619=$D619,$E619,IF($J620=$D620,$E620,IF($J621=$D621,$E621,IF($J622=$D622,$E622,IF($J623=$D623,$E623,IF($J624=$D624,$E624,IF($J625=$D625,$E625,IF($J626=$D626,$E626,IF($J627=$D627,$E627,IF($J628=$D628,$E628,IF($J629=$D629,$E629,IF($J630=$D630,$E630,IF($J631=$D631,$E631,IF($J632=$D632,$E632,IF($J633=$D633,$E633,IF($J634=$D634,$E634,IF($J635=$D635,$E635,IF($J636=$D636,$E636,IF($J637=$D637,$E637,IF($J638=$D638,$E638,IF($J639=$D639,$E639,IF($J640=$D640,$E640,IF($J641=$D641,$E641,IF($J642=$D642,$E642,IF($J643=$D643,$E643,IF($J644=$D644,$E644,IF($J645=$D645,$E645,IF($J646=$D646,$E646,IF($J647=$D647,$E647,IF($J648=$D648,$E648,IF($J649=$D649,$E649,IF($J650=$D650,$E650,IF($J651=$D651,$E651,IF($J652=$D652,$E652,IF(#REF!=#REF!,#REF!,IF($J653=$D653,$E653,IF($J654=$D654,$E654,IF($J655=$D655,$E655,IF($J656=$D656,$E656,IF($J657=$D657,$E657,IF($J658=$D658,$E658,IF($J659=$D659,$E659,IF($J660=$D660,$E660,IF($J661=$D661,$E661,IF($J663=$D663,$E663,IF($J664=$D664,$E664,IF($J665=$D665,$E665,IF($J666=$D666,$E666,""))))))))))))))))))))))))))))))))))))))))))))))))))))))))))))))))</f>
        <v>60.300000000000303</v>
      </c>
      <c r="M603" s="8">
        <f>IF($J603=$D603,$F603,IF($J604=$D604,$F604,IF($J605=$D605,$F605,IF($J606=$D606,$F606,IF($J607=$D607,$F607,IF($J608=$D608,$F608,IF($J609=$D609,$F609,IF($J610=$D610,$F610,IF($J611=$D611,$F611,IF($J612=$D612,$F612,IF($J613=$D613,$F613,IF($J614=$D614,$F614,IF($J615=$D615,$F615,IF($J616=$D616,$F616,IF($J617=$D617,$F617,IF($J618=$D618,$F618,IF($J619=$D619,$F619,IF($J620=$D620,$F620,IF($J621=$D621,$F621,IF($J622=$D622,$F622,IF($J623=$D623,$F623,IF($J624=$D624,$F624,IF($J625=$D625,$F625,IF($J626=$D626,$F626,IF($J627=$D627,$F627,IF($J628=$D628,$F628,IF($J629=$D629,$F629,IF($J630=$D630,$F630,IF($J631=$D631,$F631,IF($J632=$D632,$F632,IF($J633=$D633,$F633,IF($J634=$D634,$F634,IF($J635=$D635,$F635,IF($J636=$D636,$F636,IF($J637=$D637,$F637,IF($J638=$D638,$F638,IF($J639=$D639,$F639,IF($J640=$D640,$F640,IF($J641=$D641,$F641,IF($J642=$D642,$F642,IF($J643=$D643,$F643,IF($J644=$D644,$F644,IF($J645=$D645,$F645,IF($J646=$D646,$F646,IF($J647=$D647,$F647,IF($J648=$D648,$F648,IF($J649=$D649,$F649,IF($J650=$D650,$F650,IF($J651=$D651,$F651,IF($J652=$D652,$F652,IF(#REF!=#REF!,#REF!,IF($J653=$D653,$F653,IF($J654=$D654,$F654,IF($J655=$D655,$F655,IF($J656=$D656,$F656,IF($J657=$D657,$F657,IF($J658=$D658,$F658,IF($J659=$D659,$F659,IF($J660=$D660,$F660,IF($J661=$D661,$F661,IF($J663=$D663,$F663,IF($J664=$D664,$F664,IF($J665=$D665,$F665,IF($J666=$D666,$F666,""))))))))))))))))))))))))))))))))))))))))))))))))))))))))))))))))</f>
        <v>0.41875000000012702</v>
      </c>
      <c r="N603" s="3" t="s">
        <v>44</v>
      </c>
      <c r="O603" s="21" t="str">
        <f t="shared" si="70"/>
        <v>DELAROCHE</v>
      </c>
      <c r="P603" s="5"/>
    </row>
    <row r="604" spans="3:16" ht="21.75" thickTop="1" thickBot="1">
      <c r="C604" s="5"/>
      <c r="D604" s="11" t="s">
        <v>478</v>
      </c>
      <c r="E604" s="9">
        <v>60.400000000000297</v>
      </c>
      <c r="F604" s="10">
        <v>0.41944444444457202</v>
      </c>
      <c r="G604" s="5"/>
      <c r="H604" s="22" t="str">
        <f t="shared" si="71"/>
        <v>YACHOU</v>
      </c>
      <c r="I604" s="3" t="s">
        <v>226</v>
      </c>
      <c r="J604" s="11" t="str">
        <f t="shared" si="67"/>
        <v>Y à E</v>
      </c>
      <c r="K604" s="6" t="str">
        <f t="shared" si="68"/>
        <v>YACHOU - ELENA</v>
      </c>
      <c r="L604" s="7">
        <f>IF($J604=$D604,$E604,IF($J605=$D605,$E605,IF($J606=$D606,$E606,IF($J607=$D607,$E607,IF($J608=$D608,$E608,IF($J609=$D609,$E609,IF($J610=$D610,$E610,IF($J611=$D611,$E611,IF($J612=$D612,$E612,IF($J613=$D613,$E613,IF($J614=$D614,$E614,IF($J615=$D615,$E615,IF($J616=$D616,$E616,IF($J617=$D617,$E617,IF($J618=$D618,$E618,IF($J619=$D619,$E619,IF($J620=$D620,$E620,IF($J621=$D621,$E621,IF($J622=$D622,$E622,IF($J623=$D623,$E623,IF($J624=$D624,$E624,IF($J625=$D625,$E625,IF($J626=$D626,$E626,IF($J627=$D627,$E627,IF($J628=$D628,$E628,IF($J629=$D629,$E629,IF($J630=$D630,$E630,IF($J631=$D631,$E631,IF($J632=$D632,$E632,IF($J633=$D633,$E633,IF($J634=$D634,$E634,IF($J635=$D635,$E635,IF($J636=$D636,$E636,IF($J637=$D637,$E637,IF($J638=$D638,$E638,IF($J639=$D639,$E639,IF($J640=$D640,$E640,IF($J641=$D641,$E641,IF($J642=$D642,$E642,IF($J643=$D643,$E643,IF($J644=$D644,$E644,IF($J645=$D645,$E645,IF($J646=$D646,$E646,IF($J647=$D647,$E647,IF($J648=$D648,$E648,IF($J649=$D649,$E649,IF($J650=$D650,$E650,IF($J651=$D651,$E651,IF($J652=$D652,$E652,IF(#REF!=#REF!,#REF!,IF($J653=$D653,$E653,IF($J654=$D654,$E654,IF($J655=$D655,$E655,IF($J656=$D656,$E656,IF($J657=$D657,$E657,IF($J658=$D658,$E658,IF($J659=$D659,$E659,IF($J660=$D660,$E660,IF($J661=$D661,$E661,IF($J662=$D662,$E662,IF($J664=$D664,$E664,IF($J665=$D665,$E665,IF($J666=$D666,$E666,IF($J667=$D667,$E667,""))))))))))))))))))))))))))))))))))))))))))))))))))))))))))))))))</f>
        <v>60.400000000000297</v>
      </c>
      <c r="M604" s="8">
        <f>IF($J604=$D604,$F604,IF($J605=$D605,$F605,IF($J606=$D606,$F606,IF($J607=$D607,$F607,IF($J608=$D608,$F608,IF($J609=$D609,$F609,IF($J610=$D610,$F610,IF($J611=$D611,$F611,IF($J612=$D612,$F612,IF($J613=$D613,$F613,IF($J614=$D614,$F614,IF($J615=$D615,$F615,IF($J616=$D616,$F616,IF($J617=$D617,$F617,IF($J618=$D618,$F618,IF($J619=$D619,$F619,IF($J620=$D620,$F620,IF($J621=$D621,$F621,IF($J622=$D622,$F622,IF($J623=$D623,$F623,IF($J624=$D624,$F624,IF($J625=$D625,$F625,IF($J626=$D626,$F626,IF($J627=$D627,$F627,IF($J628=$D628,$F628,IF($J629=$D629,$F629,IF($J630=$D630,$F630,IF($J631=$D631,$F631,IF($J632=$D632,$F632,IF($J633=$D633,$F633,IF($J634=$D634,$F634,IF($J635=$D635,$F635,IF($J636=$D636,$F636,IF($J637=$D637,$F637,IF($J638=$D638,$F638,IF($J639=$D639,$F639,IF($J640=$D640,$F640,IF($J641=$D641,$F641,IF($J642=$D642,$F642,IF($J643=$D643,$F643,IF($J644=$D644,$F644,IF($J645=$D645,$F645,IF($J646=$D646,$F646,IF($J647=$D647,$F647,IF($J648=$D648,$F648,IF($J649=$D649,$F649,IF($J650=$D650,$F650,IF($J651=$D651,$F651,IF($J652=$D652,$F652,IF(#REF!=#REF!,#REF!,IF($J653=$D653,$F653,IF($J654=$D654,$F654,IF($J655=$D655,$F655,IF($J656=$D656,$F656,IF($J657=$D657,$F657,IF($J658=$D658,$F658,IF($J659=$D659,$F659,IF($J660=$D660,$F660,IF($J661=$D661,$F661,IF($J662=$D662,$F662,IF($J664=$D664,$F664,IF($J665=$D665,$F665,IF($J666=$D666,$F666,IF($J667=$D667,$F667,""))))))))))))))))))))))))))))))))))))))))))))))))))))))))))))))))</f>
        <v>0.41944444444457202</v>
      </c>
      <c r="N604" s="3" t="s">
        <v>45</v>
      </c>
      <c r="O604" s="21" t="str">
        <f t="shared" si="70"/>
        <v>ELENA</v>
      </c>
      <c r="P604" s="5"/>
    </row>
    <row r="605" spans="3:16" ht="21.75" thickTop="1" thickBot="1">
      <c r="C605" s="5"/>
      <c r="D605" s="11" t="s">
        <v>479</v>
      </c>
      <c r="E605" s="9">
        <v>60.500000000000298</v>
      </c>
      <c r="F605" s="10">
        <v>0.42013888888901701</v>
      </c>
      <c r="G605" s="5"/>
      <c r="H605" s="22" t="str">
        <f t="shared" si="71"/>
        <v>YACHOU</v>
      </c>
      <c r="I605" s="3" t="s">
        <v>226</v>
      </c>
      <c r="J605" s="11" t="str">
        <f t="shared" si="67"/>
        <v>Y à F</v>
      </c>
      <c r="K605" s="6" t="str">
        <f t="shared" si="68"/>
        <v>YACHOU - FAVRE</v>
      </c>
      <c r="L605" s="7">
        <f>IF($J605=$D605,$E605,IF($J606=$D606,$E606,IF($J607=$D607,$E607,IF($J608=$D608,$E608,IF($J609=$D609,$E609,IF($J610=$D610,$E610,IF($J611=$D611,$E611,IF($J612=$D612,$E612,IF($J613=$D613,$E613,IF($J614=$D614,$E614,IF($J615=$D615,$E615,IF($J616=$D616,$E616,IF($J617=$D617,$E617,IF($J618=$D618,$E618,IF($J619=$D619,$E619,IF($J620=$D620,$E620,IF($J621=$D621,$E621,IF($J622=$D622,$E622,IF($J623=$D623,$E623,IF($J624=$D624,$E624,IF($J625=$D625,$E625,IF($J626=$D626,$E626,IF($J627=$D627,$E627,IF($J628=$D628,$E628,IF($J629=$D629,$E629,IF($J630=$D630,$E630,IF($J631=$D631,$E631,IF($J632=$D632,$E632,IF($J633=$D633,$E633,IF($J634=$D634,$E634,IF($J635=$D635,$E635,IF($J636=$D636,$E636,IF($J637=$D637,$E637,IF($J638=$D638,$E638,IF($J639=$D639,$E639,IF($J640=$D640,$E640,IF($J641=$D641,$E641,IF($J642=$D642,$E642,IF($J643=$D643,$E643,IF($J644=$D644,$E644,IF($J645=$D645,$E645,IF($J646=$D646,$E646,IF($J647=$D647,$E647,IF($J648=$D648,$E648,IF($J649=$D649,$E649,IF($J650=$D650,$E650,IF($J651=$D651,$E651,IF($J652=$D652,$E652,IF(#REF!=#REF!,#REF!,IF($J653=$D653,$E653,IF($J654=$D654,$E654,IF($J655=$D655,$E655,IF($J656=$D656,$E656,IF($J657=$D657,$E657,IF($J658=$D658,$E658,IF($J659=$D659,$E659,IF($J660=$D660,$E660,IF($J661=$D661,$E661,IF($J662=$D662,$E662,IF($J663=$D663,$E663,IF($J665=$D665,$E665,IF($J666=$D666,$E666,IF($J667=$D667,$E667,IF($J668=$D668,$E668,""))))))))))))))))))))))))))))))))))))))))))))))))))))))))))))))))</f>
        <v>60.500000000000298</v>
      </c>
      <c r="M605" s="8">
        <f>IF($J605=$D605,$F605,IF($J606=$D606,$F606,IF($J607=$D607,$F607,IF($J608=$D608,$F608,IF($J609=$D609,$F609,IF($J610=$D610,$F610,IF($J611=$D611,$F611,IF($J612=$D612,$F612,IF($J613=$D613,$F613,IF($J614=$D614,$F614,IF($J615=$D615,$F615,IF($J616=$D616,$F616,IF($J617=$D617,$F617,IF($J618=$D618,$F618,IF($J619=$D619,$F619,IF($J620=$D620,$F620,IF($J621=$D621,$F621,IF($J622=$D622,$F622,IF($J623=$D623,$F623,IF($J624=$D624,$F624,IF($J625=$D625,$F625,IF($J626=$D626,$F626,IF($J627=$D627,$F627,IF($J628=$D628,$F628,IF($J629=$D629,$F629,IF($J630=$D630,$F630,IF($J631=$D631,$F631,IF($J632=$D632,$F632,IF($J633=$D633,$F633,IF($J634=$D634,$F634,IF($J635=$D635,$F635,IF($J636=$D636,$F636,IF($J637=$D637,$F637,IF($J638=$D638,$F638,IF($J639=$D639,$F639,IF($J640=$D640,$F640,IF($J641=$D641,$F641,IF($J642=$D642,$F642,IF($J643=$D643,$F643,IF($J644=$D644,$F644,IF($J645=$D645,$F645,IF($J646=$D646,$F646,IF($J647=$D647,$F647,IF($J648=$D648,$F648,IF($J649=$D649,$F649,IF($J650=$D650,$F650,IF($J651=$D651,$F651,IF($J652=$D652,$F652,IF(#REF!=#REF!,#REF!,IF($J653=$D653,$F653,IF($J654=$D654,$F654,IF($J655=$D655,$F655,IF($J656=$D656,$F656,IF($J657=$D657,$F657,IF($J658=$D658,$F658,IF($J659=$D659,$F659,IF($J660=$D660,$F660,IF($J661=$D661,$F661,IF($J662=$D662,$F662,IF($J663=$D663,$F663,IF($J665=$D665,$F665,IF($J666=$D666,$F666,IF($J667=$D667,$F667,IF($J668=$D668,$F668,""))))))))))))))))))))))))))))))))))))))))))))))))))))))))))))))))</f>
        <v>0.42013888888901701</v>
      </c>
      <c r="N605" s="3" t="s">
        <v>46</v>
      </c>
      <c r="O605" s="21" t="str">
        <f t="shared" si="70"/>
        <v>FAVRE</v>
      </c>
      <c r="P605" s="5"/>
    </row>
    <row r="606" spans="3:16" ht="21.75" thickTop="1" thickBot="1">
      <c r="C606" s="5"/>
      <c r="D606" s="11" t="s">
        <v>480</v>
      </c>
      <c r="E606" s="9">
        <v>60.6000000000003</v>
      </c>
      <c r="F606" s="10">
        <v>0.42083333333346201</v>
      </c>
      <c r="G606" s="5"/>
      <c r="H606" s="22" t="str">
        <f t="shared" si="71"/>
        <v>YACHOU</v>
      </c>
      <c r="I606" s="3" t="s">
        <v>226</v>
      </c>
      <c r="J606" s="11" t="str">
        <f t="shared" si="67"/>
        <v>Y à G</v>
      </c>
      <c r="K606" s="6" t="str">
        <f t="shared" si="68"/>
        <v>YACHOU - GARREC</v>
      </c>
      <c r="L606" s="7">
        <f>IF($J606=$D606,$E606,IF($J607=$D607,$E607,IF($J608=$D608,$E608,IF($J609=$D609,$E609,IF($J610=$D610,$E610,IF($J611=$D611,$E611,IF($J612=$D612,$E612,IF($J613=$D613,$E613,IF($J614=$D614,$E614,IF($J615=$D615,$E615,IF($J616=$D616,$E616,IF($J617=$D617,$E617,IF($J618=$D618,$E618,IF($J619=$D619,$E619,IF($J620=$D620,$E620,IF($J621=$D621,$E621,IF($J622=$D622,$E622,IF($J623=$D623,$E623,IF($J624=$D624,$E624,IF($J625=$D625,$E625,IF($J626=$D626,$E626,IF($J627=$D627,$E627,IF($J628=$D628,$E628,IF($J629=$D629,$E629,IF($J630=$D630,$E630,IF($J631=$D631,$E631,IF($J632=$D632,$E632,IF($J633=$D633,$E633,IF($J634=$D634,$E634,IF($J635=$D635,$E635,IF($J636=$D636,$E636,IF($J637=$D637,$E637,IF($J638=$D638,$E638,IF($J639=$D639,$E639,IF($J640=$D640,$E640,IF($J641=$D641,$E641,IF($J642=$D642,$E642,IF($J643=$D643,$E643,IF($J644=$D644,$E644,IF($J645=$D645,$E645,IF($J646=$D646,$E646,IF($J647=$D647,$E647,IF($J648=$D648,$E648,IF($J649=$D649,$E649,IF($J650=$D650,$E650,IF($J651=$D651,$E651,IF($J652=$D652,$E652,IF(#REF!=#REF!,#REF!,IF($J653=$D653,$E653,IF($J654=$D654,$E654,IF($J655=$D655,$E655,IF($J656=$D656,$E656,IF($J657=$D657,$E657,IF($J658=$D658,$E658,IF($J659=$D659,$E659,IF($J660=$D660,$E660,IF($J661=$D661,$E661,IF($J662=$D662,$E662,IF($J663=$D663,$E663,IF($J664=$D664,$E664,IF($J666=$D666,$E666,IF($J667=$D667,$E667,IF($J668=$D668,$E668,IF($J669=$D669,$E669,""))))))))))))))))))))))))))))))))))))))))))))))))))))))))))))))))</f>
        <v>60.6000000000003</v>
      </c>
      <c r="M606" s="8">
        <f>IF($J606=$D606,$F606,IF($J607=$D607,$F607,IF($J608=$D608,$F608,IF($J609=$D609,$F609,IF($J610=$D610,$F610,IF($J611=$D611,$F611,IF($J612=$D612,$F612,IF($J613=$D613,$F613,IF($J614=$D614,$F614,IF($J615=$D615,$F615,IF($J616=$D616,$F616,IF($J617=$D617,$F617,IF($J618=$D618,$F618,IF($J619=$D619,$F619,IF($J620=$D620,$F620,IF($J621=$D621,$F621,IF($J622=$D622,$F622,IF($J623=$D623,$F623,IF($J624=$D624,$F624,IF($J625=$D625,$F625,IF($J626=$D626,$F626,IF($J627=$D627,$F627,IF($J628=$D628,$F628,IF($J629=$D629,$F629,IF($J630=$D630,$F630,IF($J631=$D631,$F631,IF($J632=$D632,$F632,IF($J633=$D633,$F633,IF($J634=$D634,$F634,IF($J635=$D635,$F635,IF($J636=$D636,$F636,IF($J637=$D637,$F637,IF($J638=$D638,$F638,IF($J639=$D639,$F639,IF($J640=$D640,$F640,IF($J641=$D641,$F641,IF($J642=$D642,$F642,IF($J643=$D643,$F643,IF($J644=$D644,$F644,IF($J645=$D645,$F645,IF($J646=$D646,$F646,IF($J647=$D647,$F647,IF($J648=$D648,$F648,IF($J649=$D649,$F649,IF($J650=$D650,$F650,IF($J651=$D651,$F651,IF($J652=$D652,$F652,IF(#REF!=#REF!,#REF!,IF($J653=$D653,$F653,IF($J654=$D654,$F654,IF($J655=$D655,$F655,IF($J656=$D656,$F656,IF($J657=$D657,$F657,IF($J658=$D658,$F658,IF($J659=$D659,$F659,IF($J660=$D660,$F660,IF($J661=$D661,$F661,IF($J662=$D662,$F662,IF($J663=$D663,$F663,IF($J664=$D664,$F664,IF($J666=$D666,$F666,IF($J667=$D667,$F667,IF($J668=$D668,$F668,IF($J669=$D669,$F669,""))))))))))))))))))))))))))))))))))))))))))))))))))))))))))))))))</f>
        <v>0.42083333333346201</v>
      </c>
      <c r="N606" s="3" t="s">
        <v>47</v>
      </c>
      <c r="O606" s="21" t="str">
        <f t="shared" si="70"/>
        <v>GARREC</v>
      </c>
      <c r="P606" s="5"/>
    </row>
    <row r="607" spans="3:16" ht="21.75" thickTop="1" thickBot="1">
      <c r="C607" s="5"/>
      <c r="D607" s="11" t="s">
        <v>481</v>
      </c>
      <c r="E607" s="9">
        <v>60.700000000000301</v>
      </c>
      <c r="F607" s="10">
        <v>0.42152777777790701</v>
      </c>
      <c r="G607" s="5"/>
      <c r="H607" s="22" t="str">
        <f t="shared" si="71"/>
        <v>YACHOU</v>
      </c>
      <c r="I607" s="3" t="s">
        <v>226</v>
      </c>
      <c r="J607" s="11" t="str">
        <f t="shared" si="67"/>
        <v>Y à H</v>
      </c>
      <c r="K607" s="6" t="str">
        <f t="shared" si="68"/>
        <v>YACHOU - HADJ</v>
      </c>
      <c r="L607" s="7">
        <f>IF($J607=$D607,$E607,IF($J608=$D608,$E608,IF($J609=$D609,$E609,IF($J610=$D610,$E610,IF($J611=$D611,$E611,IF($J612=$D612,$E612,IF($J613=$D613,$E613,IF($J614=$D614,$E614,IF($J615=$D615,$E615,IF($J616=$D616,$E616,IF($J617=$D617,$E617,IF($J618=$D618,$E618,IF($J619=$D619,$E619,IF($J620=$D620,$E620,IF($J621=$D621,$E621,IF($J622=$D622,$E622,IF($J623=$D623,$E623,IF($J624=$D624,$E624,IF($J625=$D625,$E625,IF($J626=$D626,$E626,IF($J627=$D627,$E627,IF($J628=$D628,$E628,IF($J629=$D629,$E629,IF($J630=$D630,$E630,IF($J631=$D631,$E631,IF($J632=$D632,$E632,IF($J633=$D633,$E633,IF($J634=$D634,$E634,IF($J635=$D635,$E635,IF($J636=$D636,$E636,IF($J637=$D637,$E637,IF($J638=$D638,$E638,IF($J639=$D639,$E639,IF($J640=$D640,$E640,IF($J641=$D641,$E641,IF($J642=$D642,$E642,IF($J643=$D643,$E643,IF($J644=$D644,$E644,IF($J645=$D645,$E645,IF($J646=$D646,$E646,IF($J647=$D647,$E647,IF($J648=$D648,$E648,IF($J649=$D649,$E649,IF($J650=$D650,$E650,IF($J651=$D651,$E651,IF($J652=$D652,$E652,IF(#REF!=#REF!,#REF!,IF($J653=$D653,$E653,IF($J654=$D654,$E654,IF($J655=$D655,$E655,IF($J656=$D656,$E656,IF($J657=$D657,$E657,IF($J658=$D658,$E658,IF($J659=$D659,$E659,IF($J660=$D660,$E660,IF($J661=$D661,$E661,IF($J662=$D662,$E662,IF($J663=$D663,$E663,IF($J664=$D664,$E664,IF($J665=$D665,$E665,IF($J667=$D667,$E667,IF($J668=$D668,$E668,IF($J669=$D669,$E669,IF($J670=$D670,$E670,""))))))))))))))))))))))))))))))))))))))))))))))))))))))))))))))))</f>
        <v>60.700000000000301</v>
      </c>
      <c r="M607" s="8">
        <f>IF($J607=$D607,$F607,IF($J608=$D608,$F608,IF($J609=$D609,$F609,IF($J610=$D610,$F610,IF($J611=$D611,$F611,IF($J612=$D612,$F612,IF($J613=$D613,$F613,IF($J614=$D614,$F614,IF($J615=$D615,$F615,IF($J616=$D616,$F616,IF($J617=$D617,$F617,IF($J618=$D618,$F618,IF($J619=$D619,$F619,IF($J620=$D620,$F620,IF($J621=$D621,$F621,IF($J622=$D622,$F622,IF($J623=$D623,$F623,IF($J624=$D624,$F624,IF($J625=$D625,$F625,IF($J626=$D626,$F626,IF($J627=$D627,$F627,IF($J628=$D628,$F628,IF($J629=$D629,$F629,IF($J630=$D630,$F630,IF($J631=$D631,$F631,IF($J632=$D632,$F632,IF($J633=$D633,$F633,IF($J634=$D634,$F634,IF($J635=$D635,$F635,IF($J636=$D636,$F636,IF($J637=$D637,$F637,IF($J638=$D638,$F638,IF($J639=$D639,$F639,IF($J640=$D640,$F640,IF($J641=$D641,$F641,IF($J642=$D642,$F642,IF($J643=$D643,$F643,IF($J644=$D644,$F644,IF($J645=$D645,$F645,IF($J646=$D646,$F646,IF($J647=$D647,$F647,IF($J648=$D648,$F648,IF($J649=$D649,$F649,IF($J650=$D650,$F650,IF($J651=$D651,$F651,IF($J652=$D652,$F652,IF(#REF!=#REF!,#REF!,IF($J653=$D653,$F653,IF($J654=$D654,$F654,IF($J655=$D655,$F655,IF($J656=$D656,$F656,IF($J657=$D657,$F657,IF($J658=$D658,$F658,IF($J659=$D659,$F659,IF($J660=$D660,$F660,IF($J661=$D661,$F661,IF($J662=$D662,$F662,IF($J663=$D663,$F663,IF($J664=$D664,$F664,IF($J665=$D665,$F665,IF($J667=$D667,$F667,IF($J668=$D668,$F668,IF($J669=$D669,$F669,IF($J670=$D670,$F670,""))))))))))))))))))))))))))))))))))))))))))))))))))))))))))))))))</f>
        <v>0.42152777777790701</v>
      </c>
      <c r="N607" s="3" t="s">
        <v>48</v>
      </c>
      <c r="O607" s="21" t="str">
        <f t="shared" si="70"/>
        <v>HADJ</v>
      </c>
      <c r="P607" s="5"/>
    </row>
    <row r="608" spans="3:16" ht="21.75" thickTop="1" thickBot="1">
      <c r="C608" s="5"/>
      <c r="D608" s="11" t="s">
        <v>482</v>
      </c>
      <c r="E608" s="9">
        <v>60.800000000000303</v>
      </c>
      <c r="F608" s="10">
        <v>0.42222222222235201</v>
      </c>
      <c r="G608" s="5"/>
      <c r="H608" s="22" t="str">
        <f t="shared" si="71"/>
        <v>YACHOU</v>
      </c>
      <c r="I608" s="3" t="s">
        <v>226</v>
      </c>
      <c r="J608" s="11" t="str">
        <f t="shared" si="67"/>
        <v>Y à I</v>
      </c>
      <c r="K608" s="6" t="str">
        <f t="shared" si="68"/>
        <v>YACHOU - INAUDI</v>
      </c>
      <c r="L608" s="7">
        <f>IF($J608=$D608,$E608,IF($J609=$D609,$E609,IF($J610=$D610,$E610,IF($J611=$D611,$E611,IF($J612=$D612,$E612,IF($J613=$D613,$E613,IF($J614=$D614,$E614,IF($J615=$D615,$E615,IF($J616=$D616,$E616,IF($J617=$D617,$E617,IF($J618=$D618,$E618,IF($J619=$D619,$E619,IF($J620=$D620,$E620,IF($J621=$D621,$E621,IF($J622=$D622,$E622,IF($J623=$D623,$E623,IF($J624=$D624,$E624,IF($J625=$D625,$E625,IF($J626=$D626,$E626,IF($J627=$D627,$E627,IF($J628=$D628,$E628,IF($J629=$D629,$E629,IF($J630=$D630,$E630,IF($J631=$D631,$E631,IF($J632=$D632,$E632,IF($J633=$D633,$E633,IF($J634=$D634,$E634,IF($J635=$D635,$E635,IF($J636=$D636,$E636,IF($J637=$D637,$E637,IF($J638=$D638,$E638,IF($J639=$D639,$E639,IF($J640=$D640,$E640,IF($J641=$D641,$E641,IF($J642=$D642,$E642,IF($J643=$D643,$E643,IF($J644=$D644,$E644,IF($J645=$D645,$E645,IF($J646=$D646,$E646,IF($J647=$D647,$E647,IF($J648=$D648,$E648,IF($J649=$D649,$E649,IF($J650=$D650,$E650,IF($J651=$D651,$E651,IF($J652=$D652,$E652,IF(#REF!=#REF!,#REF!,IF($J653=$D653,$E653,IF($J654=$D654,$E654,IF($J655=$D655,$E655,IF($J656=$D656,$E656,IF($J657=$D657,$E657,IF($J658=$D658,$E658,IF($J659=$D659,$E659,IF($J660=$D660,$E660,IF($J661=$D661,$E661,IF($J662=$D662,$E662,IF($J663=$D663,$E663,IF($J664=$D664,$E664,IF($J665=$D665,$E665,IF($J666=$D666,$E666,IF($J668=$D668,$E668,IF($J669=$D669,$E669,IF($J670=$D670,$E670,IF($J671=$D671,$E671,""))))))))))))))))))))))))))))))))))))))))))))))))))))))))))))))))</f>
        <v>60.800000000000303</v>
      </c>
      <c r="M608" s="8">
        <f>IF($J608=$D608,$F608,IF($J609=$D609,$F609,IF($J610=$D610,$F610,IF($J611=$D611,$F611,IF($J612=$D612,$F612,IF($J613=$D613,$F613,IF($J614=$D614,$F614,IF($J615=$D615,$F615,IF($J616=$D616,$F616,IF($J617=$D617,$F617,IF($J618=$D618,$F618,IF($J619=$D619,$F619,IF($J620=$D620,$F620,IF($J621=$D621,$F621,IF($J622=$D622,$F622,IF($J623=$D623,$F623,IF($J624=$D624,$F624,IF($J625=$D625,$F625,IF($J626=$D626,$F626,IF($J627=$D627,$F627,IF($J628=$D628,$F628,IF($J629=$D629,$F629,IF($J630=$D630,$F630,IF($J631=$D631,$F631,IF($J632=$D632,$F632,IF($J633=$D633,$F633,IF($J634=$D634,$F634,IF($J635=$D635,$F635,IF($J636=$D636,$F636,IF($J637=$D637,$F637,IF($J638=$D638,$F638,IF($J639=$D639,$F639,IF($J640=$D640,$F640,IF($J641=$D641,$F641,IF($J642=$D642,$F642,IF($J643=$D643,$F643,IF($J644=$D644,$F644,IF($J645=$D645,$F645,IF($J646=$D646,$F646,IF($J647=$D647,$F647,IF($J648=$D648,$F648,IF($J649=$D649,$F649,IF($J650=$D650,$F650,IF($J651=$D651,$F651,IF($J652=$D652,$F652,IF(#REF!=#REF!,#REF!,IF($J653=$D653,$F653,IF($J654=$D654,$F654,IF($J655=$D655,$F655,IF($J656=$D656,$F656,IF($J657=$D657,$F657,IF($J658=$D658,$F658,IF($J659=$D659,$F659,IF($J660=$D660,$F660,IF($J661=$D661,$F661,IF($J662=$D662,$F662,IF($J663=$D663,$F663,IF($J664=$D664,$F664,IF($J665=$D665,$F665,IF($J666=$D666,$F666,IF($J668=$D668,$F668,IF($J669=$D669,$F669,IF($J670=$D670,$F670,IF($J671=$D671,$F671,""))))))))))))))))))))))))))))))))))))))))))))))))))))))))))))))))</f>
        <v>0.42222222222235201</v>
      </c>
      <c r="N608" s="3" t="s">
        <v>49</v>
      </c>
      <c r="O608" s="21" t="str">
        <f t="shared" si="70"/>
        <v>INAUDI</v>
      </c>
      <c r="P608" s="5"/>
    </row>
    <row r="609" spans="3:16" ht="21.75" thickTop="1" thickBot="1">
      <c r="C609" s="5"/>
      <c r="D609" s="11" t="s">
        <v>483</v>
      </c>
      <c r="E609" s="9">
        <v>60.900000000000297</v>
      </c>
      <c r="F609" s="10">
        <v>0.422916666666797</v>
      </c>
      <c r="G609" s="5"/>
      <c r="H609" s="22" t="str">
        <f t="shared" si="71"/>
        <v>YACHOU</v>
      </c>
      <c r="I609" s="3" t="s">
        <v>226</v>
      </c>
      <c r="J609" s="11" t="str">
        <f t="shared" si="67"/>
        <v>Y à J</v>
      </c>
      <c r="K609" s="6" t="str">
        <f t="shared" si="68"/>
        <v>YACHOU - JAQUET</v>
      </c>
      <c r="L609" s="7">
        <f>IF($J609=$D609,$E609,IF($J610=$D610,$E610,IF($J611=$D611,$E611,IF($J612=$D612,$E612,IF($J613=$D613,$E613,IF($J614=$D614,$E614,IF($J615=$D615,$E615,IF($J616=$D616,$E616,IF($J617=$D617,$E617,IF($J618=$D618,$E618,IF($J619=$D619,$E619,IF($J620=$D620,$E620,IF($J621=$D621,$E621,IF($J622=$D622,$E622,IF($J623=$D623,$E623,IF($J624=$D624,$E624,IF($J625=$D625,$E625,IF($J626=$D626,$E626,IF($J627=$D627,$E627,IF($J628=$D628,$E628,IF($J629=$D629,$E629,IF($J630=$D630,$E630,IF($J631=$D631,$E631,IF($J632=$D632,$E632,IF($J633=$D633,$E633,IF($J634=$D634,$E634,IF($J635=$D635,$E635,IF($J636=$D636,$E636,IF($J637=$D637,$E637,IF($J638=$D638,$E638,IF($J639=$D639,$E639,IF($J640=$D640,$E640,IF($J641=$D641,$E641,IF($J642=$D642,$E642,IF($J643=$D643,$E643,IF($J644=$D644,$E644,IF($J645=$D645,$E645,IF($J646=$D646,$E646,IF($J647=$D647,$E647,IF($J648=$D648,$E648,IF($J649=$D649,$E649,IF($J650=$D650,$E650,IF($J651=$D651,$E651,IF($J652=$D652,$E652,IF(#REF!=#REF!,#REF!,IF($J653=$D653,$E653,IF($J654=$D654,$E654,IF($J655=$D655,$E655,IF($J656=$D656,$E656,IF($J657=$D657,$E657,IF($J658=$D658,$E658,IF($J659=$D659,$E659,IF($J660=$D660,$E660,IF($J661=$D661,$E661,IF($J662=$D662,$E662,IF($J663=$D663,$E663,IF($J664=$D664,$E664,IF($J665=$D665,$E665,IF($J666=$D666,$E666,IF($J667=$D667,$E667,IF($J669=$D669,$E669,IF($J670=$D670,$E670,IF($J671=$D671,$E671,IF($J672=$D672,$E672,""))))))))))))))))))))))))))))))))))))))))))))))))))))))))))))))))</f>
        <v>60.900000000000297</v>
      </c>
      <c r="M609" s="8">
        <f>IF($J609=$D609,$F609,IF($J610=$D610,$F610,IF($J611=$D611,$F611,IF($J612=$D612,$F612,IF($J613=$D613,$F613,IF($J614=$D614,$F614,IF($J615=$D615,$F615,IF($J616=$D616,$F616,IF($J617=$D617,$F617,IF($J618=$D618,$F618,IF($J619=$D619,$F619,IF($J620=$D620,$F620,IF($J621=$D621,$F621,IF($J622=$D622,$F622,IF($J623=$D623,$F623,IF($J624=$D624,$F624,IF($J625=$D625,$F625,IF($J626=$D626,$F626,IF($J627=$D627,$F627,IF($J628=$D628,$F628,IF($J629=$D629,$F629,IF($J630=$D630,$F630,IF($J631=$D631,$F631,IF($J632=$D632,$F632,IF($J633=$D633,$F633,IF($J634=$D634,$F634,IF($J635=$D635,$F635,IF($J636=$D636,$F636,IF($J637=$D637,$F637,IF($J638=$D638,$F638,IF($J639=$D639,$F639,IF($J640=$D640,$F640,IF($J641=$D641,$F641,IF($J642=$D642,$F642,IF($J643=$D643,$F643,IF($J644=$D644,$F644,IF($J645=$D645,$F645,IF($J646=$D646,$F646,IF($J647=$D647,$F647,IF($J648=$D648,$F648,IF($J649=$D649,$F649,IF($J650=$D650,$F650,IF($J651=$D651,$F651,IF($J652=$D652,$F652,IF(#REF!=#REF!,#REF!,IF($J653=$D653,$F653,IF($J654=$D654,$F654,IF($J655=$D655,$F655,IF($J656=$D656,$F656,IF($J657=$D657,$F657,IF($J658=$D658,$F658,IF($J659=$D659,$F659,IF($J660=$D660,$F660,IF($J661=$D661,$F661,IF($J662=$D662,$F662,IF($J663=$D663,$F663,IF($J664=$D664,$F664,IF($J665=$D665,$F665,IF($J666=$D666,$F666,IF($J667=$D667,$F667,IF($J669=$D669,$F669,IF($J670=$D670,$F670,IF($J671=$D671,$F671,IF($J672=$D672,$F672,""))))))))))))))))))))))))))))))))))))))))))))))))))))))))))))))))</f>
        <v>0.422916666666797</v>
      </c>
      <c r="N609" s="3" t="s">
        <v>50</v>
      </c>
      <c r="O609" s="21" t="str">
        <f t="shared" si="70"/>
        <v>JAQUET</v>
      </c>
      <c r="P609" s="5"/>
    </row>
    <row r="610" spans="3:16" ht="21.75" thickTop="1" thickBot="1">
      <c r="C610" s="5"/>
      <c r="D610" s="11" t="s">
        <v>484</v>
      </c>
      <c r="E610" s="9">
        <v>61.000000000000298</v>
      </c>
      <c r="F610" s="10">
        <v>0.423611111111242</v>
      </c>
      <c r="G610" s="5"/>
      <c r="H610" s="22" t="str">
        <f t="shared" si="71"/>
        <v>YACHOU</v>
      </c>
      <c r="I610" s="3" t="s">
        <v>226</v>
      </c>
      <c r="J610" s="11" t="str">
        <f t="shared" si="67"/>
        <v>Y à K</v>
      </c>
      <c r="K610" s="6" t="str">
        <f t="shared" si="68"/>
        <v>YACHOU - KRAMER</v>
      </c>
      <c r="L610" s="7">
        <f>IF($J610=$D610,$E610,IF($J611=$D611,$E611,IF($J612=$D612,$E612,IF($J613=$D613,$E613,IF($J614=$D614,$E614,IF($J615=$D615,$E615,IF($J616=$D616,$E616,IF($J617=$D617,$E617,IF($J618=$D618,$E618,IF($J619=$D619,$E619,IF($J620=$D620,$E620,IF($J621=$D621,$E621,IF($J622=$D622,$E622,IF($J623=$D623,$E623,IF($J624=$D624,$E624,IF($J625=$D625,$E625,IF($J626=$D626,$E626,IF($J627=$D627,$E627,IF($J628=$D628,$E628,IF($J629=$D629,$E629,IF($J630=$D630,$E630,IF($J631=$D631,$E631,IF($J632=$D632,$E632,IF($J633=$D633,$E633,IF($J634=$D634,$E634,IF($J635=$D635,$E635,IF($J636=$D636,$E636,IF($J637=$D637,$E637,IF($J638=$D638,$E638,IF($J639=$D639,$E639,IF($J640=$D640,$E640,IF($J641=$D641,$E641,IF($J642=$D642,$E642,IF($J643=$D643,$E643,IF($J644=$D644,$E644,IF($J645=$D645,$E645,IF($J646=$D646,$E646,IF($J647=$D647,$E647,IF($J648=$D648,$E648,IF($J649=$D649,$E649,IF($J650=$D650,$E650,IF($J651=$D651,$E651,IF($J652=$D652,$E652,IF(#REF!=#REF!,#REF!,IF($J653=$D653,$E653,IF($J654=$D654,$E654,IF($J655=$D655,$E655,IF($J656=$D656,$E656,IF($J657=$D657,$E657,IF($J658=$D658,$E658,IF($J659=$D659,$E659,IF($J660=$D660,$E660,IF($J661=$D661,$E661,IF($J662=$D662,$E662,IF($J663=$D663,$E663,IF($J664=$D664,$E664,IF($J665=$D665,$E665,IF($J666=$D666,$E666,IF($J667=$D667,$E667,IF($J668=$D668,$E668,IF($J670=$D670,$E670,IF($J671=$D671,$E671,IF($J672=$D672,$E672,IF($J673=$D673,$E673,""))))))))))))))))))))))))))))))))))))))))))))))))))))))))))))))))</f>
        <v>61.000000000000298</v>
      </c>
      <c r="M610" s="8">
        <f>IF($J610=$D610,$F610,IF($J611=$D611,$F611,IF($J612=$D612,$F612,IF($J613=$D613,$F613,IF($J614=$D614,$F614,IF($J615=$D615,$F615,IF($J616=$D616,$F616,IF($J617=$D617,$F617,IF($J618=$D618,$F618,IF($J619=$D619,$F619,IF($J620=$D620,$F620,IF($J621=$D621,$F621,IF($J622=$D622,$F622,IF($J623=$D623,$F623,IF($J624=$D624,$F624,IF($J625=$D625,$F625,IF($J626=$D626,$F626,IF($J627=$D627,$F627,IF($J628=$D628,$F628,IF($J629=$D629,$F629,IF($J630=$D630,$F630,IF($J631=$D631,$F631,IF($J632=$D632,$F632,IF($J633=$D633,$F633,IF($J634=$D634,$F634,IF($J635=$D635,$F635,IF($J636=$D636,$F636,IF($J637=$D637,$F637,IF($J638=$D638,$F638,IF($J639=$D639,$F639,IF($J640=$D640,$F640,IF($J641=$D641,$F641,IF($J642=$D642,$F642,IF($J643=$D643,$F643,IF($J644=$D644,$F644,IF($J645=$D645,$F645,IF($J646=$D646,$F646,IF($J647=$D647,$F647,IF($J648=$D648,$F648,IF($J649=$D649,$F649,IF($J650=$D650,$F650,IF($J651=$D651,$F651,IF($J652=$D652,$F652,IF(#REF!=#REF!,#REF!,IF($J653=$D653,$F653,IF($J654=$D654,$F654,IF($J655=$D655,$F655,IF($J656=$D656,$F656,IF($J657=$D657,$F657,IF($J658=$D658,$F658,IF($J659=$D659,$F659,IF($J660=$D660,$F660,IF($J661=$D661,$F661,IF($J662=$D662,$F662,IF($J663=$D663,$F663,IF($J664=$D664,$F664,IF($J665=$D665,$F665,IF($J666=$D666,$F666,IF($J667=$D667,$F667,IF($J668=$D668,$F668,IF($J670=$D670,$F670,IF($J671=$D671,$F671,IF($J672=$D672,$F672,IF($J673=$D673,$F673,""))))))))))))))))))))))))))))))))))))))))))))))))))))))))))))))))</f>
        <v>0.423611111111242</v>
      </c>
      <c r="N610" s="3" t="s">
        <v>51</v>
      </c>
      <c r="O610" s="21" t="str">
        <f t="shared" si="70"/>
        <v>KRAMER</v>
      </c>
      <c r="P610" s="5"/>
    </row>
    <row r="611" spans="3:16" ht="21.75" thickTop="1" thickBot="1">
      <c r="C611" s="5"/>
      <c r="D611" s="11" t="s">
        <v>485</v>
      </c>
      <c r="E611" s="9">
        <v>61.1000000000003</v>
      </c>
      <c r="F611" s="10">
        <v>0.424305555555687</v>
      </c>
      <c r="G611" s="5"/>
      <c r="H611" s="22" t="str">
        <f t="shared" si="71"/>
        <v>YACHOU</v>
      </c>
      <c r="I611" s="3" t="s">
        <v>226</v>
      </c>
      <c r="J611" s="11" t="str">
        <f t="shared" si="67"/>
        <v>Y à L</v>
      </c>
      <c r="K611" s="6" t="str">
        <f t="shared" si="68"/>
        <v>YACHOU - LAFLEUR</v>
      </c>
      <c r="L611" s="7">
        <f>IF($J611=$D611,$E611,IF($J612=$D612,$E612,IF($J613=$D613,$E613,IF($J614=$D614,$E614,IF($J615=$D615,$E615,IF($J616=$D616,$E616,IF($J617=$D617,$E617,IF($J618=$D618,$E618,IF($J619=$D619,$E619,IF($J620=$D620,$E620,IF($J621=$D621,$E621,IF($J622=$D622,$E622,IF($J623=$D623,$E623,IF($J624=$D624,$E624,IF($J625=$D625,$E625,IF($J626=$D626,$E626,IF($J627=$D627,$E627,IF($J628=$D628,$E628,IF($J629=$D629,$E629,IF($J630=$D630,$E630,IF($J631=$D631,$E631,IF($J632=$D632,$E632,IF($J633=$D633,$E633,IF($J634=$D634,$E634,IF($J635=$D635,$E635,IF($J636=$D636,$E636,IF($J637=$D637,$E637,IF($J638=$D638,$E638,IF($J639=$D639,$E639,IF($J640=$D640,$E640,IF($J641=$D641,$E641,IF($J642=$D642,$E642,IF($J643=$D643,$E643,IF($J644=$D644,$E644,IF($J645=$D645,$E645,IF($J646=$D646,$E646,IF($J647=$D647,$E647,IF($J648=$D648,$E648,IF($J649=$D649,$E649,IF($J650=$D650,$E650,IF($J651=$D651,$E651,IF($J652=$D652,$E652,IF(#REF!=#REF!,#REF!,IF($J653=$D653,$E653,IF($J654=$D654,$E654,IF($J655=$D655,$E655,IF($J656=$D656,$E656,IF($J657=$D657,$E657,IF($J658=$D658,$E658,IF($J659=$D659,$E659,IF($J660=$D660,$E660,IF($J661=$D661,$E661,IF($J662=$D662,$E662,IF($J663=$D663,$E663,IF($J664=$D664,$E664,IF($J665=$D665,$E665,IF($J666=$D666,$E666,IF($J667=$D667,$E667,IF($J668=$D668,$E668,IF($J669=$D669,$E669,IF($J671=$D671,$E671,IF($J672=$D672,$E672,IF($J673=$D673,$E673,IF($J674=$D674,$E674,""))))))))))))))))))))))))))))))))))))))))))))))))))))))))))))))))</f>
        <v>61.1000000000003</v>
      </c>
      <c r="M611" s="8">
        <f>IF($J611=$D611,$F611,IF($J612=$D612,$F612,IF($J613=$D613,$F613,IF($J614=$D614,$F614,IF($J615=$D615,$F615,IF($J616=$D616,$F616,IF($J617=$D617,$F617,IF($J618=$D618,$F618,IF($J619=$D619,$F619,IF($J620=$D620,$F620,IF($J621=$D621,$F621,IF($J622=$D622,$F622,IF($J623=$D623,$F623,IF($J624=$D624,$F624,IF($J625=$D625,$F625,IF($J626=$D626,$F626,IF($J627=$D627,$F627,IF($J628=$D628,$F628,IF($J629=$D629,$F629,IF($J630=$D630,$F630,IF($J631=$D631,$F631,IF($J632=$D632,$F632,IF($J633=$D633,$F633,IF($J634=$D634,$F634,IF($J635=$D635,$F635,IF($J636=$D636,$F636,IF($J637=$D637,$F637,IF($J638=$D638,$F638,IF($J639=$D639,$F639,IF($J640=$D640,$F640,IF($J641=$D641,$F641,IF($J642=$D642,$F642,IF($J643=$D643,$F643,IF($J644=$D644,$F644,IF($J645=$D645,$F645,IF($J646=$D646,$F646,IF($J647=$D647,$F647,IF($J648=$D648,$F648,IF($J649=$D649,$F649,IF($J650=$D650,$F650,IF($J651=$D651,$F651,IF($J652=$D652,$F652,IF(#REF!=#REF!,#REF!,IF($J653=$D653,$F653,IF($J654=$D654,$F654,IF($J655=$D655,$F655,IF($J656=$D656,$F656,IF($J657=$D657,$F657,IF($J658=$D658,$F658,IF($J659=$D659,$F659,IF($J660=$D660,$F660,IF($J661=$D661,$F661,IF($J662=$D662,$F662,IF($J663=$D663,$F663,IF($J664=$D664,$F664,IF($J665=$D665,$F665,IF($J666=$D666,$F666,IF($J667=$D667,$F667,IF($J668=$D668,$F668,IF($J669=$D669,$F669,IF($J671=$D671,$F671,IF($J672=$D672,$F672,IF($J673=$D673,$F673,IF($J674=$D674,$F674,""))))))))))))))))))))))))))))))))))))))))))))))))))))))))))))))))</f>
        <v>0.424305555555687</v>
      </c>
      <c r="N611" s="3" t="s">
        <v>52</v>
      </c>
      <c r="O611" s="21" t="str">
        <f t="shared" si="70"/>
        <v>LAFLEUR</v>
      </c>
      <c r="P611" s="5"/>
    </row>
    <row r="612" spans="3:16" ht="21.75" thickTop="1" thickBot="1">
      <c r="C612" s="5"/>
      <c r="D612" s="11" t="s">
        <v>486</v>
      </c>
      <c r="E612" s="9">
        <v>61.200000000000301</v>
      </c>
      <c r="F612" s="10">
        <v>0.42500000000013199</v>
      </c>
      <c r="G612" s="5"/>
      <c r="H612" s="22" t="str">
        <f t="shared" si="71"/>
        <v>YACHOU</v>
      </c>
      <c r="I612" s="3" t="s">
        <v>226</v>
      </c>
      <c r="J612" s="11" t="str">
        <f t="shared" si="67"/>
        <v>Y à M</v>
      </c>
      <c r="K612" s="6" t="str">
        <f t="shared" si="68"/>
        <v>YACHOU - MERCIER</v>
      </c>
      <c r="L612" s="7">
        <f>IF($J612=$D612,$E612,IF($J613=$D613,$E613,IF($J614=$D614,$E614,IF($J615=$D615,$E615,IF($J616=$D616,$E616,IF($J617=$D617,$E617,IF($J618=$D618,$E618,IF($J619=$D619,$E619,IF($J620=$D620,$E620,IF($J621=$D621,$E621,IF($J622=$D622,$E622,IF($J623=$D623,$E623,IF($J624=$D624,$E624,IF($J625=$D625,$E625,IF($J626=$D626,$E626,IF($J627=$D627,$E627,IF($J628=$D628,$E628,IF($J629=$D629,$E629,IF($J630=$D630,$E630,IF($J631=$D631,$E631,IF($J632=$D632,$E632,IF($J633=$D633,$E633,IF($J634=$D634,$E634,IF($J635=$D635,$E635,IF($J636=$D636,$E636,IF($J637=$D637,$E637,IF($J638=$D638,$E638,IF($J639=$D639,$E639,IF($J640=$D640,$E640,IF($J641=$D641,$E641,IF($J642=$D642,$E642,IF($J643=$D643,$E643,IF($J644=$D644,$E644,IF($J645=$D645,$E645,IF($J646=$D646,$E646,IF($J647=$D647,$E647,IF($J648=$D648,$E648,IF($J649=$D649,$E649,IF($J650=$D650,$E650,IF($J651=$D651,$E651,IF($J652=$D652,$E652,IF(#REF!=#REF!,#REF!,IF($J653=$D653,$E653,IF($J654=$D654,$E654,IF($J655=$D655,$E655,IF($J656=$D656,$E656,IF($J657=$D657,$E657,IF($J658=$D658,$E658,IF($J659=$D659,$E659,IF($J660=$D660,$E660,IF($J661=$D661,$E661,IF($J662=$D662,$E662,IF($J663=$D663,$E663,IF($J664=$D664,$E664,IF($J665=$D665,$E665,IF($J666=$D666,$E666,IF($J667=$D667,$E667,IF($J668=$D668,$E668,IF($J669=$D669,$E669,IF($J670=$D670,$E670,IF($J672=$D672,$E672,IF($J673=$D673,$E673,IF($J674=$D674,$E674,IF($J675=$D675,$E675,""))))))))))))))))))))))))))))))))))))))))))))))))))))))))))))))))</f>
        <v>61.200000000000301</v>
      </c>
      <c r="M612" s="8">
        <f>IF($J612=$D612,$F612,IF($J613=$D613,$F613,IF($J614=$D614,$F614,IF($J615=$D615,$F615,IF($J616=$D616,$F616,IF($J617=$D617,$F617,IF($J618=$D618,$F618,IF($J619=$D619,$F619,IF($J620=$D620,$F620,IF($J621=$D621,$F621,IF($J622=$D622,$F622,IF($J623=$D623,$F623,IF($J624=$D624,$F624,IF($J625=$D625,$F625,IF($J626=$D626,$F626,IF($J627=$D627,$F627,IF($J628=$D628,$F628,IF($J629=$D629,$F629,IF($J630=$D630,$F630,IF($J631=$D631,$F631,IF($J632=$D632,$F632,IF($J633=$D633,$F633,IF($J634=$D634,$F634,IF($J635=$D635,$F635,IF($J636=$D636,$F636,IF($J637=$D637,$F637,IF($J638=$D638,$F638,IF($J639=$D639,$F639,IF($J640=$D640,$F640,IF($J641=$D641,$F641,IF($J642=$D642,$F642,IF($J643=$D643,$F643,IF($J644=$D644,$F644,IF($J645=$D645,$F645,IF($J646=$D646,$F646,IF($J647=$D647,$F647,IF($J648=$D648,$F648,IF($J649=$D649,$F649,IF($J650=$D650,$F650,IF($J651=$D651,$F651,IF($J652=$D652,$F652,IF(#REF!=#REF!,#REF!,IF($J653=$D653,$F653,IF($J654=$D654,$F654,IF($J655=$D655,$F655,IF($J656=$D656,$F656,IF($J657=$D657,$F657,IF($J658=$D658,$F658,IF($J659=$D659,$F659,IF($J660=$D660,$F660,IF($J661=$D661,$F661,IF($J662=$D662,$F662,IF($J663=$D663,$F663,IF($J664=$D664,$F664,IF($J665=$D665,$F665,IF($J666=$D666,$F666,IF($J667=$D667,$F667,IF($J668=$D668,$F668,IF($J669=$D669,$F669,IF($J670=$D670,$F670,IF($J672=$D672,$F672,IF($J673=$D673,$F673,IF($J674=$D674,$F674,IF($J675=$D675,$F675,""))))))))))))))))))))))))))))))))))))))))))))))))))))))))))))))))</f>
        <v>0.42500000000013199</v>
      </c>
      <c r="N612" s="3" t="s">
        <v>53</v>
      </c>
      <c r="O612" s="21" t="str">
        <f t="shared" si="70"/>
        <v>MERCIER</v>
      </c>
      <c r="P612" s="5"/>
    </row>
    <row r="613" spans="3:16" ht="21.75" thickTop="1" thickBot="1">
      <c r="C613" s="5"/>
      <c r="D613" s="11" t="s">
        <v>487</v>
      </c>
      <c r="E613" s="9">
        <v>61.300000000000303</v>
      </c>
      <c r="F613" s="10">
        <v>0.42569444444457699</v>
      </c>
      <c r="G613" s="5"/>
      <c r="H613" s="22" t="str">
        <f t="shared" si="71"/>
        <v>YACHOU</v>
      </c>
      <c r="I613" s="3" t="s">
        <v>226</v>
      </c>
      <c r="J613" s="11" t="str">
        <f t="shared" si="67"/>
        <v>Y à N</v>
      </c>
      <c r="K613" s="6" t="str">
        <f t="shared" si="68"/>
        <v>YACHOU - NOLO</v>
      </c>
      <c r="L613" s="7">
        <f>IF($J613=$D613,$E613,IF($J614=$D614,$E614,IF($J615=$D615,$E615,IF($J616=$D616,$E616,IF($J617=$D617,$E617,IF($J618=$D618,$E618,IF($J619=$D619,$E619,IF($J620=$D620,$E620,IF($J621=$D621,$E621,IF($J622=$D622,$E622,IF($J623=$D623,$E623,IF($J624=$D624,$E624,IF($J625=$D625,$E625,IF($J626=$D626,$E626,IF($J627=$D627,$E627,IF($J628=$D628,$E628,IF($J629=$D629,$E629,IF($J630=$D630,$E630,IF($J631=$D631,$E631,IF($J632=$D632,$E632,IF($J633=$D633,$E633,IF($J634=$D634,$E634,IF($J635=$D635,$E635,IF($J636=$D636,$E636,IF($J637=$D637,$E637,IF($J638=$D638,$E638,IF($J639=$D639,$E639,IF($J640=$D640,$E640,IF($J641=$D641,$E641,IF($J642=$D642,$E642,IF($J643=$D643,$E643,IF($J644=$D644,$E644,IF($J645=$D645,$E645,IF($J646=$D646,$E646,IF($J647=$D647,$E647,IF($J648=$D648,$E648,IF($J649=$D649,$E649,IF($J650=$D650,$E650,IF($J651=$D651,$E651,IF($J652=$D652,$E652,IF(#REF!=#REF!,#REF!,IF($J653=$D653,$E653,IF($J654=$D654,$E654,IF($J655=$D655,$E655,IF($J656=$D656,$E656,IF($J657=$D657,$E657,IF($J658=$D658,$E658,IF($J659=$D659,$E659,IF($J660=$D660,$E660,IF($J661=$D661,$E661,IF($J662=$D662,$E662,IF($J663=$D663,$E663,IF($J664=$D664,$E664,IF($J665=$D665,$E665,IF($J666=$D666,$E666,IF($J667=$D667,$E667,IF($J668=$D668,$E668,IF($J669=$D669,$E669,IF($J670=$D670,$E670,IF($J671=$D671,$E671,IF($J673=$D673,$E673,IF($J674=$D674,$E674,IF($J675=$D675,$E675,IF($J676=$D676,$E676,""))))))))))))))))))))))))))))))))))))))))))))))))))))))))))))))))</f>
        <v>61.300000000000303</v>
      </c>
      <c r="M613" s="8">
        <f>IF($J613=$D613,$F613,IF($J614=$D614,$F614,IF($J615=$D615,$F615,IF($J616=$D616,$F616,IF($J617=$D617,$F617,IF($J618=$D618,$F618,IF($J619=$D619,$F619,IF($J620=$D620,$F620,IF($J621=$D621,$F621,IF($J622=$D622,$F622,IF($J623=$D623,$F623,IF($J624=$D624,$F624,IF($J625=$D625,$F625,IF($J626=$D626,$F626,IF($J627=$D627,$F627,IF($J628=$D628,$F628,IF($J629=$D629,$F629,IF($J630=$D630,$F630,IF($J631=$D631,$F631,IF($J632=$D632,$F632,IF($J633=$D633,$F633,IF($J634=$D634,$F634,IF($J635=$D635,$F635,IF($J636=$D636,$F636,IF($J637=$D637,$F637,IF($J638=$D638,$F638,IF($J639=$D639,$F639,IF($J640=$D640,$F640,IF($J641=$D641,$F641,IF($J642=$D642,$F642,IF($J643=$D643,$F643,IF($J644=$D644,$F644,IF($J645=$D645,$F645,IF($J646=$D646,$F646,IF($J647=$D647,$F647,IF($J648=$D648,$F648,IF($J649=$D649,$F649,IF($J650=$D650,$F650,IF($J651=$D651,$F651,IF($J652=$D652,$F652,IF(#REF!=#REF!,#REF!,IF($J653=$D653,$F653,IF($J654=$D654,$F654,IF($J655=$D655,$F655,IF($J656=$D656,$F656,IF($J657=$D657,$F657,IF($J658=$D658,$F658,IF($J659=$D659,$F659,IF($J660=$D660,$F660,IF($J661=$D661,$F661,IF($J662=$D662,$F662,IF($J663=$D663,$F663,IF($J664=$D664,$F664,IF($J665=$D665,$F665,IF($J666=$D666,$F666,IF($J667=$D667,$F667,IF($J668=$D668,$F668,IF($J669=$D669,$F669,IF($J670=$D670,$F670,IF($J671=$D671,$F671,IF($J673=$D673,$F673,IF($J674=$D674,$F674,IF($J675=$D675,$F675,IF($J676=$D676,$F676,""))))))))))))))))))))))))))))))))))))))))))))))))))))))))))))))))</f>
        <v>0.42569444444457699</v>
      </c>
      <c r="N613" s="3" t="s">
        <v>54</v>
      </c>
      <c r="O613" s="21" t="str">
        <f t="shared" si="70"/>
        <v>NOLO</v>
      </c>
      <c r="P613" s="5"/>
    </row>
    <row r="614" spans="3:16" ht="21.75" thickTop="1" thickBot="1">
      <c r="C614" s="5"/>
      <c r="D614" s="11" t="s">
        <v>488</v>
      </c>
      <c r="E614" s="9">
        <v>61.400000000000297</v>
      </c>
      <c r="F614" s="10">
        <v>0.42638888888902199</v>
      </c>
      <c r="G614" s="5"/>
      <c r="H614" s="22" t="str">
        <f t="shared" si="71"/>
        <v>YACHOU</v>
      </c>
      <c r="I614" s="3" t="s">
        <v>226</v>
      </c>
      <c r="J614" s="11" t="str">
        <f t="shared" si="67"/>
        <v>Y à O</v>
      </c>
      <c r="K614" s="6" t="str">
        <f t="shared" si="68"/>
        <v>YACHOU - ONDI</v>
      </c>
      <c r="L614" s="7">
        <f>IF($J614=$D614,$E614,IF($J615=$D615,$E615,IF($J616=$D616,$E616,IF($J617=$D617,$E617,IF($J618=$D618,$E618,IF($J619=$D619,$E619,IF($J620=$D620,$E620,IF($J621=$D621,$E621,IF($J622=$D622,$E622,IF($J623=$D623,$E623,IF($J624=$D624,$E624,IF($J625=$D625,$E625,IF($J626=$D626,$E626,IF($J627=$D627,$E627,IF($J628=$D628,$E628,IF($J629=$D629,$E629,IF($J630=$D630,$E630,IF($J631=$D631,$E631,IF($J632=$D632,$E632,IF($J633=$D633,$E633,IF($J634=$D634,$E634,IF($J635=$D635,$E635,IF($J636=$D636,$E636,IF($J637=$D637,$E637,IF($J638=$D638,$E638,IF($J639=$D639,$E639,IF($J640=$D640,$E640,IF($J641=$D641,$E641,IF($J642=$D642,$E642,IF($J643=$D643,$E643,IF($J644=$D644,$E644,IF($J645=$D645,$E645,IF($J646=$D646,$E646,IF($J647=$D647,$E647,IF($J648=$D648,$E648,IF($J649=$D649,$E649,IF($J650=$D650,$E650,IF($J651=$D651,$E651,IF($J652=$D652,$E652,IF(#REF!=#REF!,#REF!,IF($J653=$D653,$E653,IF($J654=$D654,$E654,IF($J655=$D655,$E655,IF($J656=$D656,$E656,IF($J657=$D657,$E657,IF($J658=$D658,$E658,IF($J659=$D659,$E659,IF($J660=$D660,$E660,IF($J661=$D661,$E661,IF($J662=$D662,$E662,IF($J663=$D663,$E663,IF($J664=$D664,$E664,IF($J665=$D665,$E665,IF($J666=$D666,$E666,IF($J667=$D667,$E667,IF($J668=$D668,$E668,IF($J669=$D669,$E669,IF($J670=$D670,$E670,IF($J671=$D671,$E671,IF($J672=$D672,$E672,IF($J674=$D674,$E674,IF($J675=$D675,$E675,IF($J676=$D676,$E676,IF($J677=$D677,$E677,""))))))))))))))))))))))))))))))))))))))))))))))))))))))))))))))))</f>
        <v>61.400000000000297</v>
      </c>
      <c r="M614" s="8">
        <f>IF($J614=$D614,$F614,IF($J615=$D615,$F615,IF($J616=$D616,$F616,IF($J617=$D617,$F617,IF($J618=$D618,$F618,IF($J619=$D619,$F619,IF($J620=$D620,$F620,IF($J621=$D621,$F621,IF($J622=$D622,$F622,IF($J623=$D623,$F623,IF($J624=$D624,$F624,IF($J625=$D625,$F625,IF($J626=$D626,$F626,IF($J627=$D627,$F627,IF($J628=$D628,$F628,IF($J629=$D629,$F629,IF($J630=$D630,$F630,IF($J631=$D631,$F631,IF($J632=$D632,$F632,IF($J633=$D633,$F633,IF($J634=$D634,$F634,IF($J635=$D635,$F635,IF($J636=$D636,$F636,IF($J637=$D637,$F637,IF($J638=$D638,$F638,IF($J639=$D639,$F639,IF($J640=$D640,$F640,IF($J641=$D641,$F641,IF($J642=$D642,$F642,IF($J643=$D643,$F643,IF($J644=$D644,$F644,IF($J645=$D645,$F645,IF($J646=$D646,$F646,IF($J647=$D647,$F647,IF($J648=$D648,$F648,IF($J649=$D649,$F649,IF($J650=$D650,$F650,IF($J651=$D651,$F651,IF($J652=$D652,$F652,IF(#REF!=#REF!,#REF!,IF($J653=$D653,$F653,IF($J654=$D654,$F654,IF($J655=$D655,$F655,IF($J656=$D656,$F656,IF($J657=$D657,$F657,IF($J658=$D658,$F658,IF($J659=$D659,$F659,IF($J660=$D660,$F660,IF($J661=$D661,$F661,IF($J662=$D662,$F662,IF($J663=$D663,$F663,IF($J664=$D664,$F664,IF($J665=$D665,$F665,IF($J666=$D666,$F666,IF($J667=$D667,$F667,IF($J668=$D668,$F668,IF($J669=$D669,$F669,IF($J670=$D670,$F670,IF($J671=$D671,$F671,IF($J672=$D672,$F672,IF($J674=$D674,$F674,IF($J675=$D675,$F675,IF($J676=$D676,$F676,IF($J677=$D677,$F677,""))))))))))))))))))))))))))))))))))))))))))))))))))))))))))))))))</f>
        <v>0.42638888888902199</v>
      </c>
      <c r="N614" s="3" t="s">
        <v>216</v>
      </c>
      <c r="O614" s="21" t="str">
        <f t="shared" si="70"/>
        <v>ONDI</v>
      </c>
      <c r="P614" s="5"/>
    </row>
    <row r="615" spans="3:16" ht="21.75" thickTop="1" thickBot="1">
      <c r="C615" s="5"/>
      <c r="D615" s="11" t="s">
        <v>489</v>
      </c>
      <c r="E615" s="9">
        <v>61.500000000000298</v>
      </c>
      <c r="F615" s="10">
        <v>0.42708333333346699</v>
      </c>
      <c r="G615" s="5"/>
      <c r="H615" s="22" t="str">
        <f t="shared" si="71"/>
        <v>YACHOU</v>
      </c>
      <c r="I615" s="3" t="s">
        <v>226</v>
      </c>
      <c r="J615" s="11" t="str">
        <f t="shared" si="67"/>
        <v>Y à P</v>
      </c>
      <c r="K615" s="6" t="str">
        <f t="shared" si="68"/>
        <v>YACHOU - PRIEUR</v>
      </c>
      <c r="L615" s="7">
        <f>IF($J615=$D615,$E615,IF($J616=$D616,$E616,IF($J617=$D617,$E617,IF($J618=$D618,$E618,IF($J619=$D619,$E619,IF($J620=$D620,$E620,IF($J621=$D621,$E621,IF($J622=$D622,$E622,IF($J623=$D623,$E623,IF($J624=$D624,$E624,IF($J625=$D625,$E625,IF($J626=$D626,$E626,IF($J627=$D627,$E627,IF($J628=$D628,$E628,IF($J629=$D629,$E629,IF($J630=$D630,$E630,IF($J631=$D631,$E631,IF($J632=$D632,$E632,IF($J633=$D633,$E633,IF($J634=$D634,$E634,IF($J635=$D635,$E635,IF($J636=$D636,$E636,IF($J637=$D637,$E637,IF($J638=$D638,$E638,IF($J639=$D639,$E639,IF($J640=$D640,$E640,IF($J641=$D641,$E641,IF($J642=$D642,$E642,IF($J643=$D643,$E643,IF($J644=$D644,$E644,IF($J645=$D645,$E645,IF($J646=$D646,$E646,IF($J647=$D647,$E647,IF($J648=$D648,$E648,IF($J649=$D649,$E649,IF($J650=$D650,$E650,IF($J651=$D651,$E651,IF($J652=$D652,$E652,IF(#REF!=#REF!,#REF!,IF($J653=$D653,$E653,IF($J654=$D654,$E654,IF($J655=$D655,$E655,IF($J656=$D656,$E656,IF($J657=$D657,$E657,IF($J658=$D658,$E658,IF($J659=$D659,$E659,IF($J660=$D660,$E660,IF($J661=$D661,$E661,IF($J662=$D662,$E662,IF($J663=$D663,$E663,IF($J664=$D664,$E664,IF($J665=$D665,$E665,IF($J666=$D666,$E666,IF($J667=$D667,$E667,IF($J668=$D668,$E668,IF($J669=$D669,$E669,IF($J670=$D670,$E670,IF($J671=$D671,$E671,IF($J672=$D672,$E672,IF($J673=$D673,$E673,IF($J675=$D675,$E675,IF($J676=$D676,$E676,IF($J677=$D677,$E677,IF($J678=$D678,$E678,""))))))))))))))))))))))))))))))))))))))))))))))))))))))))))))))))</f>
        <v>61.500000000000298</v>
      </c>
      <c r="M615" s="8">
        <f>IF($J615=$D615,$F615,IF($J616=$D616,$F616,IF($J617=$D617,$F617,IF($J618=$D618,$F618,IF($J619=$D619,$F619,IF($J620=$D620,$F620,IF($J621=$D621,$F621,IF($J622=$D622,$F622,IF($J623=$D623,$F623,IF($J624=$D624,$F624,IF($J625=$D625,$F625,IF($J626=$D626,$F626,IF($J627=$D627,$F627,IF($J628=$D628,$F628,IF($J629=$D629,$F629,IF($J630=$D630,$F630,IF($J631=$D631,$F631,IF($J632=$D632,$F632,IF($J633=$D633,$F633,IF($J634=$D634,$F634,IF($J635=$D635,$F635,IF($J636=$D636,$F636,IF($J637=$D637,$F637,IF($J638=$D638,$F638,IF($J639=$D639,$F639,IF($J640=$D640,$F640,IF($J641=$D641,$F641,IF($J642=$D642,$F642,IF($J643=$D643,$F643,IF($J644=$D644,$F644,IF($J645=$D645,$F645,IF($J646=$D646,$F646,IF($J647=$D647,$F647,IF($J648=$D648,$F648,IF($J649=$D649,$F649,IF($J650=$D650,$F650,IF($J651=$D651,$F651,IF($J652=$D652,$F652,IF(#REF!=#REF!,#REF!,IF($J653=$D653,$F653,IF($J654=$D654,$F654,IF($J655=$D655,$F655,IF($J656=$D656,$F656,IF($J657=$D657,$F657,IF($J658=$D658,$F658,IF($J659=$D659,$F659,IF($J660=$D660,$F660,IF($J661=$D661,$F661,IF($J662=$D662,$F662,IF($J663=$D663,$F663,IF($J664=$D664,$F664,IF($J665=$D665,$F665,IF($J666=$D666,$F666,IF($J667=$D667,$F667,IF($J668=$D668,$F668,IF($J669=$D669,$F669,IF($J670=$D670,$F670,IF($J671=$D671,$F671,IF($J672=$D672,$F672,IF($J673=$D673,$F673,IF($J675=$D675,$F675,IF($J676=$D676,$F676,IF($J677=$D677,$F677,IF($J678=$D678,$F678,""))))))))))))))))))))))))))))))))))))))))))))))))))))))))))))))))</f>
        <v>0.42708333333346699</v>
      </c>
      <c r="N615" s="3" t="s">
        <v>217</v>
      </c>
      <c r="O615" s="21" t="str">
        <f t="shared" si="70"/>
        <v>PRIEUR</v>
      </c>
      <c r="P615" s="5"/>
    </row>
    <row r="616" spans="3:16" ht="21.75" thickTop="1" thickBot="1">
      <c r="C616" s="5"/>
      <c r="D616" s="11" t="s">
        <v>490</v>
      </c>
      <c r="E616" s="9">
        <v>61.6000000000003</v>
      </c>
      <c r="F616" s="10">
        <v>0.42777777777791198</v>
      </c>
      <c r="G616" s="5"/>
      <c r="H616" s="22" t="str">
        <f t="shared" si="71"/>
        <v>YACHOU</v>
      </c>
      <c r="I616" s="3" t="s">
        <v>226</v>
      </c>
      <c r="J616" s="11" t="str">
        <f t="shared" si="67"/>
        <v>Y à Q</v>
      </c>
      <c r="K616" s="6" t="str">
        <f t="shared" si="68"/>
        <v>YACHOU - QUATREBARBE</v>
      </c>
      <c r="L616" s="7">
        <f>IF($J616=$D616,$E616,IF($J617=$D617,$E617,IF($J618=$D618,$E618,IF($J619=$D619,$E619,IF($J620=$D620,$E620,IF($J621=$D621,$E621,IF($J622=$D622,$E622,IF($J623=$D623,$E623,IF($J624=$D624,$E624,IF($J625=$D625,$E625,IF($J626=$D626,$E626,IF($J627=$D627,$E627,IF($J628=$D628,$E628,IF($J629=$D629,$E629,IF($J630=$D630,$E630,IF($J631=$D631,$E631,IF($J632=$D632,$E632,IF($J633=$D633,$E633,IF($J634=$D634,$E634,IF($J635=$D635,$E635,IF($J636=$D636,$E636,IF($J637=$D637,$E637,IF($J638=$D638,$E638,IF($J639=$D639,$E639,IF($J640=$D640,$E640,IF($J641=$D641,$E641,IF($J642=$D642,$E642,IF($J643=$D643,$E643,IF($J644=$D644,$E644,IF($J645=$D645,$E645,IF($J646=$D646,$E646,IF($J647=$D647,$E647,IF($J648=$D648,$E648,IF($J649=$D649,$E649,IF($J650=$D650,$E650,IF($J651=$D651,$E651,IF($J652=$D652,$E652,IF(#REF!=#REF!,#REF!,IF($J653=$D653,$E653,IF($J654=$D654,$E654,IF($J655=$D655,$E655,IF($J656=$D656,$E656,IF($J657=$D657,$E657,IF($J658=$D658,$E658,IF($J659=$D659,$E659,IF($J660=$D660,$E660,IF($J661=$D661,$E661,IF($J662=$D662,$E662,IF($J663=$D663,$E663,IF($J664=$D664,$E664,IF($J665=$D665,$E665,IF($J666=$D666,$E666,IF($J667=$D667,$E667,IF($J668=$D668,$E668,IF($J669=$D669,$E669,IF($J670=$D670,$E670,IF($J671=$D671,$E671,IF($J672=$D672,$E672,IF($J673=$D673,$E673,IF($J674=$D674,$E674,IF($J676=$D676,$E676,IF($J677=$D677,$E677,IF($J678=$D678,$E678,IF($J679=$D679,$E679,""))))))))))))))))))))))))))))))))))))))))))))))))))))))))))))))))</f>
        <v>61.6000000000003</v>
      </c>
      <c r="M616" s="8">
        <f>IF($J616=$D616,$F616,IF($J617=$D617,$F617,IF($J618=$D618,$F618,IF($J619=$D619,$F619,IF($J620=$D620,$F620,IF($J621=$D621,$F621,IF($J622=$D622,$F622,IF($J623=$D623,$F623,IF($J624=$D624,$F624,IF($J625=$D625,$F625,IF($J626=$D626,$F626,IF($J627=$D627,$F627,IF($J628=$D628,$F628,IF($J629=$D629,$F629,IF($J630=$D630,$F630,IF($J631=$D631,$F631,IF($J632=$D632,$F632,IF($J633=$D633,$F633,IF($J634=$D634,$F634,IF($J635=$D635,$F635,IF($J636=$D636,$F636,IF($J637=$D637,$F637,IF($J638=$D638,$F638,IF($J639=$D639,$F639,IF($J640=$D640,$F640,IF($J641=$D641,$F641,IF($J642=$D642,$F642,IF($J643=$D643,$F643,IF($J644=$D644,$F644,IF($J645=$D645,$F645,IF($J646=$D646,$F646,IF($J647=$D647,$F647,IF($J648=$D648,$F648,IF($J649=$D649,$F649,IF($J650=$D650,$F650,IF($J651=$D651,$F651,IF($J652=$D652,$F652,IF(#REF!=#REF!,#REF!,IF($J653=$D653,$F653,IF($J654=$D654,$F654,IF($J655=$D655,$F655,IF($J656=$D656,$F656,IF($J657=$D657,$F657,IF($J658=$D658,$F658,IF($J659=$D659,$F659,IF($J660=$D660,$F660,IF($J661=$D661,$F661,IF($J662=$D662,$F662,IF($J663=$D663,$F663,IF($J664=$D664,$F664,IF($J665=$D665,$F665,IF($J666=$D666,$F666,IF($J667=$D667,$F667,IF($J668=$D668,$F668,IF($J669=$D669,$F669,IF($J670=$D670,$F670,IF($J671=$D671,$F671,IF($J672=$D672,$F672,IF($J673=$D673,$F673,IF($J674=$D674,$F674,IF($J676=$D676,$F676,IF($J677=$D677,$F677,IF($J678=$D678,$F678,IF($J679=$D679,$F679,""))))))))))))))))))))))))))))))))))))))))))))))))))))))))))))))))</f>
        <v>0.42777777777791198</v>
      </c>
      <c r="N616" s="3" t="s">
        <v>218</v>
      </c>
      <c r="O616" s="21" t="str">
        <f t="shared" si="70"/>
        <v>QUATREBARBE</v>
      </c>
      <c r="P616" s="5"/>
    </row>
    <row r="617" spans="3:16" ht="21.75" thickTop="1" thickBot="1">
      <c r="C617" s="5"/>
      <c r="D617" s="11" t="s">
        <v>491</v>
      </c>
      <c r="E617" s="9">
        <v>61.700000000000301</v>
      </c>
      <c r="F617" s="10">
        <v>0.42847222222235698</v>
      </c>
      <c r="G617" s="5"/>
      <c r="H617" s="22" t="str">
        <f t="shared" si="71"/>
        <v>YACHOU</v>
      </c>
      <c r="I617" s="3" t="s">
        <v>226</v>
      </c>
      <c r="J617" s="11" t="str">
        <f t="shared" si="67"/>
        <v>Y à R</v>
      </c>
      <c r="K617" s="6" t="str">
        <f t="shared" si="68"/>
        <v>YACHOU - ROLIN</v>
      </c>
      <c r="L617" s="7">
        <f>IF($J617=$D617,$E617,IF($J618=$D618,$E618,IF($J619=$D619,$E619,IF($J620=$D620,$E620,IF($J621=$D621,$E621,IF($J622=$D622,$E622,IF($J623=$D623,$E623,IF($J624=$D624,$E624,IF($J625=$D625,$E625,IF($J626=$D626,$E626,IF($J627=$D627,$E627,IF($J628=$D628,$E628,IF($J629=$D629,$E629,IF($J630=$D630,$E630,IF($J631=$D631,$E631,IF($J632=$D632,$E632,IF($J633=$D633,$E633,IF($J634=$D634,$E634,IF($J635=$D635,$E635,IF($J636=$D636,$E636,IF($J637=$D637,$E637,IF($J638=$D638,$E638,IF($J639=$D639,$E639,IF($J640=$D640,$E640,IF($J641=$D641,$E641,IF($J642=$D642,$E642,IF($J643=$D643,$E643,IF($J644=$D644,$E644,IF($J645=$D645,$E645,IF($J646=$D646,$E646,IF($J647=$D647,$E647,IF($J648=$D648,$E648,IF($J649=$D649,$E649,IF($J650=$D650,$E650,IF($J651=$D651,$E651,IF($J652=$D652,$E652,IF(#REF!=#REF!,#REF!,IF($J653=$D653,$E653,IF($J654=$D654,$E654,IF($J655=$D655,$E655,IF($J656=$D656,$E656,IF($J657=$D657,$E657,IF($J658=$D658,$E658,IF($J659=$D659,$E659,IF($J660=$D660,$E660,IF($J661=$D661,$E661,IF($J662=$D662,$E662,IF($J663=$D663,$E663,IF($J664=$D664,$E664,IF($J665=$D665,$E665,IF($J666=$D666,$E666,IF($J667=$D667,$E667,IF($J668=$D668,$E668,IF($J669=$D669,$E669,IF($J670=$D670,$E670,IF($J671=$D671,$E671,IF($J672=$D672,$E672,IF($J673=$D673,$E673,IF($J674=$D674,$E674,IF($J675=$D675,$E675,IF($J677=$D677,$E677,IF($J678=$D678,$E678,IF($J679=$D679,$E679,IF($J680=$D680,$E680,""))))))))))))))))))))))))))))))))))))))))))))))))))))))))))))))))</f>
        <v>61.700000000000301</v>
      </c>
      <c r="M617" s="8">
        <f>IF($J617=$D617,$F617,IF($J618=$D618,$F618,IF($J619=$D619,$F619,IF($J620=$D620,$F620,IF($J621=$D621,$F621,IF($J622=$D622,$F622,IF($J623=$D623,$F623,IF($J624=$D624,$F624,IF($J625=$D625,$F625,IF($J626=$D626,$F626,IF($J627=$D627,$F627,IF($J628=$D628,$F628,IF($J629=$D629,$F629,IF($J630=$D630,$F630,IF($J631=$D631,$F631,IF($J632=$D632,$F632,IF($J633=$D633,$F633,IF($J634=$D634,$F634,IF($J635=$D635,$F635,IF($J636=$D636,$F636,IF($J637=$D637,$F637,IF($J638=$D638,$F638,IF($J639=$D639,$F639,IF($J640=$D640,$F640,IF($J641=$D641,$F641,IF($J642=$D642,$F642,IF($J643=$D643,$F643,IF($J644=$D644,$F644,IF($J645=$D645,$F645,IF($J646=$D646,$F646,IF($J647=$D647,$F647,IF($J648=$D648,$F648,IF($J649=$D649,$F649,IF($J650=$D650,$F650,IF($J651=$D651,$F651,IF($J652=$D652,$F652,IF(#REF!=#REF!,#REF!,IF($J653=$D653,$F653,IF($J654=$D654,$F654,IF($J655=$D655,$F655,IF($J656=$D656,$F656,IF($J657=$D657,$F657,IF($J658=$D658,$F658,IF($J659=$D659,$F659,IF($J660=$D660,$F660,IF($J661=$D661,$F661,IF($J662=$D662,$F662,IF($J663=$D663,$F663,IF($J664=$D664,$F664,IF($J665=$D665,$F665,IF($J666=$D666,$F666,IF($J667=$D667,$F667,IF($J668=$D668,$F668,IF($J669=$D669,$F669,IF($J670=$D670,$F670,IF($J671=$D671,$F671,IF($J672=$D672,$F672,IF($J673=$D673,$F673,IF($J674=$D674,$F674,IF($J675=$D675,$F675,IF($J677=$D677,$F677,IF($J678=$D678,$F678,IF($J679=$D679,$F679,IF($J680=$D680,$F680,""))))))))))))))))))))))))))))))))))))))))))))))))))))))))))))))))</f>
        <v>0.42847222222235698</v>
      </c>
      <c r="N617" s="3" t="s">
        <v>219</v>
      </c>
      <c r="O617" s="21" t="str">
        <f t="shared" si="70"/>
        <v>ROLIN</v>
      </c>
      <c r="P617" s="5"/>
    </row>
    <row r="618" spans="3:16" ht="21.75" thickTop="1" thickBot="1">
      <c r="C618" s="5"/>
      <c r="D618" s="11" t="s">
        <v>647</v>
      </c>
      <c r="E618" s="9">
        <v>61.800000000000402</v>
      </c>
      <c r="F618" s="10">
        <v>0.42916666666680198</v>
      </c>
      <c r="G618" s="5"/>
      <c r="H618" s="22" t="str">
        <f t="shared" si="71"/>
        <v>YACHOU</v>
      </c>
      <c r="I618" s="3" t="s">
        <v>226</v>
      </c>
      <c r="J618" s="11" t="str">
        <f t="shared" si="67"/>
        <v>Y à S</v>
      </c>
      <c r="K618" s="6" t="str">
        <f t="shared" si="68"/>
        <v>YACHOU - STERN</v>
      </c>
      <c r="L618" s="7">
        <f>IF($J618=$D618,$E618,IF($J619=$D619,$E619,IF($J620=$D620,$E620,IF($J621=$D621,$E621,IF($J622=$D622,$E622,IF($J623=$D623,$E623,IF($J624=$D624,$E624,IF($J625=$D625,$E625,IF($J626=$D626,$E626,IF($J627=$D627,$E627,IF($J628=$D628,$E628,IF($J629=$D629,$E629,IF($J630=$D630,$E630,IF($J631=$D631,$E631,IF($J632=$D632,$E632,IF($J633=$D633,$E633,IF($J634=$D634,$E634,IF($J635=$D635,$E635,IF($J636=$D636,$E636,IF($J637=$D637,$E637,IF($J638=$D638,$E638,IF($J639=$D639,$E639,IF($J640=$D640,$E640,IF($J641=$D641,$E641,IF($J642=$D642,$E642,IF($J643=$D643,$E643,IF($J644=$D644,$E644,IF($J645=$D645,$E645,IF($J646=$D646,$E646,IF($J647=$D647,$E647,IF($J648=$D648,$E648,IF($J649=$D649,$E649,IF($J650=$D650,$E650,IF($J651=$D651,$E651,IF($J652=$D652,$E652,IF(#REF!=#REF!,#REF!,IF($J653=$D653,$E653,IF($J654=$D654,$E654,IF($J655=$D655,$E655,IF($J656=$D656,$E656,IF($J657=$D657,$E657,IF($J658=$D658,$E658,IF($J659=$D659,$E659,IF($J660=$D660,$E660,IF($J661=$D661,$E661,IF($J662=$D662,$E662,IF($J663=$D663,$E663,IF($J664=$D664,$E664,IF($J665=$D665,$E665,IF($J666=$D666,$E666,IF($J667=$D667,$E667,IF($J668=$D668,$E668,IF($J669=$D669,$E669,IF($J670=$D670,$E670,IF($J671=$D671,$E671,IF($J672=$D672,$E672,IF($J673=$D673,$E673,IF($J674=$D674,$E674,IF($J675=$D675,$E675,IF($J676=$D676,$E676,IF($J678=$D678,$E678,IF($J679=$D679,$E679,IF($J680=$D680,$E680,IF($J681=$D681,$E681,""))))))))))))))))))))))))))))))))))))))))))))))))))))))))))))))))</f>
        <v>61.800000000000402</v>
      </c>
      <c r="M618" s="8">
        <f>IF($J618=$D618,$F618,IF($J619=$D619,$F619,IF($J620=$D620,$F620,IF($J621=$D621,$F621,IF($J622=$D622,$F622,IF($J623=$D623,$F623,IF($J624=$D624,$F624,IF($J625=$D625,$F625,IF($J626=$D626,$F626,IF($J627=$D627,$F627,IF($J628=$D628,$F628,IF($J629=$D629,$F629,IF($J630=$D630,$F630,IF($J631=$D631,$F631,IF($J632=$D632,$F632,IF($J633=$D633,$F633,IF($J634=$D634,$F634,IF($J635=$D635,$F635,IF($J636=$D636,$F636,IF($J637=$D637,$F637,IF($J638=$D638,$F638,IF($J639=$D639,$F639,IF($J640=$D640,$F640,IF($J641=$D641,$F641,IF($J642=$D642,$F642,IF($J643=$D643,$F643,IF($J644=$D644,$F644,IF($J645=$D645,$F645,IF($J646=$D646,$F646,IF($J647=$D647,$F647,IF($J648=$D648,$F648,IF($J649=$D649,$F649,IF($J650=$D650,$F650,IF($J651=$D651,$F651,IF($J652=$D652,$F652,IF(#REF!=#REF!,#REF!,IF($J653=$D653,$F653,IF($J654=$D654,$F654,IF($J655=$D655,$F655,IF($J656=$D656,$F656,IF($J657=$D657,$F657,IF($J658=$D658,$F658,IF($J659=$D659,$F659,IF($J660=$D660,$F660,IF($J661=$D661,$F661,IF($J662=$D662,$F662,IF($J663=$D663,$F663,IF($J664=$D664,$F664,IF($J665=$D665,$F665,IF($J666=$D666,$F666,IF($J667=$D667,$F667,IF($J668=$D668,$F668,IF($J669=$D669,$F669,IF($J670=$D670,$F670,IF($J671=$D671,$F671,IF($J672=$D672,$F672,IF($J673=$D673,$F673,IF($J674=$D674,$F674,IF($J675=$D675,$F675,IF($J676=$D676,$F676,IF($J678=$D678,$F678,IF($J679=$D679,$F679,IF($J680=$D680,$F680,IF($J681=$D681,$F681,""))))))))))))))))))))))))))))))))))))))))))))))))))))))))))))))))</f>
        <v>0.42916666666680198</v>
      </c>
      <c r="N618" s="3" t="s">
        <v>220</v>
      </c>
      <c r="O618" s="21" t="str">
        <f t="shared" si="70"/>
        <v>STERN</v>
      </c>
      <c r="P618" s="5"/>
    </row>
    <row r="619" spans="3:16" ht="21.75" thickTop="1" thickBot="1">
      <c r="C619" s="5"/>
      <c r="D619" s="11" t="s">
        <v>492</v>
      </c>
      <c r="E619" s="9">
        <v>61.900000000000396</v>
      </c>
      <c r="F619" s="10">
        <v>0.42986111111124697</v>
      </c>
      <c r="G619" s="5"/>
      <c r="H619" s="22" t="str">
        <f t="shared" si="71"/>
        <v>YACHOU</v>
      </c>
      <c r="I619" s="3" t="s">
        <v>226</v>
      </c>
      <c r="J619" s="11" t="str">
        <f t="shared" si="67"/>
        <v>Y à T</v>
      </c>
      <c r="K619" s="6" t="str">
        <f t="shared" si="68"/>
        <v>YACHOU - TOUTIN</v>
      </c>
      <c r="L619" s="7">
        <f>IF($J619=$D619,$E619,IF($J620=$D620,$E620,IF($J621=$D621,$E621,IF($J622=$D622,$E622,IF($J623=$D623,$E623,IF($J624=$D624,$E624,IF($J625=$D625,$E625,IF($J626=$D626,$E626,IF($J627=$D627,$E627,IF($J628=$D628,$E628,IF($J629=$D629,$E629,IF($J630=$D630,$E630,IF($J631=$D631,$E631,IF($J632=$D632,$E632,IF($J633=$D633,$E633,IF($J634=$D634,$E634,IF($J635=$D635,$E635,IF($J636=$D636,$E636,IF($J637=$D637,$E637,IF($J638=$D638,$E638,IF($J639=$D639,$E639,IF($J640=$D640,$E640,IF($J641=$D641,$E641,IF($J642=$D642,$E642,IF($J643=$D643,$E643,IF($J644=$D644,$E644,IF($J645=$D645,$E645,IF($J646=$D646,$E646,IF($J647=$D647,$E647,IF($J648=$D648,$E648,IF($J649=$D649,$E649,IF($J650=$D650,$E650,IF($J651=$D651,$E651,IF($J652=$D652,$E652,IF(#REF!=#REF!,#REF!,IF($J653=$D653,$E653,IF($J654=$D654,$E654,IF($J655=$D655,$E655,IF($J656=$D656,$E656,IF($J657=$D657,$E657,IF($J658=$D658,$E658,IF($J659=$D659,$E659,IF($J660=$D660,$E660,IF($J661=$D661,$E661,IF($J662=$D662,$E662,IF($J663=$D663,$E663,IF($J664=$D664,$E664,IF($J665=$D665,$E665,IF($J666=$D666,$E666,IF($J667=$D667,$E667,IF($J668=$D668,$E668,IF($J669=$D669,$E669,IF($J670=$D670,$E670,IF($J671=$D671,$E671,IF($J672=$D672,$E672,IF($J673=$D673,$E673,IF($J674=$D674,$E674,IF($J675=$D675,$E675,IF($J676=$D676,$E676,IF($J677=$D677,$E677,IF($J679=$D679,$E679,IF($J680=$D680,$E680,IF($J681=$D681,$E681,IF($J682=$D682,$E682,""))))))))))))))))))))))))))))))))))))))))))))))))))))))))))))))))</f>
        <v>61.900000000000396</v>
      </c>
      <c r="M619" s="8">
        <f>IF($J619=$D619,$F619,IF($J620=$D620,$F620,IF($J621=$D621,$F621,IF($J622=$D622,$F622,IF($J623=$D623,$F623,IF($J624=$D624,$F624,IF($J625=$D625,$F625,IF($J626=$D626,$F626,IF($J627=$D627,$F627,IF($J628=$D628,$F628,IF($J629=$D629,$F629,IF($J630=$D630,$F630,IF($J631=$D631,$F631,IF($J632=$D632,$F632,IF($J633=$D633,$F633,IF($J634=$D634,$F634,IF($J635=$D635,$F635,IF($J636=$D636,$F636,IF($J637=$D637,$F637,IF($J638=$D638,$F638,IF($J639=$D639,$F639,IF($J640=$D640,$F640,IF($J641=$D641,$F641,IF($J642=$D642,$F642,IF($J643=$D643,$F643,IF($J644=$D644,$F644,IF($J645=$D645,$F645,IF($J646=$D646,$F646,IF($J647=$D647,$F647,IF($J648=$D648,$F648,IF($J649=$D649,$F649,IF($J650=$D650,$F650,IF($J651=$D651,$F651,IF($J652=$D652,$F652,IF(#REF!=#REF!,#REF!,IF($J653=$D653,$F653,IF($J654=$D654,$F654,IF($J655=$D655,$F655,IF($J656=$D656,$F656,IF($J657=$D657,$F657,IF($J658=$D658,$F658,IF($J659=$D659,$F659,IF($J660=$D660,$F660,IF($J661=$D661,$F661,IF($J662=$D662,$F662,IF($J663=$D663,$F663,IF($J664=$D664,$F664,IF($J665=$D665,$F665,IF($J666=$D666,$F666,IF($J667=$D667,$F667,IF($J668=$D668,$F668,IF($J669=$D669,$F669,IF($J670=$D670,$F670,IF($J671=$D671,$F671,IF($J672=$D672,$F672,IF($J673=$D673,$F673,IF($J674=$D674,$F674,IF($J675=$D675,$F675,IF($J676=$D676,$F676,IF($J677=$D677,$F677,IF($J679=$D679,$F679,IF($J680=$D680,$F680,IF($J681=$D681,$F681,IF($J682=$D682,$F682,""))))))))))))))))))))))))))))))))))))))))))))))))))))))))))))))))</f>
        <v>0.42986111111124697</v>
      </c>
      <c r="N619" s="3" t="s">
        <v>221</v>
      </c>
      <c r="O619" s="21" t="str">
        <f t="shared" si="70"/>
        <v>TOUTIN</v>
      </c>
      <c r="P619" s="5"/>
    </row>
    <row r="620" spans="3:16" ht="21.75" thickTop="1" thickBot="1">
      <c r="C620" s="5"/>
      <c r="D620" s="11" t="s">
        <v>493</v>
      </c>
      <c r="E620" s="9">
        <v>62.000000000000398</v>
      </c>
      <c r="F620" s="10">
        <v>0.43055555555569203</v>
      </c>
      <c r="G620" s="5"/>
      <c r="H620" s="22" t="str">
        <f t="shared" si="71"/>
        <v>YACHOU</v>
      </c>
      <c r="I620" s="3" t="s">
        <v>226</v>
      </c>
      <c r="J620" s="11" t="str">
        <f t="shared" si="67"/>
        <v>Y à U</v>
      </c>
      <c r="K620" s="6" t="str">
        <f t="shared" si="68"/>
        <v>YACHOU - URBI</v>
      </c>
      <c r="L620" s="7">
        <f>IF($J620=$D620,$E620,IF($J621=$D621,$E621,IF($J622=$D622,$E622,IF($J623=$D623,$E623,IF($J624=$D624,$E624,IF($J625=$D625,$E625,IF($J626=$D626,$E626,IF($J627=$D627,$E627,IF($J628=$D628,$E628,IF($J629=$D629,$E629,IF($J630=$D630,$E630,IF($J631=$D631,$E631,IF($J632=$D632,$E632,IF($J633=$D633,$E633,IF($J634=$D634,$E634,IF($J635=$D635,$E635,IF($J636=$D636,$E636,IF($J637=$D637,$E637,IF($J638=$D638,$E638,IF($J639=$D639,$E639,IF($J640=$D640,$E640,IF($J641=$D641,$E641,IF($J642=$D642,$E642,IF($J643=$D643,$E643,IF($J644=$D644,$E644,IF($J645=$D645,$E645,IF($J646=$D646,$E646,IF($J647=$D647,$E647,IF($J648=$D648,$E648,IF($J649=$D649,$E649,IF($J650=$D650,$E650,IF($J651=$D651,$E651,IF($J652=$D652,$E652,IF(#REF!=#REF!,#REF!,IF($J653=$D653,$E653,IF($J654=$D654,$E654,IF($J655=$D655,$E655,IF($J656=$D656,$E656,IF($J657=$D657,$E657,IF($J658=$D658,$E658,IF($J659=$D659,$E659,IF($J660=$D660,$E660,IF($J661=$D661,$E661,IF($J662=$D662,$E662,IF($J663=$D663,$E663,IF($J664=$D664,$E664,IF($J665=$D665,$E665,IF($J666=$D666,$E666,IF($J667=$D667,$E667,IF($J668=$D668,$E668,IF($J669=$D669,$E669,IF($J670=$D670,$E670,IF($J671=$D671,$E671,IF($J672=$D672,$E672,IF($J673=$D673,$E673,IF($J674=$D674,$E674,IF($J675=$D675,$E675,IF($J676=$D676,$E676,IF($J677=$D677,$E677,IF($J678=$D678,$E678,IF($J680=$D680,$E680,IF($J681=$D681,$E681,IF($J682=$D682,$E682,IF($J683=$D683,$E683,""))))))))))))))))))))))))))))))))))))))))))))))))))))))))))))))))</f>
        <v>62.000000000000398</v>
      </c>
      <c r="M620" s="8">
        <f>IF($J620=$D620,$F620,IF($J621=$D621,$F621,IF($J622=$D622,$F622,IF($J623=$D623,$F623,IF($J624=$D624,$F624,IF($J625=$D625,$F625,IF($J626=$D626,$F626,IF($J627=$D627,$F627,IF($J628=$D628,$F628,IF($J629=$D629,$F629,IF($J630=$D630,$F630,IF($J631=$D631,$F631,IF($J632=$D632,$F632,IF($J633=$D633,$F633,IF($J634=$D634,$F634,IF($J635=$D635,$F635,IF($J636=$D636,$F636,IF($J637=$D637,$F637,IF($J638=$D638,$F638,IF($J639=$D639,$F639,IF($J640=$D640,$F640,IF($J641=$D641,$F641,IF($J642=$D642,$F642,IF($J643=$D643,$F643,IF($J644=$D644,$F644,IF($J645=$D645,$F645,IF($J646=$D646,$F646,IF($J647=$D647,$F647,IF($J648=$D648,$F648,IF($J649=$D649,$F649,IF($J650=$D650,$F650,IF($J651=$D651,$F651,IF($J652=$D652,$F652,IF(#REF!=#REF!,#REF!,IF($J653=$D653,$F653,IF($J654=$D654,$F654,IF($J655=$D655,$F655,IF($J656=$D656,$F656,IF($J657=$D657,$F657,IF($J658=$D658,$F658,IF($J659=$D659,$F659,IF($J660=$D660,$F660,IF($J661=$D661,$F661,IF($J662=$D662,$F662,IF($J663=$D663,$F663,IF($J664=$D664,$F664,IF($J665=$D665,$F665,IF($J666=$D666,$F666,IF($J667=$D667,$F667,IF($J668=$D668,$F668,IF($J669=$D669,$F669,IF($J670=$D670,$F670,IF($J671=$D671,$F671,IF($J672=$D672,$F672,IF($J673=$D673,$F673,IF($J674=$D674,$F674,IF($J675=$D675,$F675,IF($J676=$D676,$F676,IF($J677=$D677,$F677,IF($J678=$D678,$F678,IF($J680=$D680,$F680,IF($J681=$D681,$F681,IF($J682=$D682,$F682,IF($J683=$D683,$F683,""))))))))))))))))))))))))))))))))))))))))))))))))))))))))))))))))</f>
        <v>0.43055555555569203</v>
      </c>
      <c r="N620" s="3" t="s">
        <v>222</v>
      </c>
      <c r="O620" s="21" t="str">
        <f t="shared" si="70"/>
        <v>URBI</v>
      </c>
      <c r="P620" s="5"/>
    </row>
    <row r="621" spans="3:16" ht="21.75" thickTop="1" thickBot="1">
      <c r="C621" s="5"/>
      <c r="D621" s="11" t="s">
        <v>494</v>
      </c>
      <c r="E621" s="9">
        <v>62.100000000000399</v>
      </c>
      <c r="F621" s="10">
        <v>0.43125000000013702</v>
      </c>
      <c r="G621" s="5"/>
      <c r="H621" s="22" t="str">
        <f t="shared" si="71"/>
        <v>YACHOU</v>
      </c>
      <c r="I621" s="3" t="s">
        <v>226</v>
      </c>
      <c r="J621" s="11" t="str">
        <f t="shared" si="67"/>
        <v>Y à V</v>
      </c>
      <c r="K621" s="6" t="str">
        <f t="shared" si="68"/>
        <v>YACHOU - VIROUX</v>
      </c>
      <c r="L621" s="7">
        <f>IF($J621=$D621,$E621,IF($J622=$D622,$E622,IF($J623=$D623,$E623,IF($J624=$D624,$E624,IF($J625=$D625,$E625,IF($J626=$D626,$E626,IF($J627=$D627,$E627,IF($J628=$D628,$E628,IF($J629=$D629,$E629,IF($J630=$D630,$E630,IF($J631=$D631,$E631,IF($J632=$D632,$E632,IF($J633=$D633,$E633,IF($J634=$D634,$E634,IF($J635=$D635,$E635,IF($J636=$D636,$E636,IF($J637=$D637,$E637,IF($J638=$D638,$E638,IF($J639=$D639,$E639,IF($J640=$D640,$E640,IF($J641=$D641,$E641,IF($J642=$D642,$E642,IF($J643=$D643,$E643,IF($J644=$D644,$E644,IF($J645=$D645,$E645,IF($J646=$D646,$E646,IF($J647=$D647,$E647,IF($J648=$D648,$E648,IF($J649=$D649,$E649,IF($J650=$D650,$E650,IF($J651=$D651,$E651,IF($J652=$D652,$E652,IF(#REF!=#REF!,#REF!,IF($J653=$D653,$E653,IF($J654=$D654,$E654,IF($J655=$D655,$E655,IF($J656=$D656,$E656,IF($J657=$D657,$E657,IF($J658=$D658,$E658,IF($J659=$D659,$E659,IF($J660=$D660,$E660,IF($J661=$D661,$E661,IF($J662=$D662,$E662,IF($J663=$D663,$E663,IF($J664=$D664,$E664,IF($J665=$D665,$E665,IF($J666=$D666,$E666,IF($J667=$D667,$E667,IF($J668=$D668,$E668,IF($J669=$D669,$E669,IF($J670=$D670,$E670,IF($J671=$D671,$E671,IF($J672=$D672,$E672,IF($J673=$D673,$E673,IF($J674=$D674,$E674,IF($J675=$D675,$E675,IF($J676=$D676,$E676,IF($J677=$D677,$E677,IF($J678=$D678,$E678,IF($J679=$D679,$E679,IF($J681=$D681,$E681,IF($J682=$D682,$E682,IF($J683=$D683,$E683,IF($J684=$D684,$E684,""))))))))))))))))))))))))))))))))))))))))))))))))))))))))))))))))</f>
        <v>62.100000000000399</v>
      </c>
      <c r="M621" s="8">
        <f>IF($J621=$D621,$F621,IF($J622=$D622,$F622,IF($J623=$D623,$F623,IF($J624=$D624,$F624,IF($J625=$D625,$F625,IF($J626=$D626,$F626,IF($J627=$D627,$F627,IF($J628=$D628,$F628,IF($J629=$D629,$F629,IF($J630=$D630,$F630,IF($J631=$D631,$F631,IF($J632=$D632,$F632,IF($J633=$D633,$F633,IF($J634=$D634,$F634,IF($J635=$D635,$F635,IF($J636=$D636,$F636,IF($J637=$D637,$F637,IF($J638=$D638,$F638,IF($J639=$D639,$F639,IF($J640=$D640,$F640,IF($J641=$D641,$F641,IF($J642=$D642,$F642,IF($J643=$D643,$F643,IF($J644=$D644,$F644,IF($J645=$D645,$F645,IF($J646=$D646,$F646,IF($J647=$D647,$F647,IF($J648=$D648,$F648,IF($J649=$D649,$F649,IF($J650=$D650,$F650,IF($J651=$D651,$F651,IF($J652=$D652,$F652,IF(#REF!=#REF!,#REF!,IF($J653=$D653,$F653,IF($J654=$D654,$F654,IF($J655=$D655,$F655,IF($J656=$D656,$F656,IF($J657=$D657,$F657,IF($J658=$D658,$F658,IF($J659=$D659,$F659,IF($J660=$D660,$F660,IF($J661=$D661,$F661,IF($J662=$D662,$F662,IF($J663=$D663,$F663,IF($J664=$D664,$F664,IF($J665=$D665,$F665,IF($J666=$D666,$F666,IF($J667=$D667,$F667,IF($J668=$D668,$F668,IF($J669=$D669,$F669,IF($J670=$D670,$F670,IF($J671=$D671,$F671,IF($J672=$D672,$F672,IF($J673=$D673,$F673,IF($J674=$D674,$F674,IF($J675=$D675,$F675,IF($J676=$D676,$F676,IF($J677=$D677,$F677,IF($J678=$D678,$F678,IF($J679=$D679,$F679,IF($J681=$D681,$F681,IF($J682=$D682,$F682,IF($J683=$D683,$F683,IF($J684=$D684,$F684,""))))))))))))))))))))))))))))))))))))))))))))))))))))))))))))))))</f>
        <v>0.43125000000013702</v>
      </c>
      <c r="N621" s="3" t="s">
        <v>223</v>
      </c>
      <c r="O621" s="21" t="str">
        <f t="shared" si="70"/>
        <v>VIROUX</v>
      </c>
      <c r="P621" s="5"/>
    </row>
    <row r="622" spans="3:16" ht="21.75" thickTop="1" thickBot="1">
      <c r="C622" s="5"/>
      <c r="D622" s="11" t="s">
        <v>495</v>
      </c>
      <c r="E622" s="9">
        <v>62.200000000000401</v>
      </c>
      <c r="F622" s="10">
        <v>0.43194444444458202</v>
      </c>
      <c r="G622" s="5"/>
      <c r="H622" s="22" t="str">
        <f t="shared" si="71"/>
        <v>YACHOU</v>
      </c>
      <c r="I622" s="3" t="s">
        <v>226</v>
      </c>
      <c r="J622" s="11" t="str">
        <f t="shared" si="67"/>
        <v>Y à W</v>
      </c>
      <c r="K622" s="6" t="str">
        <f t="shared" si="68"/>
        <v>YACHOU - WACHTER</v>
      </c>
      <c r="L622" s="7">
        <f>IF($J622=$D622,$E622,IF($J623=$D623,$E623,IF($J624=$D624,$E624,IF($J625=$D625,$E625,IF($J626=$D626,$E626,IF($J627=$D627,$E627,IF($J628=$D628,$E628,IF($J629=$D629,$E629,IF($J630=$D630,$E630,IF($J631=$D631,$E631,IF($J632=$D632,$E632,IF($J633=$D633,$E633,IF($J634=$D634,$E634,IF($J635=$D635,$E635,IF($J636=$D636,$E636,IF($J637=$D637,$E637,IF($J638=$D638,$E638,IF($J639=$D639,$E639,IF($J640=$D640,$E640,IF($J641=$D641,$E641,IF($J642=$D642,$E642,IF($J643=$D643,$E643,IF($J644=$D644,$E644,IF($J645=$D645,$E645,IF($J646=$D646,$E646,IF($J647=$D647,$E647,IF($J648=$D648,$E648,IF($J649=$D649,$E649,IF($J650=$D650,$E650,IF($J651=$D651,$E651,IF($J652=$D652,$E652,IF(#REF!=#REF!,#REF!,IF($J653=$D653,$E653,IF($J654=$D654,$E654,IF($J655=$D655,$E655,IF($J656=$D656,$E656,IF($J657=$D657,$E657,IF($J658=$D658,$E658,IF($J659=$D659,$E659,IF($J660=$D660,$E660,IF($J661=$D661,$E661,IF($J662=$D662,$E662,IF($J663=$D663,$E663,IF($J664=$D664,$E664,IF($J665=$D665,$E665,IF($J666=$D666,$E666,IF($J667=$D667,$E667,IF($J668=$D668,$E668,IF($J669=$D669,$E669,IF($J670=$D670,$E670,IF($J671=$D671,$E671,IF($J672=$D672,$E672,IF($J673=$D673,$E673,IF($J674=$D674,$E674,IF($J675=$D675,$E675,IF($J676=$D676,$E676,IF($J677=$D677,$E677,IF($J678=$D678,$E678,IF($J679=$D679,$E679,IF($J680=$D680,$E680,IF($J682=$D682,$E682,IF($J683=$D683,$E683,IF($J684=$D684,$E684,IF($J685=$D685,$E685,""))))))))))))))))))))))))))))))))))))))))))))))))))))))))))))))))</f>
        <v>62.200000000000401</v>
      </c>
      <c r="M622" s="8">
        <f>IF($J622=$D622,$F622,IF($J623=$D623,$F623,IF($J624=$D624,$F624,IF($J625=$D625,$F625,IF($J626=$D626,$F626,IF($J627=$D627,$F627,IF($J628=$D628,$F628,IF($J629=$D629,$F629,IF($J630=$D630,$F630,IF($J631=$D631,$F631,IF($J632=$D632,$F632,IF($J633=$D633,$F633,IF($J634=$D634,$F634,IF($J635=$D635,$F635,IF($J636=$D636,$F636,IF($J637=$D637,$F637,IF($J638=$D638,$F638,IF($J639=$D639,$F639,IF($J640=$D640,$F640,IF($J641=$D641,$F641,IF($J642=$D642,$F642,IF($J643=$D643,$F643,IF($J644=$D644,$F644,IF($J645=$D645,$F645,IF($J646=$D646,$F646,IF($J647=$D647,$F647,IF($J648=$D648,$F648,IF($J649=$D649,$F649,IF($J650=$D650,$F650,IF($J651=$D651,$F651,IF($J652=$D652,$F652,IF(#REF!=#REF!,#REF!,IF($J653=$D653,$F653,IF($J654=$D654,$F654,IF($J655=$D655,$F655,IF($J656=$D656,$F656,IF($J657=$D657,$F657,IF($J658=$D658,$F658,IF($J659=$D659,$F659,IF($J660=$D660,$F660,IF($J661=$D661,$F661,IF($J662=$D662,$F662,IF($J663=$D663,$F663,IF($J664=$D664,$F664,IF($J665=$D665,$F665,IF($J666=$D666,$F666,IF($J667=$D667,$F667,IF($J668=$D668,$F668,IF($J669=$D669,$F669,IF($J670=$D670,$F670,IF($J671=$D671,$F671,IF($J672=$D672,$F672,IF($J673=$D673,$F673,IF($J674=$D674,$F674,IF($J675=$D675,$F675,IF($J676=$D676,$F676,IF($J677=$D677,$F677,IF($J678=$D678,$F678,IF($J679=$D679,$F679,IF($J680=$D680,$F680,IF($J682=$D682,$F682,IF($J683=$D683,$F683,IF($J684=$D684,$F684,IF($J685=$D685,$F685,""))))))))))))))))))))))))))))))))))))))))))))))))))))))))))))))))</f>
        <v>0.43194444444458202</v>
      </c>
      <c r="N622" s="3" t="s">
        <v>224</v>
      </c>
      <c r="O622" s="21" t="str">
        <f t="shared" si="70"/>
        <v>WACHTER</v>
      </c>
      <c r="P622" s="5"/>
    </row>
    <row r="623" spans="3:16" ht="21.75" thickTop="1" thickBot="1">
      <c r="C623" s="5"/>
      <c r="D623" s="11" t="s">
        <v>496</v>
      </c>
      <c r="E623" s="9">
        <v>62.300000000000402</v>
      </c>
      <c r="F623" s="10">
        <v>0.43263888888902702</v>
      </c>
      <c r="G623" s="5"/>
      <c r="H623" s="22" t="str">
        <f t="shared" si="71"/>
        <v>YACHOU</v>
      </c>
      <c r="I623" s="3" t="s">
        <v>226</v>
      </c>
      <c r="J623" s="11" t="str">
        <f t="shared" si="67"/>
        <v>Y à X</v>
      </c>
      <c r="K623" s="6" t="str">
        <f t="shared" si="68"/>
        <v>YACHOU - XERRY</v>
      </c>
      <c r="L623" s="7">
        <f>IF($J623=$D623,$E623,IF($J624=$D624,$E624,IF($J625=$D625,$E625,IF($J626=$D626,$E626,IF($J627=$D627,$E627,IF($J628=$D628,$E628,IF($J629=$D629,$E629,IF($J630=$D630,$E630,IF($J631=$D631,$E631,IF($J632=$D632,$E632,IF($J633=$D633,$E633,IF($J634=$D634,$E634,IF($J635=$D635,$E635,IF($J636=$D636,$E636,IF($J637=$D637,$E637,IF($J638=$D638,$E638,IF($J639=$D639,$E639,IF($J640=$D640,$E640,IF($J641=$D641,$E641,IF($J642=$D642,$E642,IF($J643=$D643,$E643,IF($J644=$D644,$E644,IF($J645=$D645,$E645,IF($J646=$D646,$E646,IF($J647=$D647,$E647,IF($J648=$D648,$E648,IF($J649=$D649,$E649,IF($J650=$D650,$E650,IF($J651=$D651,$E651,IF($J652=$D652,$E652,IF(#REF!=#REF!,#REF!,IF($J653=$D653,$E653,IF($J654=$D654,$E654,IF($J655=$D655,$E655,IF($J656=$D656,$E656,IF($J657=$D657,$E657,IF($J658=$D658,$E658,IF($J659=$D659,$E659,IF($J660=$D660,$E660,IF($J661=$D661,$E661,IF($J662=$D662,$E662,IF($J663=$D663,$E663,IF($J664=$D664,$E664,IF($J665=$D665,$E665,IF($J666=$D666,$E666,IF($J667=$D667,$E667,IF($J668=$D668,$E668,IF($J669=$D669,$E669,IF($J670=$D670,$E670,IF($J671=$D671,$E671,IF($J672=$D672,$E672,IF($J673=$D673,$E673,IF($J674=$D674,$E674,IF($J675=$D675,$E675,IF($J676=$D676,$E676,IF($J677=$D677,$E677,IF($J678=$D678,$E678,IF($J679=$D679,$E679,IF($J680=$D680,$E680,IF($J681=$D681,$E681,IF($J683=$D683,$E683,IF($J684=$D684,$E684,IF($J685=$D685,$E685,IF($J686=$D686,$E686,""))))))))))))))))))))))))))))))))))))))))))))))))))))))))))))))))</f>
        <v>62.300000000000402</v>
      </c>
      <c r="M623" s="8">
        <f>IF($J623=$D623,$F623,IF($J624=$D624,$F624,IF($J625=$D625,$F625,IF($J626=$D626,$F626,IF($J627=$D627,$F627,IF($J628=$D628,$F628,IF($J629=$D629,$F629,IF($J630=$D630,$F630,IF($J631=$D631,$F631,IF($J632=$D632,$F632,IF($J633=$D633,$F633,IF($J634=$D634,$F634,IF($J635=$D635,$F635,IF($J636=$D636,$F636,IF($J637=$D637,$F637,IF($J638=$D638,$F638,IF($J639=$D639,$F639,IF($J640=$D640,$F640,IF($J641=$D641,$F641,IF($J642=$D642,$F642,IF($J643=$D643,$F643,IF($J644=$D644,$F644,IF($J645=$D645,$F645,IF($J646=$D646,$F646,IF($J647=$D647,$F647,IF($J648=$D648,$F648,IF($J649=$D649,$F649,IF($J650=$D650,$F650,IF($J651=$D651,$F651,IF($J652=$D652,$F652,IF(#REF!=#REF!,#REF!,IF($J653=$D653,$F653,IF($J654=$D654,$F654,IF($J655=$D655,$F655,IF($J656=$D656,$F656,IF($J657=$D657,$F657,IF($J658=$D658,$F658,IF($J659=$D659,$F659,IF($J660=$D660,$F660,IF($J661=$D661,$F661,IF($J662=$D662,$F662,IF($J663=$D663,$F663,IF($J664=$D664,$F664,IF($J665=$D665,$F665,IF($J666=$D666,$F666,IF($J667=$D667,$F667,IF($J668=$D668,$F668,IF($J669=$D669,$F669,IF($J670=$D670,$F670,IF($J671=$D671,$F671,IF($J672=$D672,$F672,IF($J673=$D673,$F673,IF($J674=$D674,$F674,IF($J675=$D675,$F675,IF($J676=$D676,$F676,IF($J677=$D677,$F677,IF($J678=$D678,$F678,IF($J679=$D679,$F679,IF($J680=$D680,$F680,IF($J681=$D681,$F681,IF($J683=$D683,$F683,IF($J684=$D684,$F684,IF($J685=$D685,$F685,IF($J686=$D686,$F686,""))))))))))))))))))))))))))))))))))))))))))))))))))))))))))))))))</f>
        <v>0.43263888888902702</v>
      </c>
      <c r="N623" s="3" t="s">
        <v>225</v>
      </c>
      <c r="O623" s="21" t="str">
        <f t="shared" si="70"/>
        <v>XERRY</v>
      </c>
      <c r="P623" s="5"/>
    </row>
    <row r="624" spans="3:16" ht="21.75" thickTop="1" thickBot="1">
      <c r="C624" s="5"/>
      <c r="D624" s="11" t="s">
        <v>497</v>
      </c>
      <c r="E624" s="9">
        <v>62.400000000000396</v>
      </c>
      <c r="F624" s="10">
        <v>0.43333333333347201</v>
      </c>
      <c r="G624" s="5"/>
      <c r="H624" s="22" t="str">
        <f t="shared" si="71"/>
        <v>YACHOU</v>
      </c>
      <c r="I624" s="3" t="s">
        <v>226</v>
      </c>
      <c r="J624" s="11" t="str">
        <f t="shared" si="67"/>
        <v>Y à Z</v>
      </c>
      <c r="K624" s="6" t="str">
        <f t="shared" si="68"/>
        <v>YACHOU - ZAPATA</v>
      </c>
      <c r="L624" s="7">
        <f>IF($J624=$D624,$E624,IF($J625=$D625,$E625,IF($J626=$D626,$E626,IF($J627=$D627,$E627,IF($J628=$D628,$E628,IF($J629=$D629,$E629,IF($J630=$D630,$E630,IF($J631=$D631,$E631,IF($J632=$D632,$E632,IF($J633=$D633,$E633,IF($J634=$D634,$E634,IF($J635=$D635,$E635,IF($J636=$D636,$E636,IF($J637=$D637,$E637,IF($J638=$D638,$E638,IF($J639=$D639,$E639,IF($J640=$D640,$E640,IF($J641=$D641,$E641,IF($J642=$D642,$E642,IF($J643=$D643,$E643,IF($J644=$D644,$E644,IF($J645=$D645,$E645,IF($J646=$D646,$E646,IF($J647=$D647,$E647,IF($J648=$D648,$E648,IF($J649=$D649,$E649,IF($J650=$D650,$E650,IF($J651=$D651,$E651,IF($J652=$D652,$E652,IF(#REF!=#REF!,#REF!,IF($J653=$D653,$E653,IF($J654=$D654,$E654,IF($J655=$D655,$E655,IF($J656=$D656,$E656,IF($J657=$D657,$E657,IF($J658=$D658,$E658,IF($J659=$D659,$E659,IF($J660=$D660,$E660,IF($J661=$D661,$E661,IF($J662=$D662,$E662,IF($J663=$D663,$E663,IF($J664=$D664,$E664,IF($J665=$D665,$E665,IF($J666=$D666,$E666,IF($J667=$D667,$E667,IF($J668=$D668,$E668,IF($J669=$D669,$E669,IF($J670=$D670,$E670,IF($J671=$D671,$E671,IF($J672=$D672,$E672,IF($J673=$D673,$E673,IF($J674=$D674,$E674,IF($J675=$D675,$E675,IF($J676=$D676,$E676,IF($J677=$D677,$E677,IF($J678=$D678,$E678,IF($J679=$D679,$E679,IF($J680=$D680,$E680,IF($J681=$D681,$E681,IF($J682=$D682,$E682,IF($J684=$D684,$E684,IF($J685=$D685,$E685,IF($J686=$D686,$E686,IF($J687=$D687,$E687,""))))))))))))))))))))))))))))))))))))))))))))))))))))))))))))))))</f>
        <v>62.400000000000396</v>
      </c>
      <c r="M624" s="8">
        <f>IF($J624=$D624,$F624,IF($J625=$D625,$F625,IF($J626=$D626,$F626,IF($J627=$D627,$F627,IF($J628=$D628,$F628,IF($J629=$D629,$F629,IF($J630=$D630,$F630,IF($J631=$D631,$F631,IF($J632=$D632,$F632,IF($J633=$D633,$F633,IF($J634=$D634,$F634,IF($J635=$D635,$F635,IF($J636=$D636,$F636,IF($J637=$D637,$F637,IF($J638=$D638,$F638,IF($J639=$D639,$F639,IF($J640=$D640,$F640,IF($J641=$D641,$F641,IF($J642=$D642,$F642,IF($J643=$D643,$F643,IF($J644=$D644,$F644,IF($J645=$D645,$F645,IF($J646=$D646,$F646,IF($J647=$D647,$F647,IF($J648=$D648,$F648,IF($J649=$D649,$F649,IF($J650=$D650,$F650,IF($J651=$D651,$F651,IF($J652=$D652,$F652,IF(#REF!=#REF!,#REF!,IF($J653=$D653,$F653,IF($J654=$D654,$F654,IF($J655=$D655,$F655,IF($J656=$D656,$F656,IF($J657=$D657,$F657,IF($J658=$D658,$F658,IF($J659=$D659,$F659,IF($J660=$D660,$F660,IF($J661=$D661,$F661,IF($J662=$D662,$F662,IF($J663=$D663,$F663,IF($J664=$D664,$F664,IF($J665=$D665,$F665,IF($J666=$D666,$F666,IF($J667=$D667,$F667,IF($J668=$D668,$F668,IF($J669=$D669,$F669,IF($J670=$D670,$F670,IF($J671=$D671,$F671,IF($J672=$D672,$F672,IF($J673=$D673,$F673,IF($J674=$D674,$F674,IF($J675=$D675,$F675,IF($J676=$D676,$F676,IF($J677=$D677,$F677,IF($J678=$D678,$F678,IF($J679=$D679,$F679,IF($J680=$D680,$F680,IF($J681=$D681,$F681,IF($J682=$D682,$F682,IF($J684=$D684,$F684,IF($J685=$D685,$F685,IF($J686=$D686,$F686,IF($J687=$D687,$F687,""))))))))))))))))))))))))))))))))))))))))))))))))))))))))))))))))</f>
        <v>0.43333333333347201</v>
      </c>
      <c r="N624" s="3" t="s">
        <v>227</v>
      </c>
      <c r="O624" s="21" t="str">
        <f t="shared" si="70"/>
        <v>ZAPATA</v>
      </c>
      <c r="P624" s="5"/>
    </row>
    <row r="625" spans="3:16" ht="21.75" thickTop="1" thickBot="1">
      <c r="C625" s="5"/>
      <c r="D625" s="11" t="s">
        <v>498</v>
      </c>
      <c r="E625" s="9">
        <v>62.500000000000398</v>
      </c>
      <c r="F625" s="10">
        <v>0.43402777777791701</v>
      </c>
      <c r="G625" s="5"/>
      <c r="H625" s="22" t="str">
        <f t="shared" si="71"/>
        <v>ZAPATA</v>
      </c>
      <c r="I625" s="3" t="s">
        <v>227</v>
      </c>
      <c r="J625" s="11" t="str">
        <f t="shared" si="67"/>
        <v>Z à A</v>
      </c>
      <c r="K625" s="6" t="str">
        <f t="shared" si="68"/>
        <v>ZAPATA - AIMAR</v>
      </c>
      <c r="L625" s="7">
        <f>IF($J625=$D625,$E625,IF($J626=$D626,$E626,IF($J627=$D627,$E627,IF($J628=$D628,$E628,IF($J629=$D629,$E629,IF($J630=$D630,$E630,IF($J631=$D631,$E631,IF($J632=$D632,$E632,IF($J633=$D633,$E633,IF($J634=$D634,$E634,IF($J635=$D635,$E635,IF($J636=$D636,$E636,IF($J637=$D637,$E637,IF($J638=$D638,$E638,IF($J639=$D639,$E639,IF($J640=$D640,$E640,IF($J641=$D641,$E641,IF($J642=$D642,$E642,IF($J643=$D643,$E643,IF($J644=$D644,$E644,IF($J645=$D645,$E645,IF($J646=$D646,$E646,IF($J647=$D647,$E647,IF($J648=$D648,$E648,IF($J649=$D649,$E649,IF($J650=$D650,$E650,IF($J651=$D651,$E651,IF($J652=$D652,$E652,IF(#REF!=#REF!,#REF!,IF($J653=$D653,$E653,IF($J654=$D654,$E654,IF($J655=$D655,$E655,IF($J656=$D656,$E656,IF($J657=$D657,$E657,IF($J658=$D658,$E658,IF($J659=$D659,$E659,IF($J660=$D660,$E660,IF($J661=$D661,$E661,IF($J662=$D662,$E662,IF($J663=$D663,$E663,IF($J664=$D664,$E664,IF($J665=$D665,$E665,IF($J666=$D666,$E666,IF($J667=$D667,$E667,IF($J668=$D668,$E668,IF($J669=$D669,$E669,IF($J670=$D670,$E670,IF($J671=$D671,$E671,IF($J672=$D672,$E672,IF($J673=$D673,$E673,IF($J674=$D674,$E674,IF($J675=$D675,$E675,IF($J676=$D676,$E676,IF($J677=$D677,$E677,IF($J678=$D678,$E678,IF($J679=$D679,$E679,IF($J680=$D680,$E680,IF($J681=$D681,$E681,IF($J682=$D682,$E682,IF($J683=$D683,$E683,IF($J685=$D685,$E685,IF($J686=$D686,$E686,IF($J687=$D687,$E687,IF($J688=$D688,$E688,""))))))))))))))))))))))))))))))))))))))))))))))))))))))))))))))))</f>
        <v>62.500000000000398</v>
      </c>
      <c r="M625" s="8">
        <f>IF($J625=$D625,$F625,IF($J626=$D626,$F626,IF($J627=$D627,$F627,IF($J628=$D628,$F628,IF($J629=$D629,$F629,IF($J630=$D630,$F630,IF($J631=$D631,$F631,IF($J632=$D632,$F632,IF($J633=$D633,$F633,IF($J634=$D634,$F634,IF($J635=$D635,$F635,IF($J636=$D636,$F636,IF($J637=$D637,$F637,IF($J638=$D638,$F638,IF($J639=$D639,$F639,IF($J640=$D640,$F640,IF($J641=$D641,$F641,IF($J642=$D642,$F642,IF($J643=$D643,$F643,IF($J644=$D644,$F644,IF($J645=$D645,$F645,IF($J646=$D646,$F646,IF($J647=$D647,$F647,IF($J648=$D648,$F648,IF($J649=$D649,$F649,IF($J650=$D650,$F650,IF($J651=$D651,$F651,IF($J652=$D652,$F652,IF(#REF!=#REF!,#REF!,IF($J653=$D653,$F653,IF($J654=$D654,$F654,IF($J655=$D655,$F655,IF($J656=$D656,$F656,IF($J657=$D657,$F657,IF($J658=$D658,$F658,IF($J659=$D659,$F659,IF($J660=$D660,$F660,IF($J661=$D661,$F661,IF($J662=$D662,$F662,IF($J663=$D663,$F663,IF($J664=$D664,$F664,IF($J665=$D665,$F665,IF($J666=$D666,$F666,IF($J667=$D667,$F667,IF($J668=$D668,$F668,IF($J669=$D669,$F669,IF($J670=$D670,$F670,IF($J671=$D671,$F671,IF($J672=$D672,$F672,IF($J673=$D673,$F673,IF($J674=$D674,$F674,IF($J675=$D675,$F675,IF($J676=$D676,$F676,IF($J677=$D677,$F677,IF($J678=$D678,$F678,IF($J679=$D679,$F679,IF($J680=$D680,$F680,IF($J681=$D681,$F681,IF($J682=$D682,$F682,IF($J683=$D683,$F683,IF($J685=$D685,$F685,IF($J686=$D686,$F686,IF($J687=$D687,$F687,IF($J688=$D688,$F688,""))))))))))))))))))))))))))))))))))))))))))))))))))))))))))))))))</f>
        <v>0.43402777777791701</v>
      </c>
      <c r="N625" s="3" t="s">
        <v>41</v>
      </c>
      <c r="O625" s="21" t="str">
        <f t="shared" si="70"/>
        <v>AIMAR</v>
      </c>
      <c r="P625" s="5"/>
    </row>
    <row r="626" spans="3:16" ht="21.75" thickTop="1" thickBot="1">
      <c r="C626" s="5"/>
      <c r="D626" s="11" t="s">
        <v>499</v>
      </c>
      <c r="E626" s="9">
        <v>62.600000000000399</v>
      </c>
      <c r="F626" s="10">
        <v>0.43472222222236201</v>
      </c>
      <c r="G626" s="5"/>
      <c r="H626" s="22" t="str">
        <f t="shared" si="71"/>
        <v>ZAPATA</v>
      </c>
      <c r="I626" s="3" t="s">
        <v>227</v>
      </c>
      <c r="J626" s="11" t="str">
        <f t="shared" si="67"/>
        <v>Z à B</v>
      </c>
      <c r="K626" s="6" t="str">
        <f t="shared" si="68"/>
        <v>ZAPATA - BONFILS</v>
      </c>
      <c r="L626" s="7">
        <f>IF($J626=$D626,$E626,IF($J627=$D627,$E627,IF($J628=$D628,$E628,IF($J629=$D629,$E629,IF($J630=$D630,$E630,IF($J631=$D631,$E631,IF($J632=$D632,$E632,IF($J633=$D633,$E633,IF($J634=$D634,$E634,IF($J635=$D635,$E635,IF($J636=$D636,$E636,IF($J637=$D637,$E637,IF($J638=$D638,$E638,IF($J639=$D639,$E639,IF($J640=$D640,$E640,IF($J641=$D641,$E641,IF($J642=$D642,$E642,IF($J643=$D643,$E643,IF($J644=$D644,$E644,IF($J645=$D645,$E645,IF($J646=$D646,$E646,IF($J647=$D647,$E647,IF($J648=$D648,$E648,IF($J649=$D649,$E649,IF($J650=$D650,$E650,IF($J651=$D651,$E651,IF($J652=$D652,$E652,IF(#REF!=#REF!,#REF!,IF($J653=$D653,$E653,IF($J654=$D654,$E654,IF($J655=$D655,$E655,IF($J656=$D656,$E656,IF($J657=$D657,$E657,IF($J658=$D658,$E658,IF($J659=$D659,$E659,IF($J660=$D660,$E660,IF($J661=$D661,$E661,IF($J662=$D662,$E662,IF($J663=$D663,$E663,IF($J664=$D664,$E664,IF($J665=$D665,$E665,IF($J666=$D666,$E666,IF($J667=$D667,$E667,IF($J668=$D668,$E668,IF($J669=$D669,$E669,IF($J670=$D670,$E670,IF($J671=$D671,$E671,IF($J672=$D672,$E672,IF($J673=$D673,$E673,IF($J674=$D674,$E674,IF($J675=$D675,$E675,IF($J676=$D676,$E676,IF($J677=$D677,$E677,IF($J678=$D678,$E678,IF($J679=$D679,$E679,IF($J680=$D680,$E680,IF($J681=$D681,$E681,IF($J682=$D682,$E682,IF($J683=$D683,$E683,IF($J684=$D684,$E684,IF($J686=$D686,$E686,IF($J687=$D687,$E687,IF($J688=$D688,$E688,IF($J689=$D689,$E689,""))))))))))))))))))))))))))))))))))))))))))))))))))))))))))))))))</f>
        <v>62.600000000000399</v>
      </c>
      <c r="M626" s="8">
        <f>IF($J626=$D626,$F626,IF($J627=$D627,$F627,IF($J628=$D628,$F628,IF($J629=$D629,$F629,IF($J630=$D630,$F630,IF($J631=$D631,$F631,IF($J632=$D632,$F632,IF($J633=$D633,$F633,IF($J634=$D634,$F634,IF($J635=$D635,$F635,IF($J636=$D636,$F636,IF($J637=$D637,$F637,IF($J638=$D638,$F638,IF($J639=$D639,$F639,IF($J640=$D640,$F640,IF($J641=$D641,$F641,IF($J642=$D642,$F642,IF($J643=$D643,$F643,IF($J644=$D644,$F644,IF($J645=$D645,$F645,IF($J646=$D646,$F646,IF($J647=$D647,$F647,IF($J648=$D648,$F648,IF($J649=$D649,$F649,IF($J650=$D650,$F650,IF($J651=$D651,$F651,IF($J652=$D652,$F652,IF(#REF!=#REF!,#REF!,IF($J653=$D653,$F653,IF($J654=$D654,$F654,IF($J655=$D655,$F655,IF($J656=$D656,$F656,IF($J657=$D657,$F657,IF($J658=$D658,$F658,IF($J659=$D659,$F659,IF($J660=$D660,$F660,IF($J661=$D661,$F661,IF($J662=$D662,$F662,IF($J663=$D663,$F663,IF($J664=$D664,$F664,IF($J665=$D665,$F665,IF($J666=$D666,$F666,IF($J667=$D667,$F667,IF($J668=$D668,$F668,IF($J669=$D669,$F669,IF($J670=$D670,$F670,IF($J671=$D671,$F671,IF($J672=$D672,$F672,IF($J673=$D673,$F673,IF($J674=$D674,$F674,IF($J675=$D675,$F675,IF($J676=$D676,$F676,IF($J677=$D677,$F677,IF($J678=$D678,$F678,IF($J679=$D679,$F679,IF($J680=$D680,$F680,IF($J681=$D681,$F681,IF($J682=$D682,$F682,IF($J683=$D683,$F683,IF($J684=$D684,$F684,IF($J686=$D686,$F686,IF($J687=$D687,$F687,IF($J688=$D688,$F688,IF($J689=$D689,$F689,""))))))))))))))))))))))))))))))))))))))))))))))))))))))))))))))))</f>
        <v>0.43472222222236201</v>
      </c>
      <c r="N626" s="3" t="s">
        <v>42</v>
      </c>
      <c r="O626" s="21" t="str">
        <f t="shared" si="70"/>
        <v>BONFILS</v>
      </c>
      <c r="P626" s="5"/>
    </row>
    <row r="627" spans="3:16" ht="21.75" thickTop="1" thickBot="1">
      <c r="C627" s="5"/>
      <c r="D627" s="11" t="s">
        <v>500</v>
      </c>
      <c r="E627" s="9">
        <v>62.700000000000401</v>
      </c>
      <c r="F627" s="10">
        <v>0.43541666666680701</v>
      </c>
      <c r="G627" s="5"/>
      <c r="H627" s="22" t="str">
        <f t="shared" si="71"/>
        <v>ZAPATA</v>
      </c>
      <c r="I627" s="3" t="s">
        <v>227</v>
      </c>
      <c r="J627" s="11" t="str">
        <f t="shared" si="67"/>
        <v>Z à C</v>
      </c>
      <c r="K627" s="6" t="str">
        <f t="shared" si="68"/>
        <v>ZAPATA - CLERC</v>
      </c>
      <c r="L627" s="7">
        <f>IF($J627=$D627,$E627,IF($J628=$D628,$E628,IF($J629=$D629,$E629,IF($J630=$D630,$E630,IF($J631=$D631,$E631,IF($J632=$D632,$E632,IF($J633=$D633,$E633,IF($J634=$D634,$E634,IF($J635=$D635,$E635,IF($J636=$D636,$E636,IF($J637=$D637,$E637,IF($J638=$D638,$E638,IF($J639=$D639,$E639,IF($J640=$D640,$E640,IF($J641=$D641,$E641,IF($J642=$D642,$E642,IF($J643=$D643,$E643,IF($J644=$D644,$E644,IF($J645=$D645,$E645,IF($J646=$D646,$E646,IF($J647=$D647,$E647,IF($J648=$D648,$E648,IF($J649=$D649,$E649,IF($J650=$D650,$E650,IF($J651=$D651,$E651,IF($J652=$D652,$E652,IF(#REF!=#REF!,#REF!,IF($J653=$D653,$E653,IF($J654=$D654,$E654,IF($J655=$D655,$E655,IF($J656=$D656,$E656,IF($J657=$D657,$E657,IF($J658=$D658,$E658,IF($J659=$D659,$E659,IF($J660=$D660,$E660,IF($J661=$D661,$E661,IF($J662=$D662,$E662,IF($J663=$D663,$E663,IF($J664=$D664,$E664,IF($J665=$D665,$E665,IF($J666=$D666,$E666,IF($J667=$D667,$E667,IF($J668=$D668,$E668,IF($J669=$D669,$E669,IF($J670=$D670,$E670,IF($J671=$D671,$E671,IF($J672=$D672,$E672,IF($J673=$D673,$E673,IF($J674=$D674,$E674,IF($J675=$D675,$E675,IF($J676=$D676,$E676,IF($J677=$D677,$E677,IF($J678=$D678,$E678,IF($J679=$D679,$E679,IF($J680=$D680,$E680,IF($J681=$D681,$E681,IF($J682=$D682,$E682,IF($J683=$D683,$E683,IF($J684=$D684,$E684,IF($J685=$D685,$E685,IF($J687=$D687,$E687,IF($J688=$D688,$E688,IF($J689=$D689,$E689,IF($J690=$D690,$E690,""))))))))))))))))))))))))))))))))))))))))))))))))))))))))))))))))</f>
        <v>62.700000000000401</v>
      </c>
      <c r="M627" s="8">
        <f>IF($J627=$D627,$F627,IF($J628=$D628,$F628,IF($J629=$D629,$F629,IF($J630=$D630,$F630,IF($J631=$D631,$F631,IF($J632=$D632,$F632,IF($J633=$D633,$F633,IF($J634=$D634,$F634,IF($J635=$D635,$F635,IF($J636=$D636,$F636,IF($J637=$D637,$F637,IF($J638=$D638,$F638,IF($J639=$D639,$F639,IF($J640=$D640,$F640,IF($J641=$D641,$F641,IF($J642=$D642,$F642,IF($J643=$D643,$F643,IF($J644=$D644,$F644,IF($J645=$D645,$F645,IF($J646=$D646,$F646,IF($J647=$D647,$F647,IF($J648=$D648,$F648,IF($J649=$D649,$F649,IF($J650=$D650,$F650,IF($J651=$D651,$F651,IF($J652=$D652,$F652,IF(#REF!=#REF!,#REF!,IF($J653=$D653,$F653,IF($J654=$D654,$F654,IF($J655=$D655,$F655,IF($J656=$D656,$F656,IF($J657=$D657,$F657,IF($J658=$D658,$F658,IF($J659=$D659,$F659,IF($J660=$D660,$F660,IF($J661=$D661,$F661,IF($J662=$D662,$F662,IF($J663=$D663,$F663,IF($J664=$D664,$F664,IF($J665=$D665,$F665,IF($J666=$D666,$F666,IF($J667=$D667,$F667,IF($J668=$D668,$F668,IF($J669=$D669,$F669,IF($J670=$D670,$F670,IF($J671=$D671,$F671,IF($J672=$D672,$F672,IF($J673=$D673,$F673,IF($J674=$D674,$F674,IF($J675=$D675,$F675,IF($J676=$D676,$F676,IF($J677=$D677,$F677,IF($J678=$D678,$F678,IF($J679=$D679,$F679,IF($J680=$D680,$F680,IF($J681=$D681,$F681,IF($J682=$D682,$F682,IF($J683=$D683,$F683,IF($J684=$D684,$F684,IF($J685=$D685,$F685,IF($J687=$D687,$F687,IF($J688=$D688,$F688,IF($J689=$D689,$F689,IF($J690=$D690,$F690,""))))))))))))))))))))))))))))))))))))))))))))))))))))))))))))))))</f>
        <v>0.43541666666680701</v>
      </c>
      <c r="N627" s="3" t="s">
        <v>43</v>
      </c>
      <c r="O627" s="21" t="str">
        <f t="shared" si="70"/>
        <v>CLERC</v>
      </c>
      <c r="P627" s="5"/>
    </row>
    <row r="628" spans="3:16" ht="21.75" thickTop="1" thickBot="1">
      <c r="C628" s="5"/>
      <c r="D628" s="11" t="s">
        <v>501</v>
      </c>
      <c r="E628" s="9">
        <v>62.800000000000402</v>
      </c>
      <c r="F628" s="10">
        <v>0.436111111111252</v>
      </c>
      <c r="G628" s="5"/>
      <c r="H628" s="22" t="str">
        <f t="shared" si="71"/>
        <v>ZAPATA</v>
      </c>
      <c r="I628" s="3" t="s">
        <v>227</v>
      </c>
      <c r="J628" s="11" t="str">
        <f t="shared" si="67"/>
        <v>Z à D</v>
      </c>
      <c r="K628" s="6" t="str">
        <f t="shared" si="68"/>
        <v>ZAPATA - DELAROCHE</v>
      </c>
      <c r="L628" s="7">
        <f>IF($J628=$D628,$E628,IF($J629=$D629,$E629,IF($J630=$D630,$E630,IF($J631=$D631,$E631,IF($J632=$D632,$E632,IF($J633=$D633,$E633,IF($J634=$D634,$E634,IF($J635=$D635,$E635,IF($J636=$D636,$E636,IF($J637=$D637,$E637,IF($J638=$D638,$E638,IF($J639=$D639,$E639,IF($J640=$D640,$E640,IF($J641=$D641,$E641,IF($J642=$D642,$E642,IF($J643=$D643,$E643,IF($J644=$D644,$E644,IF($J645=$D645,$E645,IF($J646=$D646,$E646,IF($J647=$D647,$E647,IF($J648=$D648,$E648,IF($J649=$D649,$E649,IF($J650=$D650,$E650,IF($J651=$D651,$E651,IF($J652=$D652,$E652,IF(#REF!=#REF!,#REF!,IF($J653=$D653,$E653,IF($J654=$D654,$E654,IF($J655=$D655,$E655,IF($J656=$D656,$E656,IF($J657=$D657,$E657,IF($J658=$D658,$E658,IF($J659=$D659,$E659,IF($J660=$D660,$E660,IF($J661=$D661,$E661,IF($J662=$D662,$E662,IF($J663=$D663,$E663,IF($J664=$D664,$E664,IF($J665=$D665,$E665,IF($J666=$D666,$E666,IF($J667=$D667,$E667,IF($J668=$D668,$E668,IF($J669=$D669,$E669,IF($J670=$D670,$E670,IF($J671=$D671,$E671,IF($J672=$D672,$E672,IF($J673=$D673,$E673,IF($J674=$D674,$E674,IF($J675=$D675,$E675,IF($J676=$D676,$E676,IF($J677=$D677,$E677,IF($J678=$D678,$E678,IF($J679=$D679,$E679,IF($J680=$D680,$E680,IF($J681=$D681,$E681,IF($J682=$D682,$E682,IF($J683=$D683,$E683,IF($J684=$D684,$E684,IF($J685=$D685,$E685,IF($J686=$D686,$E686,IF($J688=$D688,$E688,IF($J689=$D689,$E689,IF($J690=$D690,$E690,IF($J691=$D691,$E691,""))))))))))))))))))))))))))))))))))))))))))))))))))))))))))))))))</f>
        <v>62.800000000000402</v>
      </c>
      <c r="M628" s="8">
        <f>IF($J628=$D628,$F628,IF($J629=$D629,$F629,IF($J630=$D630,$F630,IF($J631=$D631,$F631,IF($J632=$D632,$F632,IF($J633=$D633,$F633,IF($J634=$D634,$F634,IF($J635=$D635,$F635,IF($J636=$D636,$F636,IF($J637=$D637,$F637,IF($J638=$D638,$F638,IF($J639=$D639,$F639,IF($J640=$D640,$F640,IF($J641=$D641,$F641,IF($J642=$D642,$F642,IF($J643=$D643,$F643,IF($J644=$D644,$F644,IF($J645=$D645,$F645,IF($J646=$D646,$F646,IF($J647=$D647,$F647,IF($J648=$D648,$F648,IF($J649=$D649,$F649,IF($J650=$D650,$F650,IF($J651=$D651,$F651,IF($J652=$D652,$F652,IF(#REF!=#REF!,#REF!,IF($J653=$D653,$F653,IF($J654=$D654,$F654,IF($J655=$D655,$F655,IF($J656=$D656,$F656,IF($J657=$D657,$F657,IF($J658=$D658,$F658,IF($J659=$D659,$F659,IF($J660=$D660,$F660,IF($J661=$D661,$F661,IF($J662=$D662,$F662,IF($J663=$D663,$F663,IF($J664=$D664,$F664,IF($J665=$D665,$F665,IF($J666=$D666,$F666,IF($J667=$D667,$F667,IF($J668=$D668,$F668,IF($J669=$D669,$F669,IF($J670=$D670,$F670,IF($J671=$D671,$F671,IF($J672=$D672,$F672,IF($J673=$D673,$F673,IF($J674=$D674,$F674,IF($J675=$D675,$F675,IF($J676=$D676,$F676,IF($J677=$D677,$F677,IF($J678=$D678,$F678,IF($J679=$D679,$F679,IF($J680=$D680,$F680,IF($J681=$D681,$F681,IF($J682=$D682,$F682,IF($J683=$D683,$F683,IF($J684=$D684,$F684,IF($J685=$D685,$F685,IF($J686=$D686,$F686,IF($J688=$D688,$F688,IF($J689=$D689,$F689,IF($J690=$D690,$F690,IF($J691=$D691,$F691,""))))))))))))))))))))))))))))))))))))))))))))))))))))))))))))))))</f>
        <v>0.436111111111252</v>
      </c>
      <c r="N628" s="3" t="s">
        <v>44</v>
      </c>
      <c r="O628" s="21" t="str">
        <f t="shared" si="70"/>
        <v>DELAROCHE</v>
      </c>
      <c r="P628" s="5"/>
    </row>
    <row r="629" spans="3:16" ht="21.75" thickTop="1" thickBot="1">
      <c r="C629" s="5"/>
      <c r="D629" s="11" t="s">
        <v>502</v>
      </c>
      <c r="E629" s="9">
        <v>62.900000000000396</v>
      </c>
      <c r="F629" s="10">
        <v>0.436805555555697</v>
      </c>
      <c r="G629" s="5"/>
      <c r="H629" s="22" t="str">
        <f t="shared" si="71"/>
        <v>ZAPATA</v>
      </c>
      <c r="I629" s="3" t="s">
        <v>227</v>
      </c>
      <c r="J629" s="11" t="str">
        <f t="shared" si="67"/>
        <v>Z à E</v>
      </c>
      <c r="K629" s="6" t="str">
        <f t="shared" si="68"/>
        <v>ZAPATA - ELENA</v>
      </c>
      <c r="L629" s="7">
        <f>IF($J629=$D629,$E629,IF($J630=$D630,$E630,IF($J631=$D631,$E631,IF($J632=$D632,$E632,IF($J633=$D633,$E633,IF($J634=$D634,$E634,IF($J635=$D635,$E635,IF($J636=$D636,$E636,IF($J637=$D637,$E637,IF($J638=$D638,$E638,IF($J639=$D639,$E639,IF($J640=$D640,$E640,IF($J641=$D641,$E641,IF($J642=$D642,$E642,IF($J643=$D643,$E643,IF($J644=$D644,$E644,IF($J645=$D645,$E645,IF($J646=$D646,$E646,IF($J647=$D647,$E647,IF($J648=$D648,$E648,IF($J649=$D649,$E649,IF($J650=$D650,$E650,IF($J651=$D651,$E651,IF($J652=$D652,$E652,IF(#REF!=#REF!,#REF!,IF($J653=$D653,$E653,IF($J654=$D654,$E654,IF($J655=$D655,$E655,IF($J656=$D656,$E656,IF($J657=$D657,$E657,IF($J658=$D658,$E658,IF($J659=$D659,$E659,IF($J660=$D660,$E660,IF($J661=$D661,$E661,IF($J662=$D662,$E662,IF($J663=$D663,$E663,IF($J664=$D664,$E664,IF($J665=$D665,$E665,IF($J666=$D666,$E666,IF($J667=$D667,$E667,IF($J668=$D668,$E668,IF($J669=$D669,$E669,IF($J670=$D670,$E670,IF($J671=$D671,$E671,IF($J672=$D672,$E672,IF($J673=$D673,$E673,IF($J674=$D674,$E674,IF($J675=$D675,$E675,IF($J676=$D676,$E676,IF($J677=$D677,$E677,IF($J678=$D678,$E678,IF($J679=$D679,$E679,IF($J680=$D680,$E680,IF($J681=$D681,$E681,IF($J682=$D682,$E682,IF($J683=$D683,$E683,IF($J684=$D684,$E684,IF($J685=$D685,$E685,IF($J686=$D686,$E686,IF($J687=$D687,$E687,IF($J689=$D689,$E689,IF($J690=$D690,$E690,IF($J691=$D691,$E691,IF($J692=$D692,$E692,""))))))))))))))))))))))))))))))))))))))))))))))))))))))))))))))))</f>
        <v>62.900000000000396</v>
      </c>
      <c r="M629" s="8">
        <f>IF($J629=$D629,$F629,IF($J630=$D630,$F630,IF($J631=$D631,$F631,IF($J632=$D632,$F632,IF($J633=$D633,$F633,IF($J634=$D634,$F634,IF($J635=$D635,$F635,IF($J636=$D636,$F636,IF($J637=$D637,$F637,IF($J638=$D638,$F638,IF($J639=$D639,$F639,IF($J640=$D640,$F640,IF($J641=$D641,$F641,IF($J642=$D642,$F642,IF($J643=$D643,$F643,IF($J644=$D644,$F644,IF($J645=$D645,$F645,IF($J646=$D646,$F646,IF($J647=$D647,$F647,IF($J648=$D648,$F648,IF($J649=$D649,$F649,IF($J650=$D650,$F650,IF($J651=$D651,$F651,IF($J652=$D652,$F652,IF(#REF!=#REF!,#REF!,IF($J653=$D653,$F653,IF($J654=$D654,$F654,IF($J655=$D655,$F655,IF($J656=$D656,$F656,IF($J657=$D657,$F657,IF($J658=$D658,$F658,IF($J659=$D659,$F659,IF($J660=$D660,$F660,IF($J661=$D661,$F661,IF($J662=$D662,$F662,IF($J663=$D663,$F663,IF($J664=$D664,$F664,IF($J665=$D665,$F665,IF($J666=$D666,$F666,IF($J667=$D667,$F667,IF($J668=$D668,$F668,IF($J669=$D669,$F669,IF($J670=$D670,$F670,IF($J671=$D671,$F671,IF($J672=$D672,$F672,IF($J673=$D673,$F673,IF($J674=$D674,$F674,IF($J675=$D675,$F675,IF($J676=$D676,$F676,IF($J677=$D677,$F677,IF($J678=$D678,$F678,IF($J679=$D679,$F679,IF($J680=$D680,$F680,IF($J681=$D681,$F681,IF($J682=$D682,$F682,IF($J683=$D683,$F683,IF($J684=$D684,$F684,IF($J685=$D685,$F685,IF($J686=$D686,$F686,IF($J687=$D687,$F687,IF($J689=$D689,$F689,IF($J690=$D690,$F690,IF($J691=$D691,$F691,IF($J692=$D692,$F692,""))))))))))))))))))))))))))))))))))))))))))))))))))))))))))))))))</f>
        <v>0.436805555555697</v>
      </c>
      <c r="N629" s="3" t="s">
        <v>45</v>
      </c>
      <c r="O629" s="21" t="str">
        <f t="shared" si="70"/>
        <v>ELENA</v>
      </c>
      <c r="P629" s="5"/>
    </row>
    <row r="630" spans="3:16" ht="21.75" thickTop="1" thickBot="1">
      <c r="C630" s="5"/>
      <c r="D630" s="11" t="s">
        <v>503</v>
      </c>
      <c r="E630" s="9">
        <v>63.000000000000398</v>
      </c>
      <c r="F630" s="10">
        <v>0.437500000000142</v>
      </c>
      <c r="G630" s="5"/>
      <c r="H630" s="22" t="str">
        <f t="shared" si="71"/>
        <v>ZAPATA</v>
      </c>
      <c r="I630" s="3" t="s">
        <v>227</v>
      </c>
      <c r="J630" s="11" t="str">
        <f t="shared" si="67"/>
        <v>Z à F</v>
      </c>
      <c r="K630" s="6" t="str">
        <f t="shared" si="68"/>
        <v>ZAPATA - FAVRE</v>
      </c>
      <c r="L630" s="7">
        <f>IF($J630=$D630,$E630,IF($J631=$D631,$E631,IF($J632=$D632,$E632,IF($J633=$D633,$E633,IF($J634=$D634,$E634,IF($J635=$D635,$E635,IF($J636=$D636,$E636,IF($J637=$D637,$E637,IF($J638=$D638,$E638,IF($J639=$D639,$E639,IF($J640=$D640,$E640,IF($J641=$D641,$E641,IF($J642=$D642,$E642,IF($J643=$D643,$E643,IF($J644=$D644,$E644,IF($J645=$D645,$E645,IF($J646=$D646,$E646,IF($J647=$D647,$E647,IF($J648=$D648,$E648,IF($J649=$D649,$E649,IF($J650=$D650,$E650,IF($J651=$D651,$E651,IF($J652=$D652,$E652,IF(#REF!=#REF!,#REF!,IF($J653=$D653,$E653,IF($J654=$D654,$E654,IF($J655=$D655,$E655,IF($J656=$D656,$E656,IF($J657=$D657,$E657,IF($J658=$D658,$E658,IF($J659=$D659,$E659,IF($J660=$D660,$E660,IF($J661=$D661,$E661,IF($J662=$D662,$E662,IF($J663=$D663,$E663,IF($J664=$D664,$E664,IF($J665=$D665,$E665,IF($J666=$D666,$E666,IF($J667=$D667,$E667,IF($J668=$D668,$E668,IF($J669=$D669,$E669,IF($J670=$D670,$E670,IF($J671=$D671,$E671,IF($J672=$D672,$E672,IF($J673=$D673,$E673,IF($J674=$D674,$E674,IF($J675=$D675,$E675,IF($J676=$D676,$E676,IF($J677=$D677,$E677,IF($J678=$D678,$E678,IF($J679=$D679,$E679,IF($J680=$D680,$E680,IF($J681=$D681,$E681,IF($J682=$D682,$E682,IF($J683=$D683,$E683,IF($J684=$D684,$E684,IF($J685=$D685,$E685,IF($J686=$D686,$E686,IF($J687=$D687,$E687,IF($J688=$D688,$E688,IF($J690=$D690,$E690,IF($J691=$D691,$E691,IF($J692=$D692,$E692,IF($J693=$D693,$E693,""))))))))))))))))))))))))))))))))))))))))))))))))))))))))))))))))</f>
        <v>63.000000000000398</v>
      </c>
      <c r="M630" s="8">
        <f>IF($J630=$D630,$F630,IF($J631=$D631,$F631,IF($J632=$D632,$F632,IF($J633=$D633,$F633,IF($J634=$D634,$F634,IF($J635=$D635,$F635,IF($J636=$D636,$F636,IF($J637=$D637,$F637,IF($J638=$D638,$F638,IF($J639=$D639,$F639,IF($J640=$D640,$F640,IF($J641=$D641,$F641,IF($J642=$D642,$F642,IF($J643=$D643,$F643,IF($J644=$D644,$F644,IF($J645=$D645,$F645,IF($J646=$D646,$F646,IF($J647=$D647,$F647,IF($J648=$D648,$F648,IF($J649=$D649,$F649,IF($J650=$D650,$F650,IF($J651=$D651,$F651,IF($J652=$D652,$F652,IF(#REF!=#REF!,#REF!,IF($J653=$D653,$F653,IF($J654=$D654,$F654,IF($J655=$D655,$F655,IF($J656=$D656,$F656,IF($J657=$D657,$F657,IF($J658=$D658,$F658,IF($J659=$D659,$F659,IF($J660=$D660,$F660,IF($J661=$D661,$F661,IF($J662=$D662,$F662,IF($J663=$D663,$F663,IF($J664=$D664,$F664,IF($J665=$D665,$F665,IF($J666=$D666,$F666,IF($J667=$D667,$F667,IF($J668=$D668,$F668,IF($J669=$D669,$F669,IF($J670=$D670,$F670,IF($J671=$D671,$F671,IF($J672=$D672,$F672,IF($J673=$D673,$F673,IF($J674=$D674,$F674,IF($J675=$D675,$F675,IF($J676=$D676,$F676,IF($J677=$D677,$F677,IF($J678=$D678,$F678,IF($J679=$D679,$F679,IF($J680=$D680,$F680,IF($J681=$D681,$F681,IF($J682=$D682,$F682,IF($J683=$D683,$F683,IF($J684=$D684,$F684,IF($J685=$D685,$F685,IF($J686=$D686,$F686,IF($J687=$D687,$F687,IF($J688=$D688,$F688,IF($J690=$D690,$F690,IF($J691=$D691,$F691,IF($J692=$D692,$F692,IF($J693=$D693,$F693,""))))))))))))))))))))))))))))))))))))))))))))))))))))))))))))))))</f>
        <v>0.437500000000142</v>
      </c>
      <c r="N630" s="3" t="s">
        <v>46</v>
      </c>
      <c r="O630" s="21" t="str">
        <f t="shared" si="70"/>
        <v>FAVRE</v>
      </c>
      <c r="P630" s="5"/>
    </row>
    <row r="631" spans="3:16" ht="21.75" thickTop="1" thickBot="1">
      <c r="C631" s="5"/>
      <c r="D631" s="11" t="s">
        <v>504</v>
      </c>
      <c r="E631" s="9">
        <v>63.100000000000399</v>
      </c>
      <c r="F631" s="10">
        <v>0.43819444444458699</v>
      </c>
      <c r="G631" s="5"/>
      <c r="H631" s="22" t="str">
        <f t="shared" si="71"/>
        <v>ZAPATA</v>
      </c>
      <c r="I631" s="3" t="s">
        <v>227</v>
      </c>
      <c r="J631" s="11" t="str">
        <f t="shared" si="67"/>
        <v>Z à G</v>
      </c>
      <c r="K631" s="6" t="str">
        <f t="shared" si="68"/>
        <v>ZAPATA - GARREC</v>
      </c>
      <c r="L631" s="7">
        <f>IF($J631=$D631,$E631,IF($J632=$D632,$E632,IF($J633=$D633,$E633,IF($J634=$D634,$E634,IF($J635=$D635,$E635,IF($J636=$D636,$E636,IF($J637=$D637,$E637,IF($J638=$D638,$E638,IF($J639=$D639,$E639,IF($J640=$D640,$E640,IF($J641=$D641,$E641,IF($J642=$D642,$E642,IF($J643=$D643,$E643,IF($J644=$D644,$E644,IF($J645=$D645,$E645,IF($J646=$D646,$E646,IF($J647=$D647,$E647,IF($J648=$D648,$E648,IF($J649=$D649,$E649,IF($J650=$D650,$E650,IF($J651=$D651,$E651,IF($J652=$D652,$E652,IF(#REF!=#REF!,#REF!,IF($J653=$D653,$E653,IF($J654=$D654,$E654,IF($J655=$D655,$E655,IF($J656=$D656,$E656,IF($J657=$D657,$E657,IF($J658=$D658,$E658,IF($J659=$D659,$E659,IF($J660=$D660,$E660,IF($J661=$D661,$E661,IF($J662=$D662,$E662,IF($J663=$D663,$E663,IF($J664=$D664,$E664,IF($J665=$D665,$E665,IF($J666=$D666,$E666,IF($J667=$D667,$E667,IF($J668=$D668,$E668,IF($J669=$D669,$E669,IF($J670=$D670,$E670,IF($J671=$D671,$E671,IF($J672=$D672,$E672,IF($J673=$D673,$E673,IF($J674=$D674,$E674,IF($J675=$D675,$E675,IF($J676=$D676,$E676,IF($J677=$D677,$E677,IF($J678=$D678,$E678,IF($J679=$D679,$E679,IF($J680=$D680,$E680,IF($J681=$D681,$E681,IF($J682=$D682,$E682,IF($J683=$D683,$E683,IF($J684=$D684,$E684,IF($J685=$D685,$E685,IF($J686=$D686,$E686,IF($J687=$D687,$E687,IF($J688=$D688,$E688,IF($J689=$D689,$E689,IF($J691=$D691,$E691,IF($J692=$D692,$E692,IF($J693=$D693,$E693,IF($J694=$D694,$E694,""))))))))))))))))))))))))))))))))))))))))))))))))))))))))))))))))</f>
        <v>63.100000000000399</v>
      </c>
      <c r="M631" s="8">
        <f>IF($J631=$D631,$F631,IF($J632=$D632,$F632,IF($J633=$D633,$F633,IF($J634=$D634,$F634,IF($J635=$D635,$F635,IF($J636=$D636,$F636,IF($J637=$D637,$F637,IF($J638=$D638,$F638,IF($J639=$D639,$F639,IF($J640=$D640,$F640,IF($J641=$D641,$F641,IF($J642=$D642,$F642,IF($J643=$D643,$F643,IF($J644=$D644,$F644,IF($J645=$D645,$F645,IF($J646=$D646,$F646,IF($J647=$D647,$F647,IF($J648=$D648,$F648,IF($J649=$D649,$F649,IF($J650=$D650,$F650,IF($J651=$D651,$F651,IF($J652=$D652,$F652,IF(#REF!=#REF!,#REF!,IF($J653=$D653,$F653,IF($J654=$D654,$F654,IF($J655=$D655,$F655,IF($J656=$D656,$F656,IF($J657=$D657,$F657,IF($J658=$D658,$F658,IF($J659=$D659,$F659,IF($J660=$D660,$F660,IF($J661=$D661,$F661,IF($J662=$D662,$F662,IF($J663=$D663,$F663,IF($J664=$D664,$F664,IF($J665=$D665,$F665,IF($J666=$D666,$F666,IF($J667=$D667,$F667,IF($J668=$D668,$F668,IF($J669=$D669,$F669,IF($J670=$D670,$F670,IF($J671=$D671,$F671,IF($J672=$D672,$F672,IF($J673=$D673,$F673,IF($J674=$D674,$F674,IF($J675=$D675,$F675,IF($J676=$D676,$F676,IF($J677=$D677,$F677,IF($J678=$D678,$F678,IF($J679=$D679,$F679,IF($J680=$D680,$F680,IF($J681=$D681,$F681,IF($J682=$D682,$F682,IF($J683=$D683,$F683,IF($J684=$D684,$F684,IF($J685=$D685,$F685,IF($J686=$D686,$F686,IF($J687=$D687,$F687,IF($J688=$D688,$F688,IF($J689=$D689,$F689,IF($J691=$D691,$F691,IF($J692=$D692,$F692,IF($J693=$D693,$F693,IF($J694=$D694,$F694,""))))))))))))))))))))))))))))))))))))))))))))))))))))))))))))))))</f>
        <v>0.43819444444458699</v>
      </c>
      <c r="N631" s="3" t="s">
        <v>47</v>
      </c>
      <c r="O631" s="21" t="str">
        <f t="shared" si="70"/>
        <v>GARREC</v>
      </c>
      <c r="P631" s="5"/>
    </row>
    <row r="632" spans="3:16" ht="21.75" thickTop="1" thickBot="1">
      <c r="C632" s="5"/>
      <c r="D632" s="11" t="s">
        <v>505</v>
      </c>
      <c r="E632" s="9">
        <v>63.200000000000401</v>
      </c>
      <c r="F632" s="10">
        <v>0.43888888888903199</v>
      </c>
      <c r="G632" s="5"/>
      <c r="H632" s="22" t="str">
        <f t="shared" si="71"/>
        <v>ZAPATA</v>
      </c>
      <c r="I632" s="3" t="s">
        <v>227</v>
      </c>
      <c r="J632" s="11" t="str">
        <f t="shared" ref="J632:J648" si="73">I632&amp;" à " &amp;N632</f>
        <v>Z à H</v>
      </c>
      <c r="K632" s="6" t="str">
        <f t="shared" ref="K632:K648" si="74">(H632&amp;" - "&amp;O632)</f>
        <v>ZAPATA - HADJ</v>
      </c>
      <c r="L632" s="7">
        <f>IF($J632=$D632,$E632,IF($J633=$D633,$E633,IF($J634=$D634,$E634,IF($J635=$D635,$E635,IF($J636=$D636,$E636,IF($J637=$D637,$E637,IF($J638=$D638,$E638,IF($J639=$D639,$E639,IF($J640=$D640,$E640,IF($J641=$D641,$E641,IF($J642=$D642,$E642,IF($J643=$D643,$E643,IF($J644=$D644,$E644,IF($J645=$D645,$E645,IF($J646=$D646,$E646,IF($J647=$D647,$E647,IF($J648=$D648,$E648,IF($J649=$D649,$E649,IF($J650=$D650,$E650,IF($J651=$D651,$E651,IF($J652=$D652,$E652,IF(#REF!=#REF!,#REF!,IF($J653=$D653,$E653,IF($J654=$D654,$E654,IF($J655=$D655,$E655,IF($J656=$D656,$E656,IF($J657=$D657,$E657,IF($J658=$D658,$E658,IF($J659=$D659,$E659,IF($J660=$D660,$E660,IF($J661=$D661,$E661,IF($J662=$D662,$E662,IF($J663=$D663,$E663,IF($J664=$D664,$E664,IF($J665=$D665,$E665,IF($J666=$D666,$E666,IF($J667=$D667,$E667,IF($J668=$D668,$E668,IF($J669=$D669,$E669,IF($J670=$D670,$E670,IF($J671=$D671,$E671,IF($J672=$D672,$E672,IF($J673=$D673,$E673,IF($J674=$D674,$E674,IF($J675=$D675,$E675,IF($J676=$D676,$E676,IF($J677=$D677,$E677,IF($J678=$D678,$E678,IF($J679=$D679,$E679,IF($J680=$D680,$E680,IF($J681=$D681,$E681,IF($J682=$D682,$E682,IF($J683=$D683,$E683,IF($J684=$D684,$E684,IF($J685=$D685,$E685,IF($J686=$D686,$E686,IF($J687=$D687,$E687,IF($J688=$D688,$E688,IF($J689=$D689,$E689,IF($J690=$D690,$E690,IF($J692=$D692,$E692,IF($J693=$D693,$E693,IF($J694=$D694,$E694,IF($J695=$D695,$E695,""))))))))))))))))))))))))))))))))))))))))))))))))))))))))))))))))</f>
        <v>63.200000000000401</v>
      </c>
      <c r="M632" s="8">
        <f>IF($J632=$D632,$F632,IF($J633=$D633,$F633,IF($J634=$D634,$F634,IF($J635=$D635,$F635,IF($J636=$D636,$F636,IF($J637=$D637,$F637,IF($J638=$D638,$F638,IF($J639=$D639,$F639,IF($J640=$D640,$F640,IF($J641=$D641,$F641,IF($J642=$D642,$F642,IF($J643=$D643,$F643,IF($J644=$D644,$F644,IF($J645=$D645,$F645,IF($J646=$D646,$F646,IF($J647=$D647,$F647,IF($J648=$D648,$F648,IF($J649=$D649,$F649,IF($J650=$D650,$F650,IF($J651=$D651,$F651,IF($J652=$D652,$F652,IF(#REF!=#REF!,#REF!,IF($J653=$D653,$F653,IF($J654=$D654,$F654,IF($J655=$D655,$F655,IF($J656=$D656,$F656,IF($J657=$D657,$F657,IF($J658=$D658,$F658,IF($J659=$D659,$F659,IF($J660=$D660,$F660,IF($J661=$D661,$F661,IF($J662=$D662,$F662,IF($J663=$D663,$F663,IF($J664=$D664,$F664,IF($J665=$D665,$F665,IF($J666=$D666,$F666,IF($J667=$D667,$F667,IF($J668=$D668,$F668,IF($J669=$D669,$F669,IF($J670=$D670,$F670,IF($J671=$D671,$F671,IF($J672=$D672,$F672,IF($J673=$D673,$F673,IF($J674=$D674,$F674,IF($J675=$D675,$F675,IF($J676=$D676,$F676,IF($J677=$D677,$F677,IF($J678=$D678,$F678,IF($J679=$D679,$F679,IF($J680=$D680,$F680,IF($J681=$D681,$F681,IF($J682=$D682,$F682,IF($J683=$D683,$F683,IF($J684=$D684,$F684,IF($J685=$D685,$F685,IF($J686=$D686,$F686,IF($J687=$D687,$F687,IF($J688=$D688,$F688,IF($J689=$D689,$F689,IF($J690=$D690,$F690,IF($J692=$D692,$F692,IF($J693=$D693,$F693,IF($J694=$D694,$F694,IF($J695=$D695,$F695,""))))))))))))))))))))))))))))))))))))))))))))))))))))))))))))))))</f>
        <v>0.43888888888903199</v>
      </c>
      <c r="N632" s="3" t="s">
        <v>48</v>
      </c>
      <c r="O632" s="21" t="str">
        <f t="shared" ref="O632:O648" si="75">IF(N632="A",$A$1,IF(N632="B",$A$2,IF(N632="C",$A$3,IF(N632="D",$A$4,IF(N632="E",$A$5,IF(N632="F",$A$6,IF(N632="G",$A$7,IF(N632="H",$A$8,IF(N632="I",$A$9,IF(N632="J",$A$10,IF(N632="K",$A$11,IF(N632="L",$A$12,IF(N632="M",$A$13,IF(N632="N",$A$14,IF(N632="O",$A$15,IF(N632="P",$A$16,IF(N632="Q",$A$17,IF(N632="R",$A$18,IF(N632="S",$A$19,IF(N632="T",$A$20,IF(N632="U",$A$21,IF(N632="V",$A$22,IF(N632="W",$A$23,IF(N632="X",$A$24,IF(N632="Y",$A$25,IF(N632="Z",$A$26,""))))))))))))))))))))))))))</f>
        <v>HADJ</v>
      </c>
      <c r="P632" s="5"/>
    </row>
    <row r="633" spans="3:16" ht="21.75" thickTop="1" thickBot="1">
      <c r="C633" s="5"/>
      <c r="D633" s="11" t="s">
        <v>506</v>
      </c>
      <c r="E633" s="9">
        <v>63.300000000000402</v>
      </c>
      <c r="F633" s="10">
        <v>0.43958333333347699</v>
      </c>
      <c r="G633" s="5"/>
      <c r="H633" s="22" t="str">
        <f t="shared" si="71"/>
        <v>ZAPATA</v>
      </c>
      <c r="I633" s="3" t="s">
        <v>227</v>
      </c>
      <c r="J633" s="11" t="str">
        <f t="shared" si="73"/>
        <v>Z à I</v>
      </c>
      <c r="K633" s="6" t="str">
        <f t="shared" si="74"/>
        <v>ZAPATA - INAUDI</v>
      </c>
      <c r="L633" s="7">
        <f>IF($J633=$D633,$E633,IF($J634=$D634,$E634,IF($J635=$D635,$E635,IF($J636=$D636,$E636,IF($J637=$D637,$E637,IF($J638=$D638,$E638,IF($J639=$D639,$E639,IF($J640=$D640,$E640,IF($J641=$D641,$E641,IF($J642=$D642,$E642,IF($J643=$D643,$E643,IF($J644=$D644,$E644,IF($J645=$D645,$E645,IF($J646=$D646,$E646,IF($J647=$D647,$E647,IF($J648=$D648,$E648,IF($J649=$D649,$E649,IF($J650=$D650,$E650,IF($J651=$D651,$E651,IF($J652=$D652,$E652,IF(#REF!=#REF!,#REF!,IF($J653=$D653,$E653,IF($J654=$D654,$E654,IF($J655=$D655,$E655,IF($J656=$D656,$E656,IF($J657=$D657,$E657,IF($J658=$D658,$E658,IF($J659=$D659,$E659,IF($J660=$D660,$E660,IF($J661=$D661,$E661,IF($J662=$D662,$E662,IF($J663=$D663,$E663,IF($J664=$D664,$E664,IF($J665=$D665,$E665,IF($J666=$D666,$E666,IF($J667=$D667,$E667,IF($J668=$D668,$E668,IF($J669=$D669,$E669,IF($J670=$D670,$E670,IF($J671=$D671,$E671,IF($J672=$D672,$E672,IF($J673=$D673,$E673,IF($J674=$D674,$E674,IF($J675=$D675,$E675,IF($J676=$D676,$E676,IF($J677=$D677,$E677,IF($J678=$D678,$E678,IF($J679=$D679,$E679,IF($J680=$D680,$E680,IF($J681=$D681,$E681,IF($J682=$D682,$E682,IF($J683=$D683,$E683,IF($J684=$D684,$E684,IF($J685=$D685,$E685,IF($J686=$D686,$E686,IF($J687=$D687,$E687,IF($J688=$D688,$E688,IF($J689=$D689,$E689,IF($J690=$D690,$E690,IF($J691=$D691,$E691,IF($J693=$D693,$E693,IF($J694=$D694,$E694,IF($J695=$D695,$E695,IF($J696=$D696,$E696,""))))))))))))))))))))))))))))))))))))))))))))))))))))))))))))))))</f>
        <v>63.300000000000402</v>
      </c>
      <c r="M633" s="8">
        <f>IF($J633=$D633,$F633,IF($J634=$D634,$F634,IF($J635=$D635,$F635,IF($J636=$D636,$F636,IF($J637=$D637,$F637,IF($J638=$D638,$F638,IF($J639=$D639,$F639,IF($J640=$D640,$F640,IF($J641=$D641,$F641,IF($J642=$D642,$F642,IF($J643=$D643,$F643,IF($J644=$D644,$F644,IF($J645=$D645,$F645,IF($J646=$D646,$F646,IF($J647=$D647,$F647,IF($J648=$D648,$F648,IF($J649=$D649,$F649,IF($J650=$D650,$F650,IF($J651=$D651,$F651,IF($J652=$D652,$F652,IF(#REF!=#REF!,#REF!,IF($J653=$D653,$F653,IF($J654=$D654,$F654,IF($J655=$D655,$F655,IF($J656=$D656,$F656,IF($J657=$D657,$F657,IF($J658=$D658,$F658,IF($J659=$D659,$F659,IF($J660=$D660,$F660,IF($J661=$D661,$F661,IF($J662=$D662,$F662,IF($J663=$D663,$F663,IF($J664=$D664,$F664,IF($J665=$D665,$F665,IF($J666=$D666,$F666,IF($J667=$D667,$F667,IF($J668=$D668,$F668,IF($J669=$D669,$F669,IF($J670=$D670,$F670,IF($J671=$D671,$F671,IF($J672=$D672,$F672,IF($J673=$D673,$F673,IF($J674=$D674,$F674,IF($J675=$D675,$F675,IF($J676=$D676,$F676,IF($J677=$D677,$F677,IF($J678=$D678,$F678,IF($J679=$D679,$F679,IF($J680=$D680,$F680,IF($J681=$D681,$F681,IF($J682=$D682,$F682,IF($J683=$D683,$F683,IF($J684=$D684,$F684,IF($J685=$D685,$F685,IF($J686=$D686,$F686,IF($J687=$D687,$F687,IF($J688=$D688,$F688,IF($J689=$D689,$F689,IF($J690=$D690,$F690,IF($J691=$D691,$F691,IF($J693=$D693,$F693,IF($J694=$D694,$F694,IF($J695=$D695,$F695,IF($J696=$D696,$F696,""))))))))))))))))))))))))))))))))))))))))))))))))))))))))))))))))</f>
        <v>0.43958333333347699</v>
      </c>
      <c r="N633" s="3" t="s">
        <v>49</v>
      </c>
      <c r="O633" s="21" t="str">
        <f t="shared" si="75"/>
        <v>INAUDI</v>
      </c>
      <c r="P633" s="5"/>
    </row>
    <row r="634" spans="3:16" ht="21.75" thickTop="1" thickBot="1">
      <c r="C634" s="5"/>
      <c r="D634" s="11" t="s">
        <v>507</v>
      </c>
      <c r="E634" s="9">
        <v>63.400000000000396</v>
      </c>
      <c r="F634" s="10">
        <v>0.44027777777792199</v>
      </c>
      <c r="G634" s="5"/>
      <c r="H634" s="22" t="str">
        <f t="shared" si="71"/>
        <v>ZAPATA</v>
      </c>
      <c r="I634" s="3" t="s">
        <v>227</v>
      </c>
      <c r="J634" s="11" t="str">
        <f t="shared" si="73"/>
        <v>Z à J</v>
      </c>
      <c r="K634" s="6" t="str">
        <f t="shared" si="74"/>
        <v>ZAPATA - JAQUET</v>
      </c>
      <c r="L634" s="7">
        <f>IF($J634=$D634,$E634,IF($J635=$D635,$E635,IF($J636=$D636,$E636,IF($J637=$D637,$E637,IF($J638=$D638,$E638,IF($J639=$D639,$E639,IF($J640=$D640,$E640,IF($J641=$D641,$E641,IF($J642=$D642,$E642,IF($J643=$D643,$E643,IF($J644=$D644,$E644,IF($J645=$D645,$E645,IF($J646=$D646,$E646,IF($J647=$D647,$E647,IF($J648=$D648,$E648,IF($J649=$D649,$E649,IF($J650=$D650,$E650,IF($J651=$D651,$E651,IF($J652=$D652,$E652,IF(#REF!=#REF!,#REF!,IF($J653=$D653,$E653,IF($J654=$D654,$E654,IF($J655=$D655,$E655,IF($J656=$D656,$E656,IF($J657=$D657,$E657,IF($J658=$D658,$E658,IF($J659=$D659,$E659,IF($J660=$D660,$E660,IF($J661=$D661,$E661,IF($J662=$D662,$E662,IF($J663=$D663,$E663,IF($J664=$D664,$E664,IF($J665=$D665,$E665,IF($J666=$D666,$E666,IF($J667=$D667,$E667,IF($J668=$D668,$E668,IF($J669=$D669,$E669,IF($J670=$D670,$E670,IF($J671=$D671,$E671,IF($J672=$D672,$E672,IF($J673=$D673,$E673,IF($J674=$D674,$E674,IF($J675=$D675,$E675,IF($J676=$D676,$E676,IF($J677=$D677,$E677,IF($J678=$D678,$E678,IF($J679=$D679,$E679,IF($J680=$D680,$E680,IF($J681=$D681,$E681,IF($J682=$D682,$E682,IF($J683=$D683,$E683,IF($J684=$D684,$E684,IF($J685=$D685,$E685,IF($J686=$D686,$E686,IF($J687=$D687,$E687,IF($J688=$D688,$E688,IF($J689=$D689,$E689,IF($J690=$D690,$E690,IF($J691=$D691,$E691,IF($J692=$D692,$E692,IF($J694=$D694,$E694,IF($J695=$D695,$E695,IF($J696=$D696,$E696,IF($J697=$D697,$E697,""))))))))))))))))))))))))))))))))))))))))))))))))))))))))))))))))</f>
        <v>63.400000000000396</v>
      </c>
      <c r="M634" s="8">
        <f>IF($J634=$D634,$F634,IF($J635=$D635,$F635,IF($J636=$D636,$F636,IF($J637=$D637,$F637,IF($J638=$D638,$F638,IF($J639=$D639,$F639,IF($J640=$D640,$F640,IF($J641=$D641,$F641,IF($J642=$D642,$F642,IF($J643=$D643,$F643,IF($J644=$D644,$F644,IF($J645=$D645,$F645,IF($J646=$D646,$F646,IF($J647=$D647,$F647,IF($J648=$D648,$F648,IF($J649=$D649,$F649,IF($J650=$D650,$F650,IF($J651=$D651,$F651,IF($J652=$D652,$F652,IF(#REF!=#REF!,#REF!,IF($J653=$D653,$F653,IF($J654=$D654,$F654,IF($J655=$D655,$F655,IF($J656=$D656,$F656,IF($J657=$D657,$F657,IF($J658=$D658,$F658,IF($J659=$D659,$F659,IF($J660=$D660,$F660,IF($J661=$D661,$F661,IF($J662=$D662,$F662,IF($J663=$D663,$F663,IF($J664=$D664,$F664,IF($J665=$D665,$F665,IF($J666=$D666,$F666,IF($J667=$D667,$F667,IF($J668=$D668,$F668,IF($J669=$D669,$F669,IF($J670=$D670,$F670,IF($J671=$D671,$F671,IF($J672=$D672,$F672,IF($J673=$D673,$F673,IF($J674=$D674,$F674,IF($J675=$D675,$F675,IF($J676=$D676,$F676,IF($J677=$D677,$F677,IF($J678=$D678,$F678,IF($J679=$D679,$F679,IF($J680=$D680,$F680,IF($J681=$D681,$F681,IF($J682=$D682,$F682,IF($J683=$D683,$F683,IF($J684=$D684,$F684,IF($J685=$D685,$F685,IF($J686=$D686,$F686,IF($J687=$D687,$F687,IF($J688=$D688,$F688,IF($J689=$D689,$F689,IF($J690=$D690,$F690,IF($J691=$D691,$F691,IF($J692=$D692,$F692,IF($J694=$D694,$F694,IF($J695=$D695,$F695,IF($J696=$D696,$F696,IF($J697=$D697,$F697,""))))))))))))))))))))))))))))))))))))))))))))))))))))))))))))))))</f>
        <v>0.44027777777792199</v>
      </c>
      <c r="N634" s="3" t="s">
        <v>50</v>
      </c>
      <c r="O634" s="21" t="str">
        <f t="shared" si="75"/>
        <v>JAQUET</v>
      </c>
      <c r="P634" s="5"/>
    </row>
    <row r="635" spans="3:16" ht="21.75" thickTop="1" thickBot="1">
      <c r="C635" s="5"/>
      <c r="D635" s="11" t="s">
        <v>508</v>
      </c>
      <c r="E635" s="9">
        <v>63.500000000000398</v>
      </c>
      <c r="F635" s="10">
        <v>0.44097222222236698</v>
      </c>
      <c r="G635" s="5"/>
      <c r="H635" s="22" t="str">
        <f t="shared" si="71"/>
        <v>ZAPATA</v>
      </c>
      <c r="I635" s="3" t="s">
        <v>227</v>
      </c>
      <c r="J635" s="11" t="str">
        <f t="shared" si="73"/>
        <v>Z à K</v>
      </c>
      <c r="K635" s="6" t="str">
        <f t="shared" si="74"/>
        <v>ZAPATA - KRAMER</v>
      </c>
      <c r="L635" s="7">
        <f>IF($J635=$D635,$E635,IF($J636=$D636,$E636,IF($J637=$D637,$E637,IF($J638=$D638,$E638,IF($J639=$D639,$E639,IF($J640=$D640,$E640,IF($J641=$D641,$E641,IF($J642=$D642,$E642,IF($J643=$D643,$E643,IF($J644=$D644,$E644,IF($J645=$D645,$E645,IF($J646=$D646,$E646,IF($J647=$D647,$E647,IF($J648=$D648,$E648,IF($J649=$D649,$E649,IF($J650=$D650,$E650,IF($J651=$D651,$E651,IF($J652=$D652,$E652,IF(#REF!=#REF!,#REF!,IF($J653=$D653,$E653,IF($J654=$D654,$E654,IF($J655=$D655,$E655,IF($J656=$D656,$E656,IF($J657=$D657,$E657,IF($J658=$D658,$E658,IF($J659=$D659,$E659,IF($J660=$D660,$E660,IF($J661=$D661,$E661,IF($J662=$D662,$E662,IF($J663=$D663,$E663,IF($J664=$D664,$E664,IF($J665=$D665,$E665,IF($J666=$D666,$E666,IF($J667=$D667,$E667,IF($J668=$D668,$E668,IF($J669=$D669,$E669,IF($J670=$D670,$E670,IF($J671=$D671,$E671,IF($J672=$D672,$E672,IF($J673=$D673,$E673,IF($J674=$D674,$E674,IF($J675=$D675,$E675,IF($J676=$D676,$E676,IF($J677=$D677,$E677,IF($J678=$D678,$E678,IF($J679=$D679,$E679,IF($J680=$D680,$E680,IF($J681=$D681,$E681,IF($J682=$D682,$E682,IF($J683=$D683,$E683,IF($J684=$D684,$E684,IF($J685=$D685,$E685,IF($J686=$D686,$E686,IF($J687=$D687,$E687,IF($J688=$D688,$E688,IF($J689=$D689,$E689,IF($J690=$D690,$E690,IF($J691=$D691,$E691,IF($J692=$D692,$E692,IF($J693=$D693,$E693,IF($J695=$D695,$E695,IF($J696=$D696,$E696,IF($J697=$D697,$E697,IF($J698=$D698,$E698,""))))))))))))))))))))))))))))))))))))))))))))))))))))))))))))))))</f>
        <v>63.500000000000398</v>
      </c>
      <c r="M635" s="8">
        <f>IF($J635=$D635,$F635,IF($J636=$D636,$F636,IF($J637=$D637,$F637,IF($J638=$D638,$F638,IF($J639=$D639,$F639,IF($J640=$D640,$F640,IF($J641=$D641,$F641,IF($J642=$D642,$F642,IF($J643=$D643,$F643,IF($J644=$D644,$F644,IF($J645=$D645,$F645,IF($J646=$D646,$F646,IF($J647=$D647,$F647,IF($J648=$D648,$F648,IF($J649=$D649,$F649,IF($J650=$D650,$F650,IF($J651=$D651,$F651,IF($J652=$D652,$F652,IF(#REF!=#REF!,#REF!,IF($J653=$D653,$F653,IF($J654=$D654,$F654,IF($J655=$D655,$F655,IF($J656=$D656,$F656,IF($J657=$D657,$F657,IF($J658=$D658,$F658,IF($J659=$D659,$F659,IF($J660=$D660,$F660,IF($J661=$D661,$F661,IF($J662=$D662,$F662,IF($J663=$D663,$F663,IF($J664=$D664,$F664,IF($J665=$D665,$F665,IF($J666=$D666,$F666,IF($J667=$D667,$F667,IF($J668=$D668,$F668,IF($J669=$D669,$F669,IF($J670=$D670,$F670,IF($J671=$D671,$F671,IF($J672=$D672,$F672,IF($J673=$D673,$F673,IF($J674=$D674,$F674,IF($J675=$D675,$F675,IF($J676=$D676,$F676,IF($J677=$D677,$F677,IF($J678=$D678,$F678,IF($J679=$D679,$F679,IF($J680=$D680,$F680,IF($J681=$D681,$F681,IF($J682=$D682,$F682,IF($J683=$D683,$F683,IF($J684=$D684,$F684,IF($J685=$D685,$F685,IF($J686=$D686,$F686,IF($J687=$D687,$F687,IF($J688=$D688,$F688,IF($J689=$D689,$F689,IF($J690=$D690,$F690,IF($J691=$D691,$F691,IF($J692=$D692,$F692,IF($J693=$D693,$F693,IF($J695=$D695,$F695,IF($J696=$D696,$F696,IF($J697=$D697,$F697,IF($J698=$D698,$F698,""))))))))))))))))))))))))))))))))))))))))))))))))))))))))))))))))</f>
        <v>0.44097222222236698</v>
      </c>
      <c r="N635" s="3" t="s">
        <v>51</v>
      </c>
      <c r="O635" s="21" t="str">
        <f t="shared" si="75"/>
        <v>KRAMER</v>
      </c>
      <c r="P635" s="5"/>
    </row>
    <row r="636" spans="3:16" ht="21.75" thickTop="1" thickBot="1">
      <c r="C636" s="5"/>
      <c r="D636" s="11" t="s">
        <v>509</v>
      </c>
      <c r="E636" s="9">
        <v>63.600000000000399</v>
      </c>
      <c r="F636" s="10">
        <v>0.44166666666681198</v>
      </c>
      <c r="G636" s="5"/>
      <c r="H636" s="22" t="str">
        <f t="shared" si="71"/>
        <v>ZAPATA</v>
      </c>
      <c r="I636" s="3" t="s">
        <v>227</v>
      </c>
      <c r="J636" s="11" t="str">
        <f t="shared" si="73"/>
        <v>Z à L</v>
      </c>
      <c r="K636" s="6" t="str">
        <f t="shared" si="74"/>
        <v>ZAPATA - LAFLEUR</v>
      </c>
      <c r="L636" s="7">
        <f>IF($J636=$D636,$E636,IF($J637=$D637,$E637,IF($J638=$D638,$E638,IF($J639=$D639,$E639,IF($J640=$D640,$E640,IF($J641=$D641,$E641,IF($J642=$D642,$E642,IF($J643=$D643,$E643,IF($J644=$D644,$E644,IF($J645=$D645,$E645,IF($J646=$D646,$E646,IF($J647=$D647,$E647,IF($J648=$D648,$E648,IF($J649=$D649,$E649,IF($J650=$D650,$E650,IF($J651=$D651,$E651,IF($J652=$D652,$E652,IF(#REF!=#REF!,#REF!,IF($J653=$D653,$E653,IF($J654=$D654,$E654,IF($J655=$D655,$E655,IF($J656=$D656,$E656,IF($J657=$D657,$E657,IF($J658=$D658,$E658,IF($J659=$D659,$E659,IF($J660=$D660,$E660,IF($J661=$D661,$E661,IF($J662=$D662,$E662,IF($J663=$D663,$E663,IF($J664=$D664,$E664,IF($J665=$D665,$E665,IF($J666=$D666,$E666,IF($J667=$D667,$E667,IF($J668=$D668,$E668,IF($J669=$D669,$E669,IF($J670=$D670,$E670,IF($J671=$D671,$E671,IF($J672=$D672,$E672,IF($J673=$D673,$E673,IF($J674=$D674,$E674,IF($J675=$D675,$E675,IF($J676=$D676,$E676,IF($J677=$D677,$E677,IF($J678=$D678,$E678,IF($J679=$D679,$E679,IF($J680=$D680,$E680,IF($J681=$D681,$E681,IF($J682=$D682,$E682,IF($J683=$D683,$E683,IF($J684=$D684,$E684,IF($J685=$D685,$E685,IF($J686=$D686,$E686,IF($J687=$D687,$E687,IF($J688=$D688,$E688,IF($J689=$D689,$E689,IF($J690=$D690,$E690,IF($J691=$D691,$E691,IF($J692=$D692,$E692,IF($J693=$D693,$E693,IF($J694=$D694,$E694,IF($J696=$D696,$E696,IF($J697=$D697,$E697,IF($J698=$D698,$E698,IF($J699=$D699,$E699,""))))))))))))))))))))))))))))))))))))))))))))))))))))))))))))))))</f>
        <v>63.600000000000399</v>
      </c>
      <c r="M636" s="8">
        <f>IF($J636=$D636,$F636,IF($J637=$D637,$F637,IF($J638=$D638,$F638,IF($J639=$D639,$F639,IF($J640=$D640,$F640,IF($J641=$D641,$F641,IF($J642=$D642,$F642,IF($J643=$D643,$F643,IF($J644=$D644,$F644,IF($J645=$D645,$F645,IF($J646=$D646,$F646,IF($J647=$D647,$F647,IF($J648=$D648,$F648,IF($J649=$D649,$F649,IF($J650=$D650,$F650,IF($J651=$D651,$F651,IF($J652=$D652,$F652,IF(#REF!=#REF!,#REF!,IF($J653=$D653,$F653,IF($J654=$D654,$F654,IF($J655=$D655,$F655,IF($J656=$D656,$F656,IF($J657=$D657,$F657,IF($J658=$D658,$F658,IF($J659=$D659,$F659,IF($J660=$D660,$F660,IF($J661=$D661,$F661,IF($J662=$D662,$F662,IF($J663=$D663,$F663,IF($J664=$D664,$F664,IF($J665=$D665,$F665,IF($J666=$D666,$F666,IF($J667=$D667,$F667,IF($J668=$D668,$F668,IF($J669=$D669,$F669,IF($J670=$D670,$F670,IF($J671=$D671,$F671,IF($J672=$D672,$F672,IF($J673=$D673,$F673,IF($J674=$D674,$F674,IF($J675=$D675,$F675,IF($J676=$D676,$F676,IF($J677=$D677,$F677,IF($J678=$D678,$F678,IF($J679=$D679,$F679,IF($J680=$D680,$F680,IF($J681=$D681,$F681,IF($J682=$D682,$F682,IF($J683=$D683,$F683,IF($J684=$D684,$F684,IF($J685=$D685,$F685,IF($J686=$D686,$F686,IF($J687=$D687,$F687,IF($J688=$D688,$F688,IF($J689=$D689,$F689,IF($J690=$D690,$F690,IF($J691=$D691,$F691,IF($J692=$D692,$F692,IF($J693=$D693,$F693,IF($J694=$D694,$F694,IF($J696=$D696,$F696,IF($J697=$D697,$F697,IF($J698=$D698,$F698,IF($J699=$D699,$F699,""))))))))))))))))))))))))))))))))))))))))))))))))))))))))))))))))</f>
        <v>0.44166666666681198</v>
      </c>
      <c r="N636" s="3" t="s">
        <v>52</v>
      </c>
      <c r="O636" s="21" t="str">
        <f t="shared" si="75"/>
        <v>LAFLEUR</v>
      </c>
      <c r="P636" s="5"/>
    </row>
    <row r="637" spans="3:16" ht="21.75" thickTop="1" thickBot="1">
      <c r="C637" s="5"/>
      <c r="D637" s="11" t="s">
        <v>510</v>
      </c>
      <c r="E637" s="9">
        <v>63.700000000000401</v>
      </c>
      <c r="F637" s="10">
        <v>0.44236111111125698</v>
      </c>
      <c r="G637" s="5"/>
      <c r="H637" s="22" t="str">
        <f t="shared" si="71"/>
        <v>ZAPATA</v>
      </c>
      <c r="I637" s="3" t="s">
        <v>227</v>
      </c>
      <c r="J637" s="11" t="str">
        <f t="shared" si="73"/>
        <v>Z à M</v>
      </c>
      <c r="K637" s="6" t="str">
        <f t="shared" si="74"/>
        <v>ZAPATA - MERCIER</v>
      </c>
      <c r="L637" s="7">
        <f>IF($J637=$D637,$E637,IF($J638=$D638,$E638,IF($J639=$D639,$E639,IF($J640=$D640,$E640,IF($J641=$D641,$E641,IF($J642=$D642,$E642,IF($J643=$D643,$E643,IF($J644=$D644,$E644,IF($J645=$D645,$E645,IF($J646=$D646,$E646,IF($J647=$D647,$E647,IF($J648=$D648,$E648,IF($J649=$D649,$E649,IF($J650=$D650,$E650,IF($J651=$D651,$E651,IF($J652=$D652,$E652,IF(#REF!=#REF!,#REF!,IF($J653=$D653,$E653,IF($J654=$D654,$E654,IF($J655=$D655,$E655,IF($J656=$D656,$E656,IF($J657=$D657,$E657,IF($J658=$D658,$E658,IF($J659=$D659,$E659,IF($J660=$D660,$E660,IF($J661=$D661,$E661,IF($J662=$D662,$E662,IF($J663=$D663,$E663,IF($J664=$D664,$E664,IF($J665=$D665,$E665,IF($J666=$D666,$E666,IF($J667=$D667,$E667,IF($J668=$D668,$E668,IF($J669=$D669,$E669,IF($J670=$D670,$E670,IF($J671=$D671,$E671,IF($J672=$D672,$E672,IF($J673=$D673,$E673,IF($J674=$D674,$E674,IF($J675=$D675,$E675,IF($J676=$D676,$E676,IF($J677=$D677,$E677,IF($J678=$D678,$E678,IF($J679=$D679,$E679,IF($J680=$D680,$E680,IF($J681=$D681,$E681,IF($J682=$D682,$E682,IF($J683=$D683,$E683,IF($J684=$D684,$E684,IF($J685=$D685,$E685,IF($J686=$D686,$E686,IF($J687=$D687,$E687,IF($J688=$D688,$E688,IF($J689=$D689,$E689,IF($J690=$D690,$E690,IF($J691=$D691,$E691,IF($J692=$D692,$E692,IF($J693=$D693,$E693,IF($J694=$D694,$E694,IF($J695=$D695,$E695,IF($J697=$D697,$E697,IF($J698=$D698,$E698,IF($J699=$D699,$E699,IF($J700=$D700,$E700,""))))))))))))))))))))))))))))))))))))))))))))))))))))))))))))))))</f>
        <v>63.700000000000401</v>
      </c>
      <c r="M637" s="8">
        <f>IF($J637=$D637,$F637,IF($J638=$D638,$F638,IF($J639=$D639,$F639,IF($J640=$D640,$F640,IF($J641=$D641,$F641,IF($J642=$D642,$F642,IF($J643=$D643,$F643,IF($J644=$D644,$F644,IF($J645=$D645,$F645,IF($J646=$D646,$F646,IF($J647=$D647,$F647,IF($J648=$D648,$F648,IF($J649=$D649,$F649,IF($J650=$D650,$F650,IF($J651=$D651,$F651,IF($J652=$D652,$F652,IF(#REF!=#REF!,#REF!,IF($J653=$D653,$F653,IF($J654=$D654,$F654,IF($J655=$D655,$F655,IF($J656=$D656,$F656,IF($J657=$D657,$F657,IF($J658=$D658,$F658,IF($J659=$D659,$F659,IF($J660=$D660,$F660,IF($J661=$D661,$F661,IF($J662=$D662,$F662,IF($J663=$D663,$F663,IF($J664=$D664,$F664,IF($J665=$D665,$F665,IF($J666=$D666,$F666,IF($J667=$D667,$F667,IF($J668=$D668,$F668,IF($J669=$D669,$F669,IF($J670=$D670,$F670,IF($J671=$D671,$F671,IF($J672=$D672,$F672,IF($J673=$D673,$F673,IF($J674=$D674,$F674,IF($J675=$D675,$F675,IF($J676=$D676,$F676,IF($J677=$D677,$F677,IF($J678=$D678,$F678,IF($J679=$D679,$F679,IF($J680=$D680,$F680,IF($J681=$D681,$F681,IF($J682=$D682,$F682,IF($J683=$D683,$F683,IF($J684=$D684,$F684,IF($J685=$D685,$F685,IF($J686=$D686,$F686,IF($J687=$D687,$F687,IF($J688=$D688,$F688,IF($J689=$D689,$F689,IF($J690=$D690,$F690,IF($J691=$D691,$F691,IF($J692=$D692,$F692,IF($J693=$D693,$F693,IF($J694=$D694,$F694,IF($J695=$D695,$F695,IF($J697=$D697,$F697,IF($J698=$D698,$F698,IF($J699=$D699,$F699,IF($J700=$D700,$F700,""))))))))))))))))))))))))))))))))))))))))))))))))))))))))))))))))</f>
        <v>0.44236111111125698</v>
      </c>
      <c r="N637" s="3" t="s">
        <v>53</v>
      </c>
      <c r="O637" s="21" t="str">
        <f t="shared" si="75"/>
        <v>MERCIER</v>
      </c>
      <c r="P637" s="5"/>
    </row>
    <row r="638" spans="3:16" ht="21.75" thickTop="1" thickBot="1">
      <c r="C638" s="5"/>
      <c r="D638" s="11" t="s">
        <v>511</v>
      </c>
      <c r="E638" s="9">
        <v>63.800000000000402</v>
      </c>
      <c r="F638" s="10">
        <v>0.44305555555570197</v>
      </c>
      <c r="G638" s="5"/>
      <c r="H638" s="22" t="str">
        <f t="shared" si="71"/>
        <v>ZAPATA</v>
      </c>
      <c r="I638" s="3" t="s">
        <v>227</v>
      </c>
      <c r="J638" s="11" t="str">
        <f t="shared" si="73"/>
        <v>Z à N</v>
      </c>
      <c r="K638" s="6" t="str">
        <f t="shared" si="74"/>
        <v>ZAPATA - NOLO</v>
      </c>
      <c r="L638" s="7">
        <f>IF($J638=$D638,$E638,IF($J639=$D639,$E639,IF($J640=$D640,$E640,IF($J641=$D641,$E641,IF($J642=$D642,$E642,IF($J643=$D643,$E643,IF($J644=$D644,$E644,IF($J645=$D645,$E645,IF($J646=$D646,$E646,IF($J647=$D647,$E647,IF($J648=$D648,$E648,IF($J649=$D649,$E649,IF($J650=$D650,$E650,IF($J651=$D651,$E651,IF($J652=$D652,$E652,IF(#REF!=#REF!,#REF!,IF($J653=$D653,$E653,IF($J654=$D654,$E654,IF($J655=$D655,$E655,IF($J656=$D656,$E656,IF($J657=$D657,$E657,IF($J658=$D658,$E658,IF($J659=$D659,$E659,IF($J660=$D660,$E660,IF($J661=$D661,$E661,IF($J662=$D662,$E662,IF($J663=$D663,$E663,IF($J664=$D664,$E664,IF($J665=$D665,$E665,IF($J666=$D666,$E666,IF($J667=$D667,$E667,IF($J668=$D668,$E668,IF($J669=$D669,$E669,IF($J670=$D670,$E670,IF($J671=$D671,$E671,IF($J672=$D672,$E672,IF($J673=$D673,$E673,IF($J674=$D674,$E674,IF($J675=$D675,$E675,IF($J676=$D676,$E676,IF($J677=$D677,$E677,IF($J678=$D678,$E678,IF($J679=$D679,$E679,IF($J680=$D680,$E680,IF($J681=$D681,$E681,IF($J682=$D682,$E682,IF($J683=$D683,$E683,IF($J684=$D684,$E684,IF($J685=$D685,$E685,IF($J686=$D686,$E686,IF($J687=$D687,$E687,IF($J688=$D688,$E688,IF($J689=$D689,$E689,IF($J690=$D690,$E690,IF($J691=$D691,$E691,IF($J692=$D692,$E692,IF($J693=$D693,$E693,IF($J694=$D694,$E694,IF($J695=$D695,$E695,IF($J696=$D696,$E696,IF($J698=$D698,$E698,IF($J699=$D699,$E699,IF($J700=$D700,$E700,IF($J701=$D701,$E701,""))))))))))))))))))))))))))))))))))))))))))))))))))))))))))))))))</f>
        <v>63.800000000000402</v>
      </c>
      <c r="M638" s="8">
        <f>IF($J638=$D638,$F638,IF($J639=$D639,$F639,IF($J640=$D640,$F640,IF($J641=$D641,$F641,IF($J642=$D642,$F642,IF($J643=$D643,$F643,IF($J644=$D644,$F644,IF($J645=$D645,$F645,IF($J646=$D646,$F646,IF($J647=$D647,$F647,IF($J648=$D648,$F648,IF($J649=$D649,$F649,IF($J650=$D650,$F650,IF($J651=$D651,$F651,IF($J652=$D652,$F652,IF(#REF!=#REF!,#REF!,IF($J653=$D653,$F653,IF($J654=$D654,$F654,IF($J655=$D655,$F655,IF($J656=$D656,$F656,IF($J657=$D657,$F657,IF($J658=$D658,$F658,IF($J659=$D659,$F659,IF($J660=$D660,$F660,IF($J661=$D661,$F661,IF($J662=$D662,$F662,IF($J663=$D663,$F663,IF($J664=$D664,$F664,IF($J665=$D665,$F665,IF($J666=$D666,$F666,IF($J667=$D667,$F667,IF($J668=$D668,$F668,IF($J669=$D669,$F669,IF($J670=$D670,$F670,IF($J671=$D671,$F671,IF($J672=$D672,$F672,IF($J673=$D673,$F673,IF($J674=$D674,$F674,IF($J675=$D675,$F675,IF($J676=$D676,$F676,IF($J677=$D677,$F677,IF($J678=$D678,$F678,IF($J679=$D679,$F679,IF($J680=$D680,$F680,IF($J681=$D681,$F681,IF($J682=$D682,$F682,IF($J683=$D683,$F683,IF($J684=$D684,$F684,IF($J685=$D685,$F685,IF($J686=$D686,$F686,IF($J687=$D687,$F687,IF($J688=$D688,$F688,IF($J689=$D689,$F689,IF($J690=$D690,$F690,IF($J691=$D691,$F691,IF($J692=$D692,$F692,IF($J693=$D693,$F693,IF($J694=$D694,$F694,IF($J695=$D695,$F695,IF($J696=$D696,$F696,IF($J698=$D698,$F698,IF($J699=$D699,$F699,IF($J700=$D700,$F700,IF($J701=$D701,$F701,""))))))))))))))))))))))))))))))))))))))))))))))))))))))))))))))))</f>
        <v>0.44305555555570197</v>
      </c>
      <c r="N638" s="3" t="s">
        <v>54</v>
      </c>
      <c r="O638" s="21" t="str">
        <f t="shared" si="75"/>
        <v>NOLO</v>
      </c>
      <c r="P638" s="5"/>
    </row>
    <row r="639" spans="3:16" ht="21.75" thickTop="1" thickBot="1">
      <c r="C639" s="5"/>
      <c r="D639" s="11" t="s">
        <v>512</v>
      </c>
      <c r="E639" s="9">
        <v>63.900000000000396</v>
      </c>
      <c r="F639" s="10">
        <v>0.44375000000014703</v>
      </c>
      <c r="G639" s="5"/>
      <c r="H639" s="22" t="str">
        <f t="shared" si="71"/>
        <v>ZAPATA</v>
      </c>
      <c r="I639" s="3" t="s">
        <v>227</v>
      </c>
      <c r="J639" s="11" t="str">
        <f t="shared" si="73"/>
        <v>Z à O</v>
      </c>
      <c r="K639" s="6" t="str">
        <f t="shared" si="74"/>
        <v>ZAPATA - ONDI</v>
      </c>
      <c r="L639" s="7">
        <f>IF($J639=$D639,$E639,IF($J640=$D640,$E640,IF($J641=$D641,$E641,IF($J642=$D642,$E642,IF($J643=$D643,$E643,IF($J644=$D644,$E644,IF($J645=$D645,$E645,IF($J646=$D646,$E646,IF($J647=$D647,$E647,IF($J648=$D648,$E648,IF($J649=$D649,$E649,IF($J650=$D650,$E650,IF($J651=$D651,$E651,IF($J652=$D652,$E652,IF(#REF!=#REF!,#REF!,IF($J653=$D653,$E653,IF($J654=$D654,$E654,IF($J655=$D655,$E655,IF($J656=$D656,$E656,IF($J657=$D657,$E657,IF($J658=$D658,$E658,IF($J659=$D659,$E659,IF($J660=$D660,$E660,IF($J661=$D661,$E661,IF($J662=$D662,$E662,IF($J663=$D663,$E663,IF($J664=$D664,$E664,IF($J665=$D665,$E665,IF($J666=$D666,$E666,IF($J667=$D667,$E667,IF($J668=$D668,$E668,IF($J669=$D669,$E669,IF($J670=$D670,$E670,IF($J671=$D671,$E671,IF($J672=$D672,$E672,IF($J673=$D673,$E673,IF($J674=$D674,$E674,IF($J675=$D675,$E675,IF($J676=$D676,$E676,IF($J677=$D677,$E677,IF($J678=$D678,$E678,IF($J679=$D679,$E679,IF($J680=$D680,$E680,IF($J681=$D681,$E681,IF($J682=$D682,$E682,IF($J683=$D683,$E683,IF($J684=$D684,$E684,IF($J685=$D685,$E685,IF($J686=$D686,$E686,IF($J687=$D687,$E687,IF($J688=$D688,$E688,IF($J689=$D689,$E689,IF($J690=$D690,$E690,IF($J691=$D691,$E691,IF($J692=$D692,$E692,IF($J693=$D693,$E693,IF($J694=$D694,$E694,IF($J695=$D695,$E695,IF($J696=$D696,$E696,IF($J697=$D697,$E697,IF($J699=$D699,$E699,IF($J700=$D700,$E700,IF($J701=$D701,$E701,IF($J702=$D702,$E702,""))))))))))))))))))))))))))))))))))))))))))))))))))))))))))))))))</f>
        <v>63.900000000000396</v>
      </c>
      <c r="M639" s="8">
        <f>IF($J639=$D639,$F639,IF($J640=$D640,$F640,IF($J641=$D641,$F641,IF($J642=$D642,$F642,IF($J643=$D643,$F643,IF($J644=$D644,$F644,IF($J645=$D645,$F645,IF($J646=$D646,$F646,IF($J647=$D647,$F647,IF($J648=$D648,$F648,IF($J649=$D649,$F649,IF($J650=$D650,$F650,IF($J651=$D651,$F651,IF($J652=$D652,$F652,IF(#REF!=#REF!,#REF!,IF($J653=$D653,$F653,IF($J654=$D654,$F654,IF($J655=$D655,$F655,IF($J656=$D656,$F656,IF($J657=$D657,$F657,IF($J658=$D658,$F658,IF($J659=$D659,$F659,IF($J660=$D660,$F660,IF($J661=$D661,$F661,IF($J662=$D662,$F662,IF($J663=$D663,$F663,IF($J664=$D664,$F664,IF($J665=$D665,$F665,IF($J666=$D666,$F666,IF($J667=$D667,$F667,IF($J668=$D668,$F668,IF($J669=$D669,$F669,IF($J670=$D670,$F670,IF($J671=$D671,$F671,IF($J672=$D672,$F672,IF($J673=$D673,$F673,IF($J674=$D674,$F674,IF($J675=$D675,$F675,IF($J676=$D676,$F676,IF($J677=$D677,$F677,IF($J678=$D678,$F678,IF($J679=$D679,$F679,IF($J680=$D680,$F680,IF($J681=$D681,$F681,IF($J682=$D682,$F682,IF($J683=$D683,$F683,IF($J684=$D684,$F684,IF($J685=$D685,$F685,IF($J686=$D686,$F686,IF($J687=$D687,$F687,IF($J688=$D688,$F688,IF($J689=$D689,$F689,IF($J690=$D690,$F690,IF($J691=$D691,$F691,IF($J692=$D692,$F692,IF($J693=$D693,$F693,IF($J694=$D694,$F694,IF($J695=$D695,$F695,IF($J696=$D696,$F696,IF($J697=$D697,$F697,IF($J699=$D699,$F699,IF($J700=$D700,$F700,IF($J701=$D701,$F701,IF($J702=$D702,$F702,""))))))))))))))))))))))))))))))))))))))))))))))))))))))))))))))))</f>
        <v>0.44375000000014703</v>
      </c>
      <c r="N639" s="3" t="s">
        <v>216</v>
      </c>
      <c r="O639" s="21" t="str">
        <f t="shared" si="75"/>
        <v>ONDI</v>
      </c>
      <c r="P639" s="5"/>
    </row>
    <row r="640" spans="3:16" ht="21.75" thickTop="1" thickBot="1">
      <c r="C640" s="5"/>
      <c r="D640" s="11" t="s">
        <v>513</v>
      </c>
      <c r="E640" s="9">
        <v>64.000000000000398</v>
      </c>
      <c r="F640" s="10">
        <v>0.44444444444459202</v>
      </c>
      <c r="G640" s="5"/>
      <c r="H640" s="22" t="str">
        <f t="shared" si="71"/>
        <v>ZAPATA</v>
      </c>
      <c r="I640" s="3" t="s">
        <v>227</v>
      </c>
      <c r="J640" s="11" t="str">
        <f t="shared" si="73"/>
        <v>Z à P</v>
      </c>
      <c r="K640" s="6" t="str">
        <f t="shared" si="74"/>
        <v>ZAPATA - PRIEUR</v>
      </c>
      <c r="L640" s="7">
        <f>IF($J640=$D640,$E640,IF($J641=$D641,$E641,IF($J642=$D642,$E642,IF($J643=$D643,$E643,IF($J644=$D644,$E644,IF($J645=$D645,$E645,IF($J646=$D646,$E646,IF($J647=$D647,$E647,IF($J648=$D648,$E648,IF($J649=$D649,$E649,IF($J650=$D650,$E650,IF($J651=$D651,$E651,IF($J652=$D652,$E652,IF(#REF!=#REF!,#REF!,IF($J653=$D653,$E653,IF($J654=$D654,$E654,IF($J655=$D655,$E655,IF($J656=$D656,$E656,IF($J657=$D657,$E657,IF($J658=$D658,$E658,IF($J659=$D659,$E659,IF($J660=$D660,$E660,IF($J661=$D661,$E661,IF($J662=$D662,$E662,IF($J663=$D663,$E663,IF($J664=$D664,$E664,IF($J665=$D665,$E665,IF($J666=$D666,$E666,IF($J667=$D667,$E667,IF($J668=$D668,$E668,IF($J669=$D669,$E669,IF($J670=$D670,$E670,IF($J671=$D671,$E671,IF($J672=$D672,$E672,IF($J673=$D673,$E673,IF($J674=$D674,$E674,IF($J675=$D675,$E675,IF($J676=$D676,$E676,IF($J677=$D677,$E677,IF($J678=$D678,$E678,IF($J679=$D679,$E679,IF($J680=$D680,$E680,IF($J681=$D681,$E681,IF($J682=$D682,$E682,IF($J683=$D683,$E683,IF($J684=$D684,$E684,IF($J685=$D685,$E685,IF($J686=$D686,$E686,IF($J687=$D687,$E687,IF($J688=$D688,$E688,IF($J689=$D689,$E689,IF($J690=$D690,$E690,IF($J691=$D691,$E691,IF($J692=$D692,$E692,IF($J693=$D693,$E693,IF($J694=$D694,$E694,IF($J695=$D695,$E695,IF($J696=$D696,$E696,IF($J697=$D697,$E697,IF($J698=$D698,$E698,IF($J700=$D700,$E700,IF($J701=$D701,$E701,IF($J702=$D702,$E702,IF($J703=$D703,$E703,""))))))))))))))))))))))))))))))))))))))))))))))))))))))))))))))))</f>
        <v>64.000000000000398</v>
      </c>
      <c r="M640" s="8">
        <f>IF($J640=$D640,$F640,IF($J641=$D641,$F641,IF($J642=$D642,$F642,IF($J643=$D643,$F643,IF($J644=$D644,$F644,IF($J645=$D645,$F645,IF($J646=$D646,$F646,IF($J647=$D647,$F647,IF($J648=$D648,$F648,IF($J649=$D649,$F649,IF($J650=$D650,$F650,IF($J651=$D651,$F651,IF($J652=$D652,$F652,IF(#REF!=#REF!,#REF!,IF($J653=$D653,$F653,IF($J654=$D654,$F654,IF($J655=$D655,$F655,IF($J656=$D656,$F656,IF($J657=$D657,$F657,IF($J658=$D658,$F658,IF($J659=$D659,$F659,IF($J660=$D660,$F660,IF($J661=$D661,$F661,IF($J662=$D662,$F662,IF($J663=$D663,$F663,IF($J664=$D664,$F664,IF($J665=$D665,$F665,IF($J666=$D666,$F666,IF($J667=$D667,$F667,IF($J668=$D668,$F668,IF($J669=$D669,$F669,IF($J670=$D670,$F670,IF($J671=$D671,$F671,IF($J672=$D672,$F672,IF($J673=$D673,$F673,IF($J674=$D674,$F674,IF($J675=$D675,$F675,IF($J676=$D676,$F676,IF($J677=$D677,$F677,IF($J678=$D678,$F678,IF($J679=$D679,$F679,IF($J680=$D680,$F680,IF($J681=$D681,$F681,IF($J682=$D682,$F682,IF($J683=$D683,$F683,IF($J684=$D684,$F684,IF($J685=$D685,$F685,IF($J686=$D686,$F686,IF($J687=$D687,$F687,IF($J688=$D688,$F688,IF($J689=$D689,$F689,IF($J690=$D690,$F690,IF($J691=$D691,$F691,IF($J692=$D692,$F692,IF($J693=$D693,$F693,IF($J694=$D694,$F694,IF($J695=$D695,$F695,IF($J696=$D696,$F696,IF($J697=$D697,$F697,IF($J698=$D698,$F698,IF($J700=$D700,$F700,IF($J701=$D701,$F701,IF($J702=$D702,$F702,IF($J703=$D703,$F703,""))))))))))))))))))))))))))))))))))))))))))))))))))))))))))))))))</f>
        <v>0.44444444444459202</v>
      </c>
      <c r="N640" s="3" t="s">
        <v>217</v>
      </c>
      <c r="O640" s="21" t="str">
        <f t="shared" si="75"/>
        <v>PRIEUR</v>
      </c>
      <c r="P640" s="5"/>
    </row>
    <row r="641" spans="1:17" ht="21.75" thickTop="1" thickBot="1">
      <c r="C641" s="5"/>
      <c r="D641" s="11" t="s">
        <v>514</v>
      </c>
      <c r="E641" s="9">
        <v>64.100000000000406</v>
      </c>
      <c r="F641" s="10">
        <v>0.44513888888903702</v>
      </c>
      <c r="G641" s="5"/>
      <c r="H641" s="22" t="str">
        <f t="shared" ref="H641:H648" si="76">IF($I641="A",$A$1,IF($I641="B",$A$2,IF($I641="C",$A$3,IF($I641="D",$A$4,IF($I641="E",$A$5,IF($I641="F",$A$6,IF($I641="G",$A$7,IF($I641="H",$A$8,IF($I641="I",$A$9,IF($I641="J",$A$10,IF($I641="K",$A$11,IF($I641="L",$A$12,IF($I641="M",$A$13,IF($I641="N",$A$14,IF($I641="O",$A$15,IF($I641="P",$A$16,IF($I641="Q",$A$17,IF($I641="R",$A$18,IF($I641="S",$A$19,IF($I641="T",$A$20,IF($I641="U",$A$21,IF($I641="V",$A$22,IF($I641="W",$A$23,IF($I641="X",$A$24,IF($I641="Y",$A$25,IF($I641="Z",$A$26,""))))))))))))))))))))))))))</f>
        <v>ZAPATA</v>
      </c>
      <c r="I641" s="3" t="s">
        <v>227</v>
      </c>
      <c r="J641" s="11" t="str">
        <f t="shared" si="73"/>
        <v>Z à Q</v>
      </c>
      <c r="K641" s="6" t="str">
        <f t="shared" si="74"/>
        <v>ZAPATA - QUATREBARBE</v>
      </c>
      <c r="L641" s="7">
        <f>IF($J641=$D641,$E641,IF($J642=$D642,$E642,IF($J643=$D643,$E643,IF($J644=$D644,$E644,IF($J645=$D645,$E645,IF($J646=$D646,$E646,IF($J647=$D647,$E647,IF($J648=$D648,$E648,IF($J649=$D649,$E649,IF($J650=$D650,$E650,IF($J651=$D651,$E651,IF($J652=$D652,$E652,IF(#REF!=#REF!,#REF!,IF($J653=$D653,$E653,IF($J654=$D654,$E654,IF($J655=$D655,$E655,IF($J656=$D656,$E656,IF($J657=$D657,$E657,IF($J658=$D658,$E658,IF($J659=$D659,$E659,IF($J660=$D660,$E660,IF($J661=$D661,$E661,IF($J662=$D662,$E662,IF($J663=$D663,$E663,IF($J664=$D664,$E664,IF($J665=$D665,$E665,IF($J666=$D666,$E666,IF($J667=$D667,$E667,IF($J668=$D668,$E668,IF($J669=$D669,$E669,IF($J670=$D670,$E670,IF($J671=$D671,$E671,IF($J672=$D672,$E672,IF($J673=$D673,$E673,IF($J674=$D674,$E674,IF($J675=$D675,$E675,IF($J676=$D676,$E676,IF($J677=$D677,$E677,IF($J678=$D678,$E678,IF($J679=$D679,$E679,IF($J680=$D680,$E680,IF($J681=$D681,$E681,IF($J682=$D682,$E682,IF($J683=$D683,$E683,IF($J684=$D684,$E684,IF($J685=$D685,$E685,IF($J686=$D686,$E686,IF($J687=$D687,$E687,IF($J688=$D688,$E688,IF($J689=$D689,$E689,IF($J690=$D690,$E690,IF($J691=$D691,$E691,IF($J692=$D692,$E692,IF($J693=$D693,$E693,IF($J694=$D694,$E694,IF($J695=$D695,$E695,IF($J696=$D696,$E696,IF($J697=$D697,$E697,IF($J698=$D698,$E698,IF($J699=$D699,$E699,IF($J701=$D701,$E701,IF($J702=$D702,$E702,IF($J703=$D703,$E703,IF($J704=$D704,$E704,""))))))))))))))))))))))))))))))))))))))))))))))))))))))))))))))))</f>
        <v>64.100000000000406</v>
      </c>
      <c r="M641" s="8">
        <f>IF($J641=$D641,$F641,IF($J642=$D642,$F642,IF($J643=$D643,$F643,IF($J644=$D644,$F644,IF($J645=$D645,$F645,IF($J646=$D646,$F646,IF($J647=$D647,$F647,IF($J648=$D648,$F648,IF($J649=$D649,$F649,IF($J650=$D650,$F650,IF($J651=$D651,$F651,IF($J652=$D652,$F652,IF(#REF!=#REF!,#REF!,IF($J653=$D653,$F653,IF($J654=$D654,$F654,IF($J655=$D655,$F655,IF($J656=$D656,$F656,IF($J657=$D657,$F657,IF($J658=$D658,$F658,IF($J659=$D659,$F659,IF($J660=$D660,$F660,IF($J661=$D661,$F661,IF($J662=$D662,$F662,IF($J663=$D663,$F663,IF($J664=$D664,$F664,IF($J665=$D665,$F665,IF($J666=$D666,$F666,IF($J667=$D667,$F667,IF($J668=$D668,$F668,IF($J669=$D669,$F669,IF($J670=$D670,$F670,IF($J671=$D671,$F671,IF($J672=$D672,$F672,IF($J673=$D673,$F673,IF($J674=$D674,$F674,IF($J675=$D675,$F675,IF($J676=$D676,$F676,IF($J677=$D677,$F677,IF($J678=$D678,$F678,IF($J679=$D679,$F679,IF($J680=$D680,$F680,IF($J681=$D681,$F681,IF($J682=$D682,$F682,IF($J683=$D683,$F683,IF($J684=$D684,$F684,IF($J685=$D685,$F685,IF($J686=$D686,$F686,IF($J687=$D687,$F687,IF($J688=$D688,$F688,IF($J689=$D689,$F689,IF($J690=$D690,$F690,IF($J691=$D691,$F691,IF($J692=$D692,$F692,IF($J693=$D693,$F693,IF($J694=$D694,$F694,IF($J695=$D695,$F695,IF($J696=$D696,$F696,IF($J697=$D697,$F697,IF($J698=$D698,$F698,IF($J699=$D699,$F699,IF($J701=$D701,$F701,IF($J702=$D702,$F702,IF($J703=$D703,$F703,IF($J704=$D704,$F704,""))))))))))))))))))))))))))))))))))))))))))))))))))))))))))))))))</f>
        <v>0.44513888888903702</v>
      </c>
      <c r="N641" s="3" t="s">
        <v>218</v>
      </c>
      <c r="O641" s="21" t="str">
        <f t="shared" si="75"/>
        <v>QUATREBARBE</v>
      </c>
      <c r="P641" s="5"/>
    </row>
    <row r="642" spans="1:17" ht="21.75" thickTop="1" thickBot="1">
      <c r="C642" s="5"/>
      <c r="D642" s="11" t="s">
        <v>515</v>
      </c>
      <c r="E642" s="9">
        <v>64.200000000000401</v>
      </c>
      <c r="F642" s="10">
        <v>0.44583333333348202</v>
      </c>
      <c r="G642" s="5"/>
      <c r="H642" s="22" t="str">
        <f t="shared" si="76"/>
        <v>ZAPATA</v>
      </c>
      <c r="I642" s="3" t="s">
        <v>227</v>
      </c>
      <c r="J642" s="11" t="str">
        <f t="shared" si="73"/>
        <v>Z à R</v>
      </c>
      <c r="K642" s="6" t="str">
        <f t="shared" si="74"/>
        <v>ZAPATA - ROLIN</v>
      </c>
      <c r="L642" s="7">
        <f>IF($J642=$D642,$E642,IF($J643=$D643,$E643,IF($J644=$D644,$E644,IF($J645=$D645,$E645,IF($J646=$D646,$E646,IF($J647=$D647,$E647,IF($J648=$D648,$E648,IF($J649=$D649,$E649,IF($J650=$D650,$E650,IF($J651=$D651,$E651,IF($J652=$D652,$E652,IF(#REF!=#REF!,#REF!,IF($J653=$D653,$E653,IF($J654=$D654,$E654,IF($J655=$D655,$E655,IF($J656=$D656,$E656,IF($J657=$D657,$E657,IF($J658=$D658,$E658,IF($J659=$D659,$E659,IF($J660=$D660,$E660,IF($J661=$D661,$E661,IF($J662=$D662,$E662,IF($J663=$D663,$E663,IF($J664=$D664,$E664,IF($J665=$D665,$E665,IF($J666=$D666,$E666,IF($J667=$D667,$E667,IF($J668=$D668,$E668,IF($J669=$D669,$E669,IF($J670=$D670,$E670,IF($J671=$D671,$E671,IF($J672=$D672,$E672,IF($J673=$D673,$E673,IF($J674=$D674,$E674,IF($J675=$D675,$E675,IF($J676=$D676,$E676,IF($J677=$D677,$E677,IF($J678=$D678,$E678,IF($J679=$D679,$E679,IF($J680=$D680,$E680,IF($J681=$D681,$E681,IF($J682=$D682,$E682,IF($J683=$D683,$E683,IF($J684=$D684,$E684,IF($J685=$D685,$E685,IF($J686=$D686,$E686,IF($J687=$D687,$E687,IF($J688=$D688,$E688,IF($J689=$D689,$E689,IF($J690=$D690,$E690,IF($J691=$D691,$E691,IF($J692=$D692,$E692,IF($J693=$D693,$E693,IF($J694=$D694,$E694,IF($J695=$D695,$E695,IF($J696=$D696,$E696,IF($J697=$D697,$E697,IF($J698=$D698,$E698,IF($J699=$D699,$E699,IF($J700=$D700,$E700,IF($J702=$D702,$E702,IF($J703=$D703,$E703,IF($J704=$D704,$E704,IF($J705=$D705,$E705,""))))))))))))))))))))))))))))))))))))))))))))))))))))))))))))))))</f>
        <v>64.200000000000401</v>
      </c>
      <c r="M642" s="8">
        <f>IF($J642=$D642,$F642,IF($J643=$D643,$F643,IF($J644=$D644,$F644,IF($J645=$D645,$F645,IF($J646=$D646,$F646,IF($J647=$D647,$F647,IF($J648=$D648,$F648,IF($J649=$D649,$F649,IF($J650=$D650,$F650,IF($J651=$D651,$F651,IF($J652=$D652,$F652,IF(#REF!=#REF!,#REF!,IF($J653=$D653,$F653,IF($J654=$D654,$F654,IF($J655=$D655,$F655,IF($J656=$D656,$F656,IF($J657=$D657,$F657,IF($J658=$D658,$F658,IF($J659=$D659,$F659,IF($J660=$D660,$F660,IF($J661=$D661,$F661,IF($J662=$D662,$F662,IF($J663=$D663,$F663,IF($J664=$D664,$F664,IF($J665=$D665,$F665,IF($J666=$D666,$F666,IF($J667=$D667,$F667,IF($J668=$D668,$F668,IF($J669=$D669,$F669,IF($J670=$D670,$F670,IF($J671=$D671,$F671,IF($J672=$D672,$F672,IF($J673=$D673,$F673,IF($J674=$D674,$F674,IF($J675=$D675,$F675,IF($J676=$D676,$F676,IF($J677=$D677,$F677,IF($J678=$D678,$F678,IF($J679=$D679,$F679,IF($J680=$D680,$F680,IF($J681=$D681,$F681,IF($J682=$D682,$F682,IF($J683=$D683,$F683,IF($J684=$D684,$F684,IF($J685=$D685,$F685,IF($J686=$D686,$F686,IF($J687=$D687,$F687,IF($J688=$D688,$F688,IF($J689=$D689,$F689,IF($J690=$D690,$F690,IF($J691=$D691,$F691,IF($J692=$D692,$F692,IF($J693=$D693,$F693,IF($J694=$D694,$F694,IF($J695=$D695,$F695,IF($J696=$D696,$F696,IF($J697=$D697,$F697,IF($J698=$D698,$F698,IF($J699=$D699,$F699,IF($J700=$D700,$F700,IF($J702=$D702,$F702,IF($J703=$D703,$F703,IF($J704=$D704,$F704,IF($J705=$D705,$F705,""))))))))))))))))))))))))))))))))))))))))))))))))))))))))))))))))</f>
        <v>0.44583333333348202</v>
      </c>
      <c r="N642" s="3" t="s">
        <v>219</v>
      </c>
      <c r="O642" s="21" t="str">
        <f t="shared" si="75"/>
        <v>ROLIN</v>
      </c>
      <c r="P642" s="5"/>
    </row>
    <row r="643" spans="1:17" ht="21.75" thickTop="1" thickBot="1">
      <c r="C643" s="5"/>
      <c r="D643" s="11" t="s">
        <v>648</v>
      </c>
      <c r="E643" s="9">
        <v>64.300000000000395</v>
      </c>
      <c r="F643" s="10">
        <v>0.44652777777792702</v>
      </c>
      <c r="G643" s="5"/>
      <c r="H643" s="22" t="str">
        <f t="shared" si="76"/>
        <v>ZAPATA</v>
      </c>
      <c r="I643" s="3" t="s">
        <v>227</v>
      </c>
      <c r="J643" s="11" t="str">
        <f t="shared" si="73"/>
        <v>Z à S</v>
      </c>
      <c r="K643" s="6" t="str">
        <f t="shared" si="74"/>
        <v>ZAPATA - STERN</v>
      </c>
      <c r="L643" s="7">
        <f>IF($J643=$D643,$E643,IF($J644=$D644,$E644,IF($J645=$D645,$E645,IF($J646=$D646,$E646,IF($J647=$D647,$E647,IF($J648=$D648,$E648,IF($J649=$D649,$E649,IF($J650=$D650,$E650,IF($J651=$D651,$E651,IF($J652=$D652,$E652,IF(#REF!=#REF!,#REF!,IF($J653=$D653,$E653,IF($J654=$D654,$E654,IF($J655=$D655,$E655,IF($J656=$D656,$E656,IF($J657=$D657,$E657,IF($J658=$D658,$E658,IF($J659=$D659,$E659,IF($J660=$D660,$E660,IF($J661=$D661,$E661,IF($J662=$D662,$E662,IF($J663=$D663,$E663,IF($J664=$D664,$E664,IF($J665=$D665,$E665,IF($J666=$D666,$E666,IF($J667=$D667,$E667,IF($J668=$D668,$E668,IF($J669=$D669,$E669,IF($J670=$D670,$E670,IF($J671=$D671,$E671,IF($J672=$D672,$E672,IF($J673=$D673,$E673,IF($J674=$D674,$E674,IF($J675=$D675,$E675,IF($J676=$D676,$E676,IF($J677=$D677,$E677,IF($J678=$D678,$E678,IF($J679=$D679,$E679,IF($J680=$D680,$E680,IF($J681=$D681,$E681,IF($J682=$D682,$E682,IF($J683=$D683,$E683,IF($J684=$D684,$E684,IF($J685=$D685,$E685,IF($J686=$D686,$E686,IF($J687=$D687,$E687,IF($J688=$D688,$E688,IF($J689=$D689,$E689,IF($J690=$D690,$E690,IF($J691=$D691,$E691,IF($J692=$D692,$E692,IF($J693=$D693,$E693,IF($J694=$D694,$E694,IF($J695=$D695,$E695,IF($J696=$D696,$E696,IF($J697=$D697,$E697,IF($J698=$D698,$E698,IF($J699=$D699,$E699,IF($J700=$D700,$E700,IF($J701=$D701,$E701,IF($J703=$D703,$E703,IF($J704=$D704,$E704,IF($J705=$D705,$E705,IF($J706=$D706,$E706,""))))))))))))))))))))))))))))))))))))))))))))))))))))))))))))))))</f>
        <v>64.300000000000395</v>
      </c>
      <c r="M643" s="8">
        <f>IF($J643=$D643,$F643,IF($J644=$D644,$F644,IF($J645=$D645,$F645,IF($J646=$D646,$F646,IF($J647=$D647,$F647,IF($J648=$D648,$F648,IF($J649=$D649,$F649,IF($J650=$D650,$F650,IF($J651=$D651,$F651,IF($J652=$D652,$F652,IF(#REF!=#REF!,#REF!,IF($J653=$D653,$F653,IF($J654=$D654,$F654,IF($J655=$D655,$F655,IF($J656=$D656,$F656,IF($J657=$D657,$F657,IF($J658=$D658,$F658,IF($J659=$D659,$F659,IF($J660=$D660,$F660,IF($J661=$D661,$F661,IF($J662=$D662,$F662,IF($J663=$D663,$F663,IF($J664=$D664,$F664,IF($J665=$D665,$F665,IF($J666=$D666,$F666,IF($J667=$D667,$F667,IF($J668=$D668,$F668,IF($J669=$D669,$F669,IF($J670=$D670,$F670,IF($J671=$D671,$F671,IF($J672=$D672,$F672,IF($J673=$D673,$F673,IF($J674=$D674,$F674,IF($J675=$D675,$F675,IF($J676=$D676,$F676,IF($J677=$D677,$F677,IF($J678=$D678,$F678,IF($J679=$D679,$F679,IF($J680=$D680,$F680,IF($J681=$D681,$F681,IF($J682=$D682,$F682,IF($J683=$D683,$F683,IF($J684=$D684,$F684,IF($J685=$D685,$F685,IF($J686=$D686,$F686,IF($J687=$D687,$F687,IF($J688=$D688,$F688,IF($J689=$D689,$F689,IF($J690=$D690,$F690,IF($J691=$D691,$F691,IF($J692=$D692,$F692,IF($J693=$D693,$F693,IF($J694=$D694,$F694,IF($J695=$D695,$F695,IF($J696=$D696,$F696,IF($J697=$D697,$F697,IF($J698=$D698,$F698,IF($J699=$D699,$F699,IF($J700=$D700,$F700,IF($J701=$D701,$F701,IF($J703=$D703,$F703,IF($J704=$D704,$F704,IF($J705=$D705,$F705,IF($J706=$D706,$F706,""))))))))))))))))))))))))))))))))))))))))))))))))))))))))))))))))</f>
        <v>0.44652777777792702</v>
      </c>
      <c r="N643" s="3" t="s">
        <v>220</v>
      </c>
      <c r="O643" s="21" t="str">
        <f t="shared" si="75"/>
        <v>STERN</v>
      </c>
      <c r="P643" s="5"/>
    </row>
    <row r="644" spans="1:17" ht="21.75" thickTop="1" thickBot="1">
      <c r="C644" s="5"/>
      <c r="D644" s="11" t="s">
        <v>516</v>
      </c>
      <c r="E644" s="9">
        <v>64.400000000000404</v>
      </c>
      <c r="F644" s="10">
        <v>0.44722222222237201</v>
      </c>
      <c r="G644" s="5"/>
      <c r="H644" s="22" t="str">
        <f t="shared" si="76"/>
        <v>ZAPATA</v>
      </c>
      <c r="I644" s="3" t="s">
        <v>227</v>
      </c>
      <c r="J644" s="11" t="str">
        <f t="shared" si="73"/>
        <v>Z à T</v>
      </c>
      <c r="K644" s="6" t="str">
        <f t="shared" si="74"/>
        <v>ZAPATA - TOUTIN</v>
      </c>
      <c r="L644" s="7">
        <f>IF($J644=$D644,$E644,IF($J645=$D645,$E645,IF($J646=$D646,$E646,IF($J647=$D647,$E647,IF($J648=$D648,$E648,IF($J649=$D649,$E649,IF($J650=$D650,$E650,IF($J651=$D651,$E651,IF($J652=$D652,$E652,IF(#REF!=#REF!,#REF!,IF($J653=$D653,$E653,IF($J654=$D654,$E654,IF($J655=$D655,$E655,IF($J656=$D656,$E656,IF($J657=$D657,$E657,IF($J658=$D658,$E658,IF($J659=$D659,$E659,IF($J660=$D660,$E660,IF($J661=$D661,$E661,IF($J662=$D662,$E662,IF($J663=$D663,$E663,IF($J664=$D664,$E664,IF($J665=$D665,$E665,IF($J666=$D666,$E666,IF($J667=$D667,$E667,IF($J668=$D668,$E668,IF($J669=$D669,$E669,IF($J670=$D670,$E670,IF($J671=$D671,$E671,IF($J672=$D672,$E672,IF($J673=$D673,$E673,IF($J674=$D674,$E674,IF($J675=$D675,$E675,IF($J676=$D676,$E676,IF($J677=$D677,$E677,IF($J678=$D678,$E678,IF($J679=$D679,$E679,IF($J680=$D680,$E680,IF($J681=$D681,$E681,IF($J682=$D682,$E682,IF($J683=$D683,$E683,IF($J684=$D684,$E684,IF($J685=$D685,$E685,IF($J686=$D686,$E686,IF($J687=$D687,$E687,IF($J688=$D688,$E688,IF($J689=$D689,$E689,IF($J690=$D690,$E690,IF($J691=$D691,$E691,IF($J692=$D692,$E692,IF($J693=$D693,$E693,IF($J694=$D694,$E694,IF($J695=$D695,$E695,IF($J696=$D696,$E696,IF($J697=$D697,$E697,IF($J698=$D698,$E698,IF($J699=$D699,$E699,IF($J700=$D700,$E700,IF($J701=$D701,$E701,IF($J702=$D702,$E702,IF($J704=$D704,$E704,IF($J705=$D705,$E705,IF($J706=$D706,$E706,IF($J707=$D707,$E707,""))))))))))))))))))))))))))))))))))))))))))))))))))))))))))))))))</f>
        <v>64.400000000000404</v>
      </c>
      <c r="M644" s="8">
        <f>IF($J644=$D644,$F644,IF($J645=$D645,$F645,IF($J646=$D646,$F646,IF($J647=$D647,$F647,IF($J648=$D648,$F648,IF($J649=$D649,$F649,IF($J650=$D650,$F650,IF($J651=$D651,$F651,IF($J652=$D652,$F652,IF(#REF!=#REF!,#REF!,IF($J653=$D653,$F653,IF($J654=$D654,$F654,IF($J655=$D655,$F655,IF($J656=$D656,$F656,IF($J657=$D657,$F657,IF($J658=$D658,$F658,IF($J659=$D659,$F659,IF($J660=$D660,$F660,IF($J661=$D661,$F661,IF($J662=$D662,$F662,IF($J663=$D663,$F663,IF($J664=$D664,$F664,IF($J665=$D665,$F665,IF($J666=$D666,$F666,IF($J667=$D667,$F667,IF($J668=$D668,$F668,IF($J669=$D669,$F669,IF($J670=$D670,$F670,IF($J671=$D671,$F671,IF($J672=$D672,$F672,IF($J673=$D673,$F673,IF($J674=$D674,$F674,IF($J675=$D675,$F675,IF($J676=$D676,$F676,IF($J677=$D677,$F677,IF($J678=$D678,$F678,IF($J679=$D679,$F679,IF($J680=$D680,$F680,IF($J681=$D681,$F681,IF($J682=$D682,$F682,IF($J683=$D683,$F683,IF($J684=$D684,$F684,IF($J685=$D685,$F685,IF($J686=$D686,$F686,IF($J687=$D687,$F687,IF($J688=$D688,$F688,IF($J689=$D689,$F689,IF($J690=$D690,$F690,IF($J691=$D691,$F691,IF($J692=$D692,$F692,IF($J693=$D693,$F693,IF($J694=$D694,$F694,IF($J695=$D695,$F695,IF($J696=$D696,$F696,IF($J697=$D697,$F697,IF($J698=$D698,$F698,IF($J699=$D699,$F699,IF($J700=$D700,$F700,IF($J701=$D701,$F701,IF($J702=$D702,$F702,IF($J704=$D704,$F704,IF($J705=$D705,$F705,IF($J706=$D706,$F706,IF($J707=$D707,$F707,""))))))))))))))))))))))))))))))))))))))))))))))))))))))))))))))))</f>
        <v>0.44722222222237201</v>
      </c>
      <c r="N644" s="3" t="s">
        <v>221</v>
      </c>
      <c r="O644" s="21" t="str">
        <f t="shared" si="75"/>
        <v>TOUTIN</v>
      </c>
      <c r="P644" s="5"/>
    </row>
    <row r="645" spans="1:17" ht="21.75" thickTop="1" thickBot="1">
      <c r="C645" s="5"/>
      <c r="D645" s="11" t="s">
        <v>517</v>
      </c>
      <c r="E645" s="9">
        <v>64.500000000000398</v>
      </c>
      <c r="F645" s="10">
        <v>0.44791666666681701</v>
      </c>
      <c r="G645" s="5"/>
      <c r="H645" s="22" t="str">
        <f t="shared" si="76"/>
        <v>ZAPATA</v>
      </c>
      <c r="I645" s="3" t="s">
        <v>227</v>
      </c>
      <c r="J645" s="11" t="str">
        <f t="shared" si="73"/>
        <v>Z à U</v>
      </c>
      <c r="K645" s="6" t="str">
        <f t="shared" si="74"/>
        <v>ZAPATA - URBI</v>
      </c>
      <c r="L645" s="7">
        <f>IF($J645=$D645,$E645,IF($J646=$D646,$E646,IF($J647=$D647,$E647,IF($J648=$D648,$E648,IF($J649=$D649,$E649,IF($J650=$D650,$E650,IF($J651=$D651,$E651,IF($J652=$D652,$E652,IF(#REF!=#REF!,#REF!,IF($J653=$D653,$E653,IF($J654=$D654,$E654,IF($J655=$D655,$E655,IF($J656=$D656,$E656,IF($J657=$D657,$E657,IF($J658=$D658,$E658,IF($J659=$D659,$E659,IF($J660=$D660,$E660,IF($J661=$D661,$E661,IF($J662=$D662,$E662,IF($J663=$D663,$E663,IF($J664=$D664,$E664,IF($J665=$D665,$E665,IF($J666=$D666,$E666,IF($J667=$D667,$E667,IF($J668=$D668,$E668,IF($J669=$D669,$E669,IF($J670=$D670,$E670,IF($J671=$D671,$E671,IF($J672=$D672,$E672,IF($J673=$D673,$E673,IF($J674=$D674,$E674,IF($J675=$D675,$E675,IF($J676=$D676,$E676,IF($J677=$D677,$E677,IF($J678=$D678,$E678,IF($J679=$D679,$E679,IF($J680=$D680,$E680,IF($J681=$D681,$E681,IF($J682=$D682,$E682,IF($J683=$D683,$E683,IF($J684=$D684,$E684,IF($J685=$D685,$E685,IF($J686=$D686,$E686,IF($J687=$D687,$E687,IF($J688=$D688,$E688,IF($J689=$D689,$E689,IF($J690=$D690,$E690,IF($J691=$D691,$E691,IF($J692=$D692,$E692,IF($J693=$D693,$E693,IF($J694=$D694,$E694,IF($J695=$D695,$E695,IF($J696=$D696,$E696,IF($J697=$D697,$E697,IF($J698=$D698,$E698,IF($J699=$D699,$E699,IF($J700=$D700,$E700,IF($J701=$D701,$E701,IF($J702=$D702,$E702,IF($J703=$D703,$E703,IF($J705=$D705,$E705,IF($J706=$D706,$E706,IF($J707=$D707,$E707,IF($J708=$D708,$E708,""))))))))))))))))))))))))))))))))))))))))))))))))))))))))))))))))</f>
        <v>64.500000000000398</v>
      </c>
      <c r="M645" s="8">
        <f>IF($J645=$D645,$F645,IF($J646=$D646,$F646,IF($J647=$D647,$F647,IF($J648=$D648,$F648,IF($J649=$D649,$F649,IF($J650=$D650,$F650,IF($J651=$D651,$F651,IF($J652=$D652,$F652,IF(#REF!=#REF!,#REF!,IF($J653=$D653,$F653,IF($J654=$D654,$F654,IF($J655=$D655,$F655,IF($J656=$D656,$F656,IF($J657=$D657,$F657,IF($J658=$D658,$F658,IF($J659=$D659,$F659,IF($J660=$D660,$F660,IF($J661=$D661,$F661,IF($J662=$D662,$F662,IF($J663=$D663,$F663,IF($J664=$D664,$F664,IF($J665=$D665,$F665,IF($J666=$D666,$F666,IF($J667=$D667,$F667,IF($J668=$D668,$F668,IF($J669=$D669,$F669,IF($J670=$D670,$F670,IF($J671=$D671,$F671,IF($J672=$D672,$F672,IF($J673=$D673,$F673,IF($J674=$D674,$F674,IF($J675=$D675,$F675,IF($J676=$D676,$F676,IF($J677=$D677,$F677,IF($J678=$D678,$F678,IF($J679=$D679,$F679,IF($J680=$D680,$F680,IF($J681=$D681,$F681,IF($J682=$D682,$F682,IF($J683=$D683,$F683,IF($J684=$D684,$F684,IF($J685=$D685,$F685,IF($J686=$D686,$F686,IF($J687=$D687,$F687,IF($J688=$D688,$F688,IF($J689=$D689,$F689,IF($J690=$D690,$F690,IF($J691=$D691,$F691,IF($J692=$D692,$F692,IF($J693=$D693,$F693,IF($J694=$D694,$F694,IF($J695=$D695,$F695,IF($J696=$D696,$F696,IF($J697=$D697,$F697,IF($J698=$D698,$F698,IF($J699=$D699,$F699,IF($J700=$D700,$F700,IF($J701=$D701,$F701,IF($J702=$D702,$F702,IF($J703=$D703,$F703,IF($J705=$D705,$F705,IF($J706=$D706,$F706,IF($J707=$D707,$F707,IF($J708=$D708,$F708,""))))))))))))))))))))))))))))))))))))))))))))))))))))))))))))))))</f>
        <v>0.44791666666681701</v>
      </c>
      <c r="N645" s="3" t="s">
        <v>222</v>
      </c>
      <c r="O645" s="21" t="str">
        <f t="shared" si="75"/>
        <v>URBI</v>
      </c>
      <c r="P645" s="5"/>
    </row>
    <row r="646" spans="1:17" ht="21.75" thickTop="1" thickBot="1">
      <c r="C646" s="5"/>
      <c r="D646" s="11" t="s">
        <v>518</v>
      </c>
      <c r="E646" s="9">
        <v>64.600000000000406</v>
      </c>
      <c r="F646" s="10">
        <v>0.44861111111126201</v>
      </c>
      <c r="G646" s="5"/>
      <c r="H646" s="22" t="str">
        <f t="shared" si="76"/>
        <v>ZAPATA</v>
      </c>
      <c r="I646" s="3" t="s">
        <v>227</v>
      </c>
      <c r="J646" s="11" t="str">
        <f t="shared" si="73"/>
        <v>Z à V</v>
      </c>
      <c r="K646" s="6" t="str">
        <f t="shared" si="74"/>
        <v>ZAPATA - VIROUX</v>
      </c>
      <c r="L646" s="7">
        <f>IF($J646=$D646,$E646,IF($J647=$D647,$E647,IF($J648=$D648,$E648,IF($J649=$D649,$E649,IF($J650=$D650,$E650,IF($J651=$D651,$E651,IF($J652=$D652,$E652,IF(#REF!=#REF!,#REF!,IF($J653=$D653,$E653,IF($J654=$D654,$E654,IF($J655=$D655,$E655,IF($J656=$D656,$E656,IF($J657=$D657,$E657,IF($J658=$D658,$E658,IF($J659=$D659,$E659,IF($J660=$D660,$E660,IF($J661=$D661,$E661,IF($J662=$D662,$E662,IF($J663=$D663,$E663,IF($J664=$D664,$E664,IF($J665=$D665,$E665,IF($J666=$D666,$E666,IF($J667=$D667,$E667,IF($J668=$D668,$E668,IF($J669=$D669,$E669,IF($J670=$D670,$E670,IF($J671=$D671,$E671,IF($J672=$D672,$E672,IF($J673=$D673,$E673,IF($J674=$D674,$E674,IF($J675=$D675,$E675,IF($J676=$D676,$E676,IF($J677=$D677,$E677,IF($J678=$D678,$E678,IF($J679=$D679,$E679,IF($J680=$D680,$E680,IF($J681=$D681,$E681,IF($J682=$D682,$E682,IF($J683=$D683,$E683,IF($J684=$D684,$E684,IF($J685=$D685,$E685,IF($J686=$D686,$E686,IF($J687=$D687,$E687,IF($J688=$D688,$E688,IF($J689=$D689,$E689,IF($J690=$D690,$E690,IF($J691=$D691,$E691,IF($J692=$D692,$E692,IF($J693=$D693,$E693,IF($J694=$D694,$E694,IF($J695=$D695,$E695,IF($J696=$D696,$E696,IF($J697=$D697,$E697,IF($J698=$D698,$E698,IF($J699=$D699,$E699,IF($J700=$D700,$E700,IF($J701=$D701,$E701,IF($J702=$D702,$E702,IF($J703=$D703,$E703,IF($J704=$D704,$E704,IF($J706=$D706,$E706,IF($J707=$D707,$E707,IF($J708=$D708,$E708,IF($J709=$D709,$E709,""))))))))))))))))))))))))))))))))))))))))))))))))))))))))))))))))</f>
        <v>64.600000000000406</v>
      </c>
      <c r="M646" s="8">
        <f>IF($J646=$D646,$F646,IF($J647=$D647,$F647,IF($J648=$D648,$F648,IF($J649=$D649,$F649,IF($J650=$D650,$F650,IF($J651=$D651,$F651,IF($J652=$D652,$F652,IF(#REF!=#REF!,#REF!,IF($J653=$D653,$F653,IF($J654=$D654,$F654,IF($J655=$D655,$F655,IF($J656=$D656,$F656,IF($J657=$D657,$F657,IF($J658=$D658,$F658,IF($J659=$D659,$F659,IF($J660=$D660,$F660,IF($J661=$D661,$F661,IF($J662=$D662,$F662,IF($J663=$D663,$F663,IF($J664=$D664,$F664,IF($J665=$D665,$F665,IF($J666=$D666,$F666,IF($J667=$D667,$F667,IF($J668=$D668,$F668,IF($J669=$D669,$F669,IF($J670=$D670,$F670,IF($J671=$D671,$F671,IF($J672=$D672,$F672,IF($J673=$D673,$F673,IF($J674=$D674,$F674,IF($J675=$D675,$F675,IF($J676=$D676,$F676,IF($J677=$D677,$F677,IF($J678=$D678,$F678,IF($J679=$D679,$F679,IF($J680=$D680,$F680,IF($J681=$D681,$F681,IF($J682=$D682,$F682,IF($J683=$D683,$F683,IF($J684=$D684,$F684,IF($J685=$D685,$F685,IF($J686=$D686,$F686,IF($J687=$D687,$F687,IF($J688=$D688,$F688,IF($J689=$D689,$F689,IF($J690=$D690,$F690,IF($J691=$D691,$F691,IF($J692=$D692,$F692,IF($J693=$D693,$F693,IF($J694=$D694,$F694,IF($J695=$D695,$F695,IF($J696=$D696,$F696,IF($J697=$D697,$F697,IF($J698=$D698,$F698,IF($J699=$D699,$F699,IF($J700=$D700,$F700,IF($J701=$D701,$F701,IF($J702=$D702,$F702,IF($J703=$D703,$F703,IF($J704=$D704,$F704,IF($J706=$D706,$F706,IF($J707=$D707,$F707,IF($J708=$D708,$F708,IF($J709=$D709,$F709,""))))))))))))))))))))))))))))))))))))))))))))))))))))))))))))))))</f>
        <v>0.44861111111126201</v>
      </c>
      <c r="N646" s="3" t="s">
        <v>223</v>
      </c>
      <c r="O646" s="21" t="str">
        <f t="shared" si="75"/>
        <v>VIROUX</v>
      </c>
      <c r="P646" s="5"/>
    </row>
    <row r="647" spans="1:17" ht="21.75" thickTop="1" thickBot="1">
      <c r="C647" s="5"/>
      <c r="D647" s="11" t="s">
        <v>519</v>
      </c>
      <c r="E647" s="9">
        <v>64.700000000000401</v>
      </c>
      <c r="F647" s="10">
        <v>0.449305555555707</v>
      </c>
      <c r="G647" s="5"/>
      <c r="H647" s="22" t="str">
        <f t="shared" si="76"/>
        <v>ZAPATA</v>
      </c>
      <c r="I647" s="3" t="s">
        <v>227</v>
      </c>
      <c r="J647" s="11" t="str">
        <f t="shared" si="73"/>
        <v>Z à W</v>
      </c>
      <c r="K647" s="6" t="str">
        <f t="shared" si="74"/>
        <v>ZAPATA - WACHTER</v>
      </c>
      <c r="L647" s="7">
        <f>IF($J647=$D647,$E647,IF($J648=$D648,$E648,IF($J649=$D649,$E649,IF($J650=$D650,$E650,IF($J651=$D651,$E651,IF($J652=$D652,$E652,IF(#REF!=#REF!,#REF!,IF($J653=$D653,$E653,IF($J654=$D654,$E654,IF($J655=$D655,$E655,IF($J656=$D656,$E656,IF($J657=$D657,$E657,IF($J658=$D658,$E658,IF($J659=$D659,$E659,IF($J660=$D660,$E660,IF($J661=$D661,$E661,IF($J662=$D662,$E662,IF($J663=$D663,$E663,IF($J664=$D664,$E664,IF($J665=$D665,$E665,IF($J666=$D666,$E666,IF($J667=$D667,$E667,IF($J668=$D668,$E668,IF($J669=$D669,$E669,IF($J670=$D670,$E670,IF($J671=$D671,$E671,IF($J672=$D672,$E672,IF($J673=$D673,$E673,IF($J674=$D674,$E674,IF($J675=$D675,$E675,IF($J676=$D676,$E676,IF($J677=$D677,$E677,IF($J678=$D678,$E678,IF($J679=$D679,$E679,IF($J680=$D680,$E680,IF($J681=$D681,$E681,IF($J682=$D682,$E682,IF($J683=$D683,$E683,IF($J684=$D684,$E684,IF($J685=$D685,$E685,IF($J686=$D686,$E686,IF($J687=$D687,$E687,IF($J688=$D688,$E688,IF($J689=$D689,$E689,IF($J690=$D690,$E690,IF($J691=$D691,$E691,IF($J692=$D692,$E692,IF($J693=$D693,$E693,IF($J694=$D694,$E694,IF($J695=$D695,$E695,IF($J696=$D696,$E696,IF($J697=$D697,$E697,IF($J698=$D698,$E698,IF($J699=$D699,$E699,IF($J700=$D700,$E700,IF($J701=$D701,$E701,IF($J702=$D702,$E702,IF($J703=$D703,$E703,IF($J704=$D704,$E704,IF($J705=$D705,$E705,IF($J707=$D707,$E707,IF($J708=$D708,$E708,IF($J709=$D709,$E709,IF($J710=$D710,$E710,""))))))))))))))))))))))))))))))))))))))))))))))))))))))))))))))))</f>
        <v>64.700000000000401</v>
      </c>
      <c r="M647" s="8">
        <f>IF($J647=$D647,$F647,IF($J648=$D648,$F648,IF($J649=$D649,$F649,IF($J650=$D650,$F650,IF($J651=$D651,$F651,IF($J652=$D652,$F652,IF(#REF!=#REF!,#REF!,IF($J653=$D653,$F653,IF($J654=$D654,$F654,IF($J655=$D655,$F655,IF($J656=$D656,$F656,IF($J657=$D657,$F657,IF($J658=$D658,$F658,IF($J659=$D659,$F659,IF($J660=$D660,$F660,IF($J661=$D661,$F661,IF($J662=$D662,$F662,IF($J663=$D663,$F663,IF($J664=$D664,$F664,IF($J665=$D665,$F665,IF($J666=$D666,$F666,IF($J667=$D667,$F667,IF($J668=$D668,$F668,IF($J669=$D669,$F669,IF($J670=$D670,$F670,IF($J671=$D671,$F671,IF($J672=$D672,$F672,IF($J673=$D673,$F673,IF($J674=$D674,$F674,IF($J675=$D675,$F675,IF($J676=$D676,$F676,IF($J677=$D677,$F677,IF($J678=$D678,$F678,IF($J679=$D679,$F679,IF($J680=$D680,$F680,IF($J681=$D681,$F681,IF($J682=$D682,$F682,IF($J683=$D683,$F683,IF($J684=$D684,$F684,IF($J685=$D685,$F685,IF($J686=$D686,$F686,IF($J687=$D687,$F687,IF($J688=$D688,$F688,IF($J689=$D689,$F689,IF($J690=$D690,$F690,IF($J691=$D691,$F691,IF($J692=$D692,$F692,IF($J693=$D693,$F693,IF($J694=$D694,$F694,IF($J695=$D695,$F695,IF($J696=$D696,$F696,IF($J697=$D697,$F697,IF($J698=$D698,$F698,IF($J699=$D699,$F699,IF($J700=$D700,$F700,IF($J701=$D701,$F701,IF($J702=$D702,$F702,IF($J703=$D703,$F703,IF($J704=$D704,$F704,IF($J705=$D705,$F705,IF($J707=$D707,$F707,IF($J708=$D708,$F708,IF($J709=$D709,$F709,IF($J710=$D710,$F710,""))))))))))))))))))))))))))))))))))))))))))))))))))))))))))))))))</f>
        <v>0.449305555555707</v>
      </c>
      <c r="N647" s="3" t="s">
        <v>224</v>
      </c>
      <c r="O647" s="21" t="str">
        <f t="shared" si="75"/>
        <v>WACHTER</v>
      </c>
      <c r="P647" s="5"/>
    </row>
    <row r="648" spans="1:17" ht="21.75" thickTop="1" thickBot="1">
      <c r="C648" s="5"/>
      <c r="D648" s="11" t="s">
        <v>520</v>
      </c>
      <c r="E648" s="9">
        <v>64.800000000000395</v>
      </c>
      <c r="F648" s="10">
        <v>0.450000000000152</v>
      </c>
      <c r="G648" s="5"/>
      <c r="H648" s="22" t="str">
        <f t="shared" si="76"/>
        <v>ZAPATA</v>
      </c>
      <c r="I648" s="3" t="s">
        <v>227</v>
      </c>
      <c r="J648" s="11" t="str">
        <f t="shared" si="73"/>
        <v>Z à X</v>
      </c>
      <c r="K648" s="6" t="str">
        <f t="shared" si="74"/>
        <v>ZAPATA - XERRY</v>
      </c>
      <c r="L648" s="7">
        <f>IF($J648=$D648,$E648,IF($J649=$D649,$E649,IF($J650=$D650,$E650,IF($J651=$D651,$E651,IF($J652=$D652,$E652,IF(#REF!=#REF!,#REF!,IF($J653=$D653,$E653,IF($J654=$D654,$E654,IF($J655=$D655,$E655,IF($J656=$D656,$E656,IF($J657=$D657,$E657,IF($J658=$D658,$E658,IF($J659=$D659,$E659,IF($J660=$D660,$E660,IF($J661=$D661,$E661,IF($J662=$D662,$E662,IF($J663=$D663,$E663,IF($J664=$D664,$E664,IF($J665=$D665,$E665,IF($J666=$D666,$E666,IF($J667=$D667,$E667,IF($J668=$D668,$E668,IF($J669=$D669,$E669,IF($J670=$D670,$E670,IF($J671=$D671,$E671,IF($J672=$D672,$E672,IF($J673=$D673,$E673,IF($J674=$D674,$E674,IF($J675=$D675,$E675,IF($J676=$D676,$E676,IF($J677=$D677,$E677,IF($J678=$D678,$E678,IF($J679=$D679,$E679,IF($J680=$D680,$E680,IF($J681=$D681,$E681,IF($J682=$D682,$E682,IF($J683=$D683,$E683,IF($J684=$D684,$E684,IF($J685=$D685,$E685,IF($J686=$D686,$E686,IF($J687=$D687,$E687,IF($J688=$D688,$E688,IF($J689=$D689,$E689,IF($J690=$D690,$E690,IF($J691=$D691,$E691,IF($J692=$D692,$E692,IF($J693=$D693,$E693,IF($J694=$D694,$E694,IF($J695=$D695,$E695,IF($J696=$D696,$E696,IF($J697=$D697,$E697,IF($J698=$D698,$E698,IF($J699=$D699,$E699,IF($J700=$D700,$E700,IF($J701=$D701,$E701,IF($J702=$D702,$E702,IF($J703=$D703,$E703,IF($J704=$D704,$E704,IF($J705=$D705,$E705,IF($J706=$D706,$E706,IF($J708=$D708,$E708,IF($J709=$D709,$E709,IF($J710=$D710,$E710,IF($J711=$D711,$E711,""))))))))))))))))))))))))))))))))))))))))))))))))))))))))))))))))</f>
        <v>64.800000000000395</v>
      </c>
      <c r="M648" s="8">
        <f>IF($J648=$D648,$F648,IF($J649=$D649,$F649,IF($J650=$D650,$F650,IF($J651=$D651,$F651,IF($J652=$D652,$F652,IF(#REF!=#REF!,#REF!,IF($J653=$D653,$F653,IF($J654=$D654,$F654,IF($J655=$D655,$F655,IF($J656=$D656,$F656,IF($J657=$D657,$F657,IF($J658=$D658,$F658,IF($J659=$D659,$F659,IF($J660=$D660,$F660,IF($J661=$D661,$F661,IF($J662=$D662,$F662,IF($J663=$D663,$F663,IF($J664=$D664,$F664,IF($J665=$D665,$F665,IF($J666=$D666,$F666,IF($J667=$D667,$F667,IF($J668=$D668,$F668,IF($J669=$D669,$F669,IF($J670=$D670,$F670,IF($J671=$D671,$F671,IF($J672=$D672,$F672,IF($J673=$D673,$F673,IF($J674=$D674,$F674,IF($J675=$D675,$F675,IF($J676=$D676,$F676,IF($J677=$D677,$F677,IF($J678=$D678,$F678,IF($J679=$D679,$F679,IF($J680=$D680,$F680,IF($J681=$D681,$F681,IF($J682=$D682,$F682,IF($J683=$D683,$F683,IF($J684=$D684,$F684,IF($J685=$D685,$F685,IF($J686=$D686,$F686,IF($J687=$D687,$F687,IF($J688=$D688,$F688,IF($J689=$D689,$F689,IF($J690=$D690,$F690,IF($J691=$D691,$F691,IF($J692=$D692,$F692,IF($J693=$D693,$F693,IF($J694=$D694,$F694,IF($J695=$D695,$F695,IF($J696=$D696,$F696,IF($J697=$D697,$F697,IF($J698=$D698,$F698,IF($J699=$D699,$F699,IF($J700=$D700,$F700,IF($J701=$D701,$F701,IF($J702=$D702,$F702,IF($J703=$D703,$F703,IF($J704=$D704,$F704,IF($J705=$D705,$F705,IF($J706=$D706,$F706,IF($J708=$D708,$F708,IF($J709=$D709,$F709,IF($J710=$D710,$F710,IF($J711=$D711,$F711,""))))))))))))))))))))))))))))))))))))))))))))))))))))))))))))))))</f>
        <v>0.450000000000152</v>
      </c>
      <c r="N648" s="3" t="s">
        <v>225</v>
      </c>
      <c r="O648" s="21" t="str">
        <f t="shared" si="75"/>
        <v>XERRY</v>
      </c>
      <c r="P648" s="5"/>
    </row>
    <row r="649" spans="1:17" ht="13.5" thickTop="1">
      <c r="E649"/>
      <c r="F649"/>
      <c r="K649"/>
      <c r="L649"/>
      <c r="M649"/>
    </row>
    <row r="650" spans="1:17">
      <c r="E650"/>
      <c r="F650"/>
      <c r="K650"/>
      <c r="L650"/>
      <c r="M650"/>
    </row>
    <row r="651" spans="1:17">
      <c r="E651"/>
      <c r="F651"/>
      <c r="K651"/>
      <c r="L651"/>
      <c r="M651"/>
    </row>
    <row r="652" spans="1:17" ht="15.75">
      <c r="A652" s="20" t="s">
        <v>651</v>
      </c>
      <c r="B652" s="14"/>
      <c r="C652" s="14"/>
      <c r="D652" s="15"/>
      <c r="E652" s="14" t="s">
        <v>652</v>
      </c>
      <c r="F652" s="14" t="s">
        <v>653</v>
      </c>
      <c r="G652" s="14"/>
      <c r="H652" s="20"/>
      <c r="I652" s="16"/>
      <c r="J652" s="17"/>
      <c r="K652" s="14" t="s">
        <v>654</v>
      </c>
      <c r="L652" s="14" t="s">
        <v>652</v>
      </c>
      <c r="M652" s="14" t="s">
        <v>653</v>
      </c>
      <c r="N652" s="16"/>
      <c r="O652" s="20"/>
      <c r="P652" s="14"/>
      <c r="Q652" s="14" t="s">
        <v>655</v>
      </c>
    </row>
    <row r="653" spans="1:17">
      <c r="E653"/>
      <c r="F653"/>
      <c r="K653"/>
      <c r="L653"/>
      <c r="M653"/>
    </row>
    <row r="654" spans="1:17">
      <c r="E654"/>
      <c r="F654"/>
      <c r="K654"/>
      <c r="L654"/>
      <c r="M654"/>
    </row>
    <row r="655" spans="1:17">
      <c r="E655"/>
      <c r="F655"/>
      <c r="K655"/>
      <c r="L655"/>
      <c r="M655"/>
    </row>
    <row r="656" spans="1:17">
      <c r="E656"/>
      <c r="F656"/>
      <c r="K656"/>
      <c r="L656"/>
      <c r="M656"/>
    </row>
    <row r="657" spans="5:13">
      <c r="E657"/>
      <c r="F657"/>
      <c r="K657"/>
      <c r="L657"/>
      <c r="M657"/>
    </row>
    <row r="658" spans="5:13">
      <c r="E658"/>
      <c r="F658"/>
      <c r="K658"/>
      <c r="L658"/>
      <c r="M658"/>
    </row>
    <row r="659" spans="5:13">
      <c r="E659"/>
      <c r="F659"/>
      <c r="K659"/>
      <c r="L659"/>
      <c r="M659"/>
    </row>
    <row r="660" spans="5:13">
      <c r="E660"/>
      <c r="F660"/>
      <c r="K660"/>
      <c r="L660"/>
      <c r="M660"/>
    </row>
    <row r="661" spans="5:13">
      <c r="E661"/>
      <c r="F661"/>
      <c r="K661"/>
      <c r="L661"/>
      <c r="M661"/>
    </row>
    <row r="662" spans="5:13">
      <c r="E662"/>
      <c r="F662"/>
      <c r="K662"/>
      <c r="L662"/>
      <c r="M662"/>
    </row>
    <row r="663" spans="5:13">
      <c r="E663"/>
      <c r="F663"/>
      <c r="K663"/>
      <c r="L663"/>
      <c r="M663"/>
    </row>
    <row r="664" spans="5:13">
      <c r="E664"/>
      <c r="F664"/>
      <c r="K664"/>
      <c r="L664"/>
      <c r="M664"/>
    </row>
    <row r="665" spans="5:13">
      <c r="E665"/>
      <c r="F665"/>
      <c r="K665"/>
      <c r="L665"/>
      <c r="M665"/>
    </row>
    <row r="666" spans="5:13">
      <c r="E666"/>
      <c r="F666"/>
      <c r="K666"/>
      <c r="L666"/>
      <c r="M666"/>
    </row>
    <row r="667" spans="5:13">
      <c r="E667"/>
      <c r="F667"/>
      <c r="K667"/>
      <c r="L667"/>
      <c r="M667"/>
    </row>
    <row r="668" spans="5:13">
      <c r="E668"/>
      <c r="F668"/>
      <c r="K668"/>
      <c r="L668"/>
      <c r="M668"/>
    </row>
    <row r="669" spans="5:13">
      <c r="E669"/>
      <c r="F669"/>
      <c r="K669"/>
      <c r="L669"/>
      <c r="M669"/>
    </row>
    <row r="670" spans="5:13">
      <c r="E670"/>
      <c r="F670"/>
      <c r="K670"/>
      <c r="L670"/>
      <c r="M670"/>
    </row>
    <row r="671" spans="5:13">
      <c r="E671"/>
      <c r="F671"/>
      <c r="K671"/>
      <c r="L671"/>
      <c r="M671"/>
    </row>
    <row r="672" spans="5:13">
      <c r="E672"/>
      <c r="F672"/>
      <c r="K672"/>
      <c r="L672"/>
      <c r="M672"/>
    </row>
    <row r="673" spans="5:13">
      <c r="E673"/>
      <c r="F673"/>
      <c r="K673"/>
      <c r="L673"/>
      <c r="M673"/>
    </row>
    <row r="674" spans="5:13">
      <c r="E674"/>
      <c r="F674"/>
      <c r="K674"/>
      <c r="L674"/>
      <c r="M674"/>
    </row>
    <row r="675" spans="5:13">
      <c r="E675"/>
      <c r="F675"/>
      <c r="K675"/>
      <c r="L675"/>
      <c r="M675"/>
    </row>
    <row r="676" spans="5:13">
      <c r="E676"/>
      <c r="F676"/>
      <c r="K676"/>
      <c r="L676"/>
      <c r="M676"/>
    </row>
    <row r="677" spans="5:13">
      <c r="E677"/>
      <c r="F677"/>
      <c r="K677"/>
      <c r="L677"/>
      <c r="M677"/>
    </row>
    <row r="678" spans="5:13">
      <c r="E678"/>
      <c r="F678"/>
      <c r="K678"/>
      <c r="L678"/>
      <c r="M678"/>
    </row>
    <row r="679" spans="5:13">
      <c r="E679"/>
      <c r="F679"/>
      <c r="K679"/>
      <c r="L679"/>
      <c r="M679"/>
    </row>
    <row r="680" spans="5:13">
      <c r="E680"/>
      <c r="F680"/>
      <c r="K680"/>
      <c r="L680"/>
      <c r="M680"/>
    </row>
    <row r="681" spans="5:13">
      <c r="E681"/>
      <c r="F681"/>
      <c r="K681"/>
      <c r="L681"/>
      <c r="M681"/>
    </row>
    <row r="682" spans="5:13">
      <c r="E682"/>
      <c r="F682"/>
      <c r="K682"/>
      <c r="L682"/>
      <c r="M682"/>
    </row>
    <row r="683" spans="5:13">
      <c r="E683"/>
      <c r="F683"/>
      <c r="K683"/>
      <c r="L683"/>
      <c r="M683"/>
    </row>
    <row r="684" spans="5:13">
      <c r="E684"/>
      <c r="F684"/>
      <c r="K684"/>
      <c r="L684"/>
      <c r="M684"/>
    </row>
    <row r="685" spans="5:13">
      <c r="E685"/>
      <c r="F685"/>
      <c r="K685"/>
      <c r="L685"/>
      <c r="M685"/>
    </row>
    <row r="686" spans="5:13">
      <c r="E686"/>
      <c r="F686"/>
      <c r="K686"/>
      <c r="L686"/>
      <c r="M686"/>
    </row>
    <row r="687" spans="5:13">
      <c r="E687"/>
      <c r="F687"/>
      <c r="K687"/>
      <c r="L687"/>
      <c r="M687"/>
    </row>
    <row r="688" spans="5:13">
      <c r="E688"/>
      <c r="F688"/>
      <c r="K688"/>
      <c r="L688"/>
      <c r="M688"/>
    </row>
    <row r="689" spans="5:13">
      <c r="E689"/>
      <c r="F689"/>
      <c r="K689"/>
      <c r="L689"/>
      <c r="M689"/>
    </row>
    <row r="690" spans="5:13">
      <c r="E690"/>
      <c r="F690"/>
      <c r="K690"/>
      <c r="L690"/>
      <c r="M690"/>
    </row>
    <row r="691" spans="5:13">
      <c r="E691"/>
      <c r="F691"/>
      <c r="K691"/>
      <c r="L691"/>
      <c r="M691"/>
    </row>
    <row r="692" spans="5:13">
      <c r="E692"/>
      <c r="F692"/>
      <c r="K692"/>
      <c r="L692"/>
      <c r="M692"/>
    </row>
    <row r="693" spans="5:13">
      <c r="E693"/>
      <c r="F693"/>
      <c r="K693"/>
      <c r="L693"/>
      <c r="M693"/>
    </row>
    <row r="694" spans="5:13">
      <c r="E694"/>
      <c r="F694"/>
      <c r="K694"/>
      <c r="L694"/>
      <c r="M694"/>
    </row>
    <row r="695" spans="5:13">
      <c r="E695"/>
      <c r="F695"/>
      <c r="K695"/>
      <c r="L695"/>
      <c r="M695"/>
    </row>
    <row r="696" spans="5:13">
      <c r="E696"/>
      <c r="F696"/>
      <c r="K696"/>
      <c r="L696"/>
      <c r="M696"/>
    </row>
    <row r="697" spans="5:13">
      <c r="E697"/>
      <c r="F697"/>
      <c r="K697"/>
      <c r="L697"/>
      <c r="M697"/>
    </row>
    <row r="698" spans="5:13">
      <c r="E698"/>
      <c r="F698"/>
      <c r="K698"/>
      <c r="L698"/>
      <c r="M698"/>
    </row>
    <row r="699" spans="5:13">
      <c r="E699"/>
      <c r="F699"/>
      <c r="K699"/>
      <c r="L699"/>
      <c r="M699"/>
    </row>
    <row r="700" spans="5:13">
      <c r="E700"/>
      <c r="F700"/>
      <c r="K700"/>
      <c r="L700"/>
      <c r="M700"/>
    </row>
    <row r="701" spans="5:13">
      <c r="E701"/>
      <c r="F701"/>
      <c r="K701"/>
      <c r="L701"/>
      <c r="M701"/>
    </row>
    <row r="702" spans="5:13">
      <c r="E702"/>
      <c r="F702"/>
      <c r="K702"/>
      <c r="L702"/>
      <c r="M702"/>
    </row>
    <row r="703" spans="5:13">
      <c r="E703"/>
      <c r="F703"/>
      <c r="K703"/>
      <c r="L703"/>
      <c r="M703"/>
    </row>
    <row r="704" spans="5:13">
      <c r="E704"/>
      <c r="F704"/>
      <c r="K704"/>
      <c r="L704"/>
      <c r="M704"/>
    </row>
    <row r="705" spans="5:13">
      <c r="E705"/>
      <c r="F705"/>
      <c r="K705"/>
      <c r="L705"/>
      <c r="M705"/>
    </row>
    <row r="706" spans="5:13">
      <c r="E706"/>
      <c r="F706"/>
      <c r="K706"/>
      <c r="L706"/>
      <c r="M706"/>
    </row>
    <row r="707" spans="5:13">
      <c r="E707"/>
      <c r="F707"/>
      <c r="K707"/>
      <c r="L707"/>
      <c r="M707"/>
    </row>
    <row r="708" spans="5:13">
      <c r="E708"/>
      <c r="F708"/>
      <c r="K708"/>
      <c r="L708"/>
      <c r="M708"/>
    </row>
    <row r="709" spans="5:13">
      <c r="E709"/>
      <c r="F709"/>
      <c r="K709"/>
      <c r="L709"/>
      <c r="M709"/>
    </row>
    <row r="710" spans="5:13">
      <c r="E710"/>
      <c r="F710"/>
      <c r="K710"/>
      <c r="L710"/>
      <c r="M710"/>
    </row>
    <row r="711" spans="5:13">
      <c r="E711"/>
      <c r="F711"/>
      <c r="K711"/>
      <c r="L711"/>
      <c r="M711"/>
    </row>
    <row r="712" spans="5:13">
      <c r="E712"/>
      <c r="F712"/>
      <c r="K712"/>
      <c r="L712"/>
      <c r="M712"/>
    </row>
    <row r="713" spans="5:13">
      <c r="E713"/>
      <c r="F713"/>
      <c r="K713"/>
      <c r="L713"/>
      <c r="M713"/>
    </row>
    <row r="714" spans="5:13">
      <c r="E714"/>
      <c r="F714"/>
      <c r="K714"/>
      <c r="L714"/>
      <c r="M714"/>
    </row>
    <row r="715" spans="5:13">
      <c r="E715"/>
      <c r="F715"/>
      <c r="K715"/>
      <c r="L715"/>
      <c r="M715"/>
    </row>
    <row r="716" spans="5:13">
      <c r="E716"/>
      <c r="F716"/>
      <c r="K716"/>
      <c r="L716"/>
      <c r="M716"/>
    </row>
    <row r="717" spans="5:13">
      <c r="E717"/>
      <c r="F717"/>
      <c r="K717"/>
      <c r="L717"/>
      <c r="M717"/>
    </row>
    <row r="718" spans="5:13">
      <c r="E718"/>
      <c r="F718"/>
      <c r="K718"/>
      <c r="L718"/>
      <c r="M718"/>
    </row>
    <row r="719" spans="5:13">
      <c r="E719"/>
      <c r="F719"/>
      <c r="K719"/>
      <c r="L719"/>
      <c r="M719"/>
    </row>
    <row r="720" spans="5:13">
      <c r="E720"/>
      <c r="F720"/>
      <c r="K720"/>
      <c r="L720"/>
      <c r="M720"/>
    </row>
    <row r="721" spans="5:13">
      <c r="E721"/>
      <c r="F721"/>
      <c r="K721"/>
      <c r="L721"/>
      <c r="M721"/>
    </row>
    <row r="722" spans="5:13">
      <c r="E722"/>
      <c r="F722"/>
      <c r="K722"/>
      <c r="L722"/>
      <c r="M722"/>
    </row>
    <row r="723" spans="5:13">
      <c r="E723"/>
      <c r="F723"/>
      <c r="K723"/>
      <c r="L723"/>
      <c r="M723"/>
    </row>
    <row r="724" spans="5:13">
      <c r="E724"/>
      <c r="F724"/>
      <c r="K724"/>
      <c r="L724"/>
      <c r="M724"/>
    </row>
    <row r="725" spans="5:13">
      <c r="E725"/>
      <c r="F725"/>
      <c r="K725"/>
      <c r="L725"/>
      <c r="M725"/>
    </row>
    <row r="726" spans="5:13">
      <c r="E726"/>
      <c r="F726"/>
      <c r="K726"/>
      <c r="L726"/>
      <c r="M726"/>
    </row>
    <row r="727" spans="5:13">
      <c r="E727"/>
      <c r="F727"/>
      <c r="K727"/>
      <c r="L727"/>
      <c r="M727"/>
    </row>
    <row r="728" spans="5:13">
      <c r="E728"/>
      <c r="F728"/>
      <c r="K728"/>
      <c r="L728"/>
      <c r="M728"/>
    </row>
    <row r="729" spans="5:13">
      <c r="E729"/>
      <c r="F729"/>
      <c r="K729"/>
      <c r="L729"/>
      <c r="M729"/>
    </row>
    <row r="730" spans="5:13">
      <c r="E730"/>
      <c r="F730"/>
      <c r="K730"/>
      <c r="L730"/>
      <c r="M730"/>
    </row>
    <row r="731" spans="5:13">
      <c r="E731"/>
      <c r="F731"/>
      <c r="K731"/>
      <c r="L731"/>
      <c r="M731"/>
    </row>
    <row r="732" spans="5:13">
      <c r="E732"/>
      <c r="F732"/>
      <c r="K732"/>
      <c r="L732"/>
      <c r="M732"/>
    </row>
    <row r="733" spans="5:13">
      <c r="E733"/>
      <c r="F733"/>
      <c r="K733"/>
      <c r="L733"/>
      <c r="M733"/>
    </row>
    <row r="734" spans="5:13">
      <c r="E734"/>
      <c r="F734"/>
      <c r="K734"/>
      <c r="L734"/>
      <c r="M734"/>
    </row>
    <row r="735" spans="5:13">
      <c r="E735"/>
      <c r="F735"/>
      <c r="K735"/>
      <c r="L735"/>
      <c r="M735"/>
    </row>
    <row r="736" spans="5:13">
      <c r="E736"/>
      <c r="F736"/>
      <c r="K736"/>
      <c r="L736"/>
      <c r="M736"/>
    </row>
    <row r="737" spans="5:13">
      <c r="E737"/>
      <c r="F737"/>
      <c r="K737"/>
      <c r="L737"/>
      <c r="M737"/>
    </row>
    <row r="738" spans="5:13">
      <c r="E738"/>
      <c r="F738"/>
      <c r="K738"/>
      <c r="L738"/>
      <c r="M738"/>
    </row>
    <row r="739" spans="5:13">
      <c r="E739"/>
      <c r="F739"/>
      <c r="K739"/>
      <c r="L739"/>
      <c r="M739"/>
    </row>
    <row r="740" spans="5:13">
      <c r="E740"/>
      <c r="F740"/>
      <c r="K740"/>
      <c r="L740"/>
      <c r="M740"/>
    </row>
    <row r="741" spans="5:13">
      <c r="E741"/>
      <c r="F741"/>
      <c r="K741"/>
      <c r="L741"/>
      <c r="M741"/>
    </row>
    <row r="742" spans="5:13">
      <c r="E742"/>
      <c r="F742"/>
      <c r="K742"/>
      <c r="L742"/>
      <c r="M742"/>
    </row>
    <row r="743" spans="5:13">
      <c r="E743"/>
      <c r="F743"/>
      <c r="K743"/>
      <c r="L743"/>
      <c r="M743"/>
    </row>
    <row r="744" spans="5:13">
      <c r="E744"/>
      <c r="F744"/>
      <c r="K744"/>
      <c r="L744"/>
      <c r="M744"/>
    </row>
    <row r="745" spans="5:13">
      <c r="E745"/>
      <c r="F745"/>
      <c r="K745"/>
      <c r="L745"/>
      <c r="M745"/>
    </row>
    <row r="746" spans="5:13">
      <c r="E746"/>
      <c r="F746"/>
      <c r="K746"/>
      <c r="L746"/>
      <c r="M746"/>
    </row>
    <row r="747" spans="5:13">
      <c r="E747"/>
      <c r="F747"/>
      <c r="K747"/>
      <c r="L747"/>
      <c r="M747"/>
    </row>
    <row r="748" spans="5:13">
      <c r="E748"/>
      <c r="F748"/>
      <c r="K748"/>
      <c r="L748"/>
      <c r="M748"/>
    </row>
    <row r="749" spans="5:13">
      <c r="E749"/>
      <c r="F749"/>
      <c r="K749"/>
      <c r="L749"/>
      <c r="M749"/>
    </row>
    <row r="750" spans="5:13">
      <c r="E750"/>
      <c r="F750"/>
      <c r="K750"/>
      <c r="L750"/>
      <c r="M750"/>
    </row>
    <row r="751" spans="5:13">
      <c r="E751"/>
      <c r="F751"/>
      <c r="K751"/>
      <c r="L751"/>
      <c r="M751"/>
    </row>
    <row r="752" spans="5:13">
      <c r="E752"/>
      <c r="F752"/>
      <c r="K752"/>
      <c r="L752"/>
      <c r="M752"/>
    </row>
    <row r="753" spans="5:13">
      <c r="E753"/>
      <c r="F753"/>
      <c r="K753"/>
      <c r="L753"/>
      <c r="M753"/>
    </row>
    <row r="754" spans="5:13">
      <c r="E754"/>
      <c r="F754"/>
      <c r="K754"/>
      <c r="L754"/>
      <c r="M754"/>
    </row>
    <row r="755" spans="5:13">
      <c r="E755"/>
      <c r="F755"/>
      <c r="K755"/>
      <c r="L755"/>
      <c r="M755"/>
    </row>
    <row r="756" spans="5:13">
      <c r="E756"/>
      <c r="F756"/>
      <c r="K756"/>
      <c r="L756"/>
      <c r="M756"/>
    </row>
    <row r="757" spans="5:13">
      <c r="E757"/>
      <c r="F757"/>
      <c r="K757"/>
      <c r="L757"/>
      <c r="M757"/>
    </row>
    <row r="758" spans="5:13">
      <c r="E758"/>
      <c r="F758"/>
      <c r="K758"/>
      <c r="L758"/>
      <c r="M758"/>
    </row>
    <row r="759" spans="5:13">
      <c r="E759"/>
      <c r="F759"/>
      <c r="K759"/>
      <c r="L759"/>
      <c r="M759"/>
    </row>
    <row r="760" spans="5:13">
      <c r="E760"/>
      <c r="F760"/>
      <c r="K760"/>
      <c r="L760"/>
      <c r="M760"/>
    </row>
    <row r="761" spans="5:13">
      <c r="E761"/>
      <c r="F761"/>
      <c r="K761"/>
      <c r="L761"/>
      <c r="M761"/>
    </row>
    <row r="762" spans="5:13">
      <c r="E762"/>
      <c r="F762"/>
      <c r="K762"/>
      <c r="L762"/>
      <c r="M762"/>
    </row>
    <row r="763" spans="5:13">
      <c r="E763"/>
      <c r="F763"/>
      <c r="K763"/>
      <c r="L763"/>
      <c r="M763"/>
    </row>
    <row r="764" spans="5:13">
      <c r="E764"/>
      <c r="F764"/>
      <c r="K764"/>
      <c r="L764"/>
      <c r="M764"/>
    </row>
    <row r="765" spans="5:13">
      <c r="E765"/>
      <c r="F765"/>
      <c r="K765"/>
      <c r="L765"/>
      <c r="M765"/>
    </row>
    <row r="766" spans="5:13">
      <c r="E766"/>
      <c r="F766"/>
      <c r="K766"/>
      <c r="L766"/>
      <c r="M766"/>
    </row>
    <row r="767" spans="5:13">
      <c r="E767"/>
      <c r="F767"/>
      <c r="K767"/>
      <c r="L767"/>
      <c r="M767"/>
    </row>
    <row r="768" spans="5:13">
      <c r="E768"/>
      <c r="F768"/>
      <c r="K768"/>
      <c r="L768"/>
      <c r="M768"/>
    </row>
    <row r="769" spans="5:13">
      <c r="E769"/>
      <c r="F769"/>
      <c r="K769"/>
      <c r="L769"/>
      <c r="M769"/>
    </row>
    <row r="770" spans="5:13">
      <c r="E770"/>
      <c r="F770"/>
      <c r="K770"/>
      <c r="L770"/>
      <c r="M770"/>
    </row>
    <row r="771" spans="5:13">
      <c r="E771"/>
      <c r="F771"/>
      <c r="K771"/>
      <c r="L771"/>
      <c r="M771"/>
    </row>
    <row r="772" spans="5:13">
      <c r="E772"/>
      <c r="F772"/>
      <c r="K772"/>
      <c r="L772"/>
      <c r="M772"/>
    </row>
    <row r="773" spans="5:13">
      <c r="E773"/>
      <c r="F773"/>
      <c r="K773"/>
      <c r="L773"/>
      <c r="M773"/>
    </row>
    <row r="774" spans="5:13">
      <c r="E774"/>
      <c r="F774"/>
      <c r="K774"/>
      <c r="L774"/>
      <c r="M774"/>
    </row>
    <row r="775" spans="5:13">
      <c r="E775"/>
      <c r="F775"/>
      <c r="K775"/>
      <c r="L775"/>
      <c r="M775"/>
    </row>
    <row r="776" spans="5:13">
      <c r="E776"/>
      <c r="F776"/>
      <c r="K776"/>
      <c r="L776"/>
      <c r="M776"/>
    </row>
    <row r="777" spans="5:13">
      <c r="E777"/>
      <c r="F777"/>
      <c r="K777"/>
      <c r="L777"/>
      <c r="M777"/>
    </row>
    <row r="778" spans="5:13">
      <c r="E778"/>
      <c r="F778"/>
      <c r="K778"/>
      <c r="L778"/>
      <c r="M778"/>
    </row>
    <row r="779" spans="5:13">
      <c r="E779"/>
      <c r="F779"/>
      <c r="K779"/>
      <c r="L779"/>
      <c r="M779"/>
    </row>
    <row r="780" spans="5:13">
      <c r="E780"/>
      <c r="F780"/>
      <c r="K780"/>
      <c r="L780"/>
      <c r="M780"/>
    </row>
    <row r="781" spans="5:13">
      <c r="E781"/>
      <c r="F781"/>
      <c r="K781"/>
      <c r="L781"/>
      <c r="M781"/>
    </row>
    <row r="782" spans="5:13">
      <c r="E782"/>
      <c r="F782"/>
      <c r="K782"/>
      <c r="L782"/>
      <c r="M782"/>
    </row>
    <row r="783" spans="5:13">
      <c r="E783"/>
      <c r="F783"/>
      <c r="K783"/>
      <c r="L783"/>
      <c r="M783"/>
    </row>
    <row r="784" spans="5:13">
      <c r="E784"/>
      <c r="F784"/>
      <c r="K784"/>
      <c r="L784"/>
      <c r="M784"/>
    </row>
    <row r="785" spans="5:13">
      <c r="E785"/>
      <c r="F785"/>
      <c r="K785"/>
      <c r="L785"/>
      <c r="M785"/>
    </row>
    <row r="786" spans="5:13">
      <c r="E786"/>
      <c r="F786"/>
      <c r="K786"/>
      <c r="L786"/>
      <c r="M786"/>
    </row>
    <row r="787" spans="5:13">
      <c r="E787"/>
      <c r="F787"/>
      <c r="K787"/>
      <c r="L787"/>
      <c r="M787"/>
    </row>
    <row r="788" spans="5:13">
      <c r="E788"/>
      <c r="F788"/>
      <c r="K788"/>
      <c r="L788"/>
      <c r="M788"/>
    </row>
    <row r="789" spans="5:13">
      <c r="E789"/>
      <c r="F789"/>
      <c r="K789"/>
      <c r="L789"/>
      <c r="M789"/>
    </row>
    <row r="790" spans="5:13">
      <c r="E790"/>
      <c r="F790"/>
      <c r="K790"/>
      <c r="L790"/>
      <c r="M790"/>
    </row>
    <row r="791" spans="5:13">
      <c r="E791"/>
      <c r="F791"/>
      <c r="K791"/>
      <c r="L791"/>
      <c r="M791"/>
    </row>
    <row r="792" spans="5:13">
      <c r="E792"/>
      <c r="F792"/>
      <c r="K792"/>
      <c r="L792"/>
      <c r="M792"/>
    </row>
    <row r="793" spans="5:13">
      <c r="E793"/>
      <c r="F793"/>
      <c r="K793"/>
      <c r="L793"/>
      <c r="M793"/>
    </row>
    <row r="794" spans="5:13">
      <c r="E794"/>
      <c r="F794"/>
      <c r="K794"/>
      <c r="L794"/>
      <c r="M794"/>
    </row>
    <row r="795" spans="5:13">
      <c r="E795"/>
      <c r="F795"/>
      <c r="K795"/>
      <c r="L795"/>
      <c r="M795"/>
    </row>
    <row r="796" spans="5:13">
      <c r="E796"/>
      <c r="F796"/>
      <c r="K796"/>
      <c r="L796"/>
      <c r="M796"/>
    </row>
    <row r="797" spans="5:13">
      <c r="E797"/>
      <c r="F797"/>
      <c r="K797"/>
      <c r="L797"/>
      <c r="M797"/>
    </row>
    <row r="798" spans="5:13">
      <c r="E798"/>
      <c r="F798"/>
      <c r="K798"/>
      <c r="L798"/>
      <c r="M798"/>
    </row>
    <row r="799" spans="5:13">
      <c r="E799"/>
      <c r="F799"/>
      <c r="K799"/>
      <c r="L799"/>
      <c r="M799"/>
    </row>
    <row r="800" spans="5:13">
      <c r="E800"/>
      <c r="F800"/>
      <c r="K800"/>
      <c r="L800"/>
      <c r="M800"/>
    </row>
    <row r="801" spans="5:13">
      <c r="E801"/>
      <c r="F801"/>
      <c r="K801"/>
      <c r="L801"/>
      <c r="M801"/>
    </row>
    <row r="802" spans="5:13">
      <c r="E802"/>
      <c r="F802"/>
      <c r="K802"/>
      <c r="L802"/>
      <c r="M802"/>
    </row>
    <row r="803" spans="5:13">
      <c r="E803"/>
      <c r="F803"/>
      <c r="K803"/>
      <c r="L803"/>
      <c r="M803"/>
    </row>
    <row r="804" spans="5:13">
      <c r="E804"/>
      <c r="F804"/>
      <c r="K804"/>
      <c r="L804"/>
      <c r="M804"/>
    </row>
    <row r="805" spans="5:13">
      <c r="E805"/>
      <c r="F805"/>
      <c r="K805"/>
      <c r="L805"/>
      <c r="M805"/>
    </row>
    <row r="806" spans="5:13">
      <c r="E806"/>
      <c r="F806"/>
      <c r="K806"/>
      <c r="L806"/>
      <c r="M806"/>
    </row>
    <row r="807" spans="5:13">
      <c r="E807"/>
      <c r="F807"/>
      <c r="K807"/>
      <c r="L807"/>
      <c r="M807"/>
    </row>
    <row r="808" spans="5:13">
      <c r="E808"/>
      <c r="F808"/>
      <c r="K808"/>
      <c r="L808"/>
      <c r="M808"/>
    </row>
    <row r="809" spans="5:13">
      <c r="E809"/>
      <c r="F809"/>
      <c r="K809"/>
      <c r="L809"/>
      <c r="M809"/>
    </row>
    <row r="810" spans="5:13">
      <c r="E810"/>
      <c r="F810"/>
      <c r="K810"/>
      <c r="L810"/>
      <c r="M810"/>
    </row>
    <row r="811" spans="5:13">
      <c r="E811"/>
      <c r="F811"/>
      <c r="K811"/>
      <c r="L811"/>
      <c r="M811"/>
    </row>
    <row r="812" spans="5:13">
      <c r="E812"/>
      <c r="F812"/>
      <c r="K812"/>
      <c r="L812"/>
      <c r="M812"/>
    </row>
    <row r="813" spans="5:13">
      <c r="E813"/>
      <c r="F813"/>
      <c r="K813"/>
      <c r="L813"/>
      <c r="M813"/>
    </row>
    <row r="814" spans="5:13">
      <c r="E814"/>
      <c r="F814"/>
      <c r="K814"/>
      <c r="L814"/>
      <c r="M814"/>
    </row>
    <row r="815" spans="5:13">
      <c r="E815"/>
      <c r="F815"/>
      <c r="K815"/>
      <c r="L815"/>
      <c r="M815"/>
    </row>
    <row r="816" spans="5:13">
      <c r="E816"/>
      <c r="F816"/>
      <c r="K816"/>
      <c r="L816"/>
      <c r="M816"/>
    </row>
    <row r="817" spans="5:13">
      <c r="E817"/>
      <c r="F817"/>
      <c r="K817"/>
      <c r="L817"/>
      <c r="M817"/>
    </row>
    <row r="818" spans="5:13">
      <c r="E818"/>
      <c r="F818"/>
      <c r="K818"/>
      <c r="L818"/>
      <c r="M818"/>
    </row>
    <row r="819" spans="5:13">
      <c r="E819"/>
      <c r="F819"/>
      <c r="K819"/>
      <c r="L819"/>
      <c r="M819"/>
    </row>
    <row r="820" spans="5:13">
      <c r="E820"/>
      <c r="F820"/>
      <c r="K820"/>
      <c r="L820"/>
      <c r="M820"/>
    </row>
    <row r="821" spans="5:13">
      <c r="E821"/>
      <c r="F821"/>
      <c r="K821"/>
      <c r="L821"/>
      <c r="M821"/>
    </row>
    <row r="822" spans="5:13">
      <c r="E822"/>
      <c r="F822"/>
      <c r="K822"/>
      <c r="L822"/>
      <c r="M822"/>
    </row>
    <row r="823" spans="5:13">
      <c r="E823"/>
      <c r="F823"/>
      <c r="K823"/>
      <c r="L823"/>
      <c r="M823"/>
    </row>
    <row r="824" spans="5:13">
      <c r="E824"/>
      <c r="F824"/>
      <c r="K824"/>
      <c r="L824"/>
      <c r="M824"/>
    </row>
    <row r="825" spans="5:13">
      <c r="E825"/>
      <c r="F825"/>
      <c r="K825"/>
      <c r="L825"/>
      <c r="M825"/>
    </row>
    <row r="826" spans="5:13">
      <c r="E826"/>
      <c r="F826"/>
      <c r="K826"/>
      <c r="L826"/>
      <c r="M826"/>
    </row>
    <row r="827" spans="5:13">
      <c r="E827"/>
      <c r="F827"/>
      <c r="K827"/>
      <c r="L827"/>
      <c r="M827"/>
    </row>
    <row r="828" spans="5:13">
      <c r="E828"/>
      <c r="F828"/>
      <c r="K828"/>
      <c r="L828"/>
      <c r="M828"/>
    </row>
    <row r="829" spans="5:13">
      <c r="E829"/>
      <c r="F829"/>
      <c r="K829"/>
      <c r="L829"/>
      <c r="M829"/>
    </row>
    <row r="830" spans="5:13">
      <c r="E830"/>
      <c r="F830"/>
      <c r="K830"/>
      <c r="L830"/>
      <c r="M830"/>
    </row>
    <row r="831" spans="5:13">
      <c r="E831"/>
      <c r="F831"/>
      <c r="K831"/>
      <c r="L831"/>
      <c r="M831"/>
    </row>
    <row r="832" spans="5:13">
      <c r="E832"/>
      <c r="F832"/>
      <c r="K832"/>
      <c r="L832"/>
      <c r="M832"/>
    </row>
    <row r="833" spans="5:13">
      <c r="E833"/>
      <c r="F833"/>
      <c r="K833"/>
      <c r="L833"/>
      <c r="M833"/>
    </row>
    <row r="834" spans="5:13">
      <c r="E834"/>
      <c r="F834"/>
      <c r="K834"/>
      <c r="L834"/>
      <c r="M834"/>
    </row>
    <row r="835" spans="5:13">
      <c r="E835"/>
      <c r="F835"/>
      <c r="K835"/>
      <c r="L835"/>
      <c r="M835"/>
    </row>
    <row r="836" spans="5:13">
      <c r="E836"/>
      <c r="F836"/>
      <c r="K836"/>
      <c r="L836"/>
      <c r="M836"/>
    </row>
    <row r="837" spans="5:13">
      <c r="E837"/>
      <c r="F837"/>
      <c r="K837"/>
      <c r="L837"/>
      <c r="M837"/>
    </row>
    <row r="838" spans="5:13">
      <c r="E838"/>
      <c r="F838"/>
      <c r="K838"/>
      <c r="L838"/>
      <c r="M838"/>
    </row>
    <row r="839" spans="5:13">
      <c r="E839"/>
      <c r="F839"/>
      <c r="K839"/>
      <c r="L839"/>
      <c r="M839"/>
    </row>
    <row r="840" spans="5:13">
      <c r="E840"/>
      <c r="F840"/>
      <c r="K840"/>
      <c r="L840"/>
      <c r="M840"/>
    </row>
    <row r="841" spans="5:13">
      <c r="E841"/>
      <c r="F841"/>
      <c r="K841"/>
      <c r="L841"/>
      <c r="M841"/>
    </row>
    <row r="842" spans="5:13">
      <c r="E842"/>
      <c r="F842"/>
      <c r="K842"/>
      <c r="L842"/>
      <c r="M842"/>
    </row>
    <row r="843" spans="5:13">
      <c r="E843"/>
      <c r="F843"/>
      <c r="K843"/>
      <c r="L843"/>
      <c r="M843"/>
    </row>
    <row r="844" spans="5:13">
      <c r="E844"/>
      <c r="F844"/>
      <c r="K844"/>
      <c r="L844"/>
      <c r="M844"/>
    </row>
    <row r="845" spans="5:13">
      <c r="E845"/>
      <c r="F845"/>
      <c r="K845"/>
      <c r="L845"/>
      <c r="M845"/>
    </row>
    <row r="846" spans="5:13">
      <c r="E846"/>
      <c r="F846"/>
      <c r="K846"/>
      <c r="L846"/>
      <c r="M846"/>
    </row>
    <row r="847" spans="5:13">
      <c r="E847"/>
      <c r="F847"/>
      <c r="K847"/>
      <c r="L847"/>
      <c r="M847"/>
    </row>
    <row r="848" spans="5:13">
      <c r="E848"/>
      <c r="F848"/>
      <c r="K848"/>
      <c r="L848"/>
      <c r="M848"/>
    </row>
    <row r="849" spans="5:13">
      <c r="E849"/>
      <c r="F849"/>
      <c r="K849"/>
      <c r="L849"/>
      <c r="M849"/>
    </row>
    <row r="850" spans="5:13">
      <c r="E850"/>
      <c r="F850"/>
      <c r="K850"/>
      <c r="L850"/>
      <c r="M850"/>
    </row>
    <row r="851" spans="5:13">
      <c r="E851"/>
      <c r="F851"/>
      <c r="K851"/>
      <c r="L851"/>
      <c r="M851"/>
    </row>
    <row r="852" spans="5:13">
      <c r="E852"/>
      <c r="F852"/>
      <c r="K852"/>
      <c r="L852"/>
      <c r="M852"/>
    </row>
    <row r="853" spans="5:13">
      <c r="E853"/>
      <c r="F853"/>
      <c r="K853"/>
      <c r="L853"/>
      <c r="M853"/>
    </row>
    <row r="854" spans="5:13">
      <c r="E854"/>
      <c r="F854"/>
      <c r="K854"/>
      <c r="L854"/>
      <c r="M854"/>
    </row>
    <row r="855" spans="5:13">
      <c r="E855"/>
      <c r="F855"/>
      <c r="K855"/>
      <c r="L855"/>
      <c r="M855"/>
    </row>
    <row r="856" spans="5:13">
      <c r="E856"/>
      <c r="F856"/>
      <c r="K856"/>
      <c r="L856"/>
      <c r="M856"/>
    </row>
    <row r="857" spans="5:13">
      <c r="E857"/>
      <c r="F857"/>
      <c r="K857"/>
      <c r="L857"/>
      <c r="M857"/>
    </row>
    <row r="858" spans="5:13">
      <c r="E858"/>
      <c r="F858"/>
      <c r="K858"/>
      <c r="L858"/>
      <c r="M858"/>
    </row>
    <row r="859" spans="5:13">
      <c r="E859"/>
      <c r="F859"/>
      <c r="K859"/>
      <c r="L859"/>
      <c r="M859"/>
    </row>
    <row r="860" spans="5:13">
      <c r="E860"/>
      <c r="F860"/>
      <c r="K860"/>
      <c r="L860"/>
      <c r="M860"/>
    </row>
    <row r="861" spans="5:13">
      <c r="E861"/>
      <c r="F861"/>
      <c r="K861"/>
      <c r="L861"/>
      <c r="M861"/>
    </row>
    <row r="862" spans="5:13">
      <c r="E862"/>
      <c r="F862"/>
      <c r="K862"/>
      <c r="L862"/>
      <c r="M862"/>
    </row>
    <row r="863" spans="5:13">
      <c r="E863"/>
      <c r="F863"/>
      <c r="K863"/>
      <c r="L863"/>
      <c r="M863"/>
    </row>
    <row r="864" spans="5:13">
      <c r="E864"/>
      <c r="F864"/>
      <c r="K864"/>
      <c r="L864"/>
      <c r="M864"/>
    </row>
    <row r="865" spans="5:13">
      <c r="E865"/>
      <c r="F865"/>
      <c r="K865"/>
      <c r="L865"/>
      <c r="M865"/>
    </row>
    <row r="866" spans="5:13">
      <c r="E866"/>
      <c r="F866"/>
      <c r="K866"/>
      <c r="L866"/>
      <c r="M866"/>
    </row>
    <row r="867" spans="5:13">
      <c r="E867"/>
      <c r="F867"/>
      <c r="K867"/>
      <c r="L867"/>
      <c r="M867"/>
    </row>
    <row r="868" spans="5:13">
      <c r="E868"/>
      <c r="F868"/>
      <c r="K868"/>
      <c r="L868"/>
      <c r="M868"/>
    </row>
    <row r="869" spans="5:13">
      <c r="E869"/>
      <c r="F869"/>
      <c r="K869"/>
      <c r="L869"/>
      <c r="M869"/>
    </row>
    <row r="870" spans="5:13">
      <c r="E870"/>
      <c r="F870"/>
      <c r="K870"/>
      <c r="L870"/>
      <c r="M870"/>
    </row>
    <row r="871" spans="5:13">
      <c r="E871"/>
      <c r="F871"/>
      <c r="K871"/>
      <c r="L871"/>
      <c r="M871"/>
    </row>
    <row r="872" spans="5:13">
      <c r="E872"/>
      <c r="F872"/>
      <c r="K872"/>
      <c r="L872"/>
      <c r="M872"/>
    </row>
    <row r="873" spans="5:13">
      <c r="E873"/>
      <c r="F873"/>
      <c r="K873"/>
      <c r="L873"/>
      <c r="M873"/>
    </row>
    <row r="874" spans="5:13">
      <c r="E874"/>
      <c r="F874"/>
      <c r="K874"/>
      <c r="L874"/>
      <c r="M874"/>
    </row>
    <row r="875" spans="5:13">
      <c r="E875"/>
      <c r="F875"/>
      <c r="K875"/>
      <c r="L875"/>
      <c r="M875"/>
    </row>
    <row r="876" spans="5:13">
      <c r="E876"/>
      <c r="F876"/>
      <c r="K876"/>
      <c r="L876"/>
      <c r="M876"/>
    </row>
    <row r="877" spans="5:13">
      <c r="E877"/>
      <c r="F877"/>
      <c r="K877"/>
      <c r="L877"/>
      <c r="M877"/>
    </row>
    <row r="878" spans="5:13">
      <c r="E878"/>
      <c r="F878"/>
      <c r="K878"/>
      <c r="L878"/>
      <c r="M878"/>
    </row>
    <row r="879" spans="5:13">
      <c r="E879"/>
      <c r="F879"/>
      <c r="K879"/>
      <c r="L879"/>
      <c r="M879"/>
    </row>
    <row r="880" spans="5:13">
      <c r="E880"/>
      <c r="F880"/>
      <c r="K880"/>
      <c r="L880"/>
      <c r="M880"/>
    </row>
    <row r="881" spans="5:13">
      <c r="E881"/>
      <c r="F881"/>
      <c r="K881"/>
      <c r="L881"/>
      <c r="M881"/>
    </row>
    <row r="882" spans="5:13">
      <c r="E882"/>
      <c r="F882"/>
      <c r="K882"/>
      <c r="L882"/>
      <c r="M882"/>
    </row>
    <row r="883" spans="5:13">
      <c r="E883"/>
      <c r="F883"/>
      <c r="K883"/>
      <c r="L883"/>
      <c r="M883"/>
    </row>
    <row r="884" spans="5:13">
      <c r="E884"/>
      <c r="F884"/>
      <c r="K884"/>
      <c r="L884"/>
      <c r="M884"/>
    </row>
    <row r="885" spans="5:13">
      <c r="E885"/>
      <c r="F885"/>
      <c r="K885"/>
      <c r="L885"/>
      <c r="M885"/>
    </row>
    <row r="886" spans="5:13">
      <c r="E886"/>
      <c r="F886"/>
      <c r="K886"/>
      <c r="L886"/>
      <c r="M886"/>
    </row>
    <row r="887" spans="5:13">
      <c r="E887"/>
      <c r="F887"/>
      <c r="K887"/>
      <c r="L887"/>
      <c r="M887"/>
    </row>
    <row r="888" spans="5:13">
      <c r="E888"/>
      <c r="F888"/>
      <c r="K888"/>
      <c r="L888"/>
      <c r="M888"/>
    </row>
    <row r="889" spans="5:13">
      <c r="E889"/>
      <c r="F889"/>
      <c r="K889"/>
      <c r="L889"/>
      <c r="M889"/>
    </row>
    <row r="890" spans="5:13">
      <c r="E890"/>
      <c r="F890"/>
      <c r="K890"/>
      <c r="L890"/>
      <c r="M890"/>
    </row>
    <row r="891" spans="5:13">
      <c r="E891"/>
      <c r="F891"/>
      <c r="K891"/>
      <c r="L891"/>
      <c r="M891"/>
    </row>
    <row r="892" spans="5:13">
      <c r="E892"/>
      <c r="F892"/>
      <c r="K892"/>
      <c r="L892"/>
      <c r="M892"/>
    </row>
    <row r="893" spans="5:13">
      <c r="E893"/>
      <c r="F893"/>
      <c r="K893"/>
      <c r="L893"/>
      <c r="M893"/>
    </row>
    <row r="894" spans="5:13">
      <c r="E894"/>
      <c r="F894"/>
      <c r="K894"/>
      <c r="L894"/>
      <c r="M894"/>
    </row>
    <row r="895" spans="5:13">
      <c r="E895"/>
      <c r="F895"/>
      <c r="K895"/>
      <c r="L895"/>
      <c r="M895"/>
    </row>
    <row r="896" spans="5:13">
      <c r="E896"/>
      <c r="F896"/>
      <c r="K896"/>
      <c r="L896"/>
      <c r="M896"/>
    </row>
    <row r="897" spans="5:13">
      <c r="E897"/>
      <c r="F897"/>
      <c r="K897"/>
      <c r="L897"/>
      <c r="M897"/>
    </row>
    <row r="898" spans="5:13">
      <c r="E898"/>
      <c r="F898"/>
      <c r="K898"/>
      <c r="L898"/>
      <c r="M898"/>
    </row>
    <row r="899" spans="5:13">
      <c r="E899"/>
      <c r="F899"/>
      <c r="K899"/>
      <c r="L899"/>
      <c r="M899"/>
    </row>
    <row r="900" spans="5:13">
      <c r="E900"/>
      <c r="F900"/>
      <c r="K900"/>
      <c r="L900"/>
      <c r="M900"/>
    </row>
    <row r="901" spans="5:13">
      <c r="E901"/>
      <c r="F901"/>
      <c r="K901"/>
      <c r="L901"/>
      <c r="M901"/>
    </row>
    <row r="902" spans="5:13">
      <c r="E902"/>
      <c r="F902"/>
      <c r="K902"/>
      <c r="L902"/>
      <c r="M902"/>
    </row>
    <row r="903" spans="5:13">
      <c r="E903"/>
      <c r="F903"/>
      <c r="K903"/>
      <c r="L903"/>
      <c r="M903"/>
    </row>
    <row r="904" spans="5:13">
      <c r="E904"/>
      <c r="F904"/>
      <c r="K904"/>
      <c r="L904"/>
      <c r="M904"/>
    </row>
    <row r="905" spans="5:13">
      <c r="E905"/>
      <c r="F905"/>
      <c r="K905"/>
      <c r="L905"/>
      <c r="M905"/>
    </row>
    <row r="906" spans="5:13">
      <c r="E906"/>
      <c r="F906"/>
      <c r="K906"/>
      <c r="L906"/>
      <c r="M906"/>
    </row>
    <row r="907" spans="5:13">
      <c r="E907"/>
      <c r="F907"/>
      <c r="K907"/>
      <c r="L907"/>
      <c r="M907"/>
    </row>
    <row r="908" spans="5:13">
      <c r="E908"/>
      <c r="F908"/>
      <c r="K908"/>
      <c r="L908"/>
      <c r="M908"/>
    </row>
    <row r="909" spans="5:13">
      <c r="E909"/>
      <c r="F909"/>
      <c r="K909"/>
      <c r="L909"/>
      <c r="M909"/>
    </row>
    <row r="910" spans="5:13">
      <c r="E910"/>
      <c r="F910"/>
      <c r="K910"/>
      <c r="L910"/>
      <c r="M910"/>
    </row>
    <row r="911" spans="5:13">
      <c r="E911"/>
      <c r="F911"/>
      <c r="K911"/>
      <c r="L911"/>
      <c r="M911"/>
    </row>
    <row r="912" spans="5:13">
      <c r="E912"/>
      <c r="F912"/>
      <c r="K912"/>
      <c r="L912"/>
      <c r="M912"/>
    </row>
    <row r="913" spans="5:13">
      <c r="E913"/>
      <c r="F913"/>
      <c r="K913"/>
      <c r="L913"/>
      <c r="M913"/>
    </row>
    <row r="914" spans="5:13">
      <c r="E914"/>
      <c r="F914"/>
      <c r="K914"/>
      <c r="L914"/>
      <c r="M914"/>
    </row>
    <row r="915" spans="5:13">
      <c r="E915"/>
      <c r="F915"/>
      <c r="K915"/>
      <c r="L915"/>
      <c r="M915"/>
    </row>
    <row r="916" spans="5:13">
      <c r="E916"/>
      <c r="F916"/>
      <c r="K916"/>
      <c r="L916"/>
      <c r="M916"/>
    </row>
    <row r="917" spans="5:13">
      <c r="E917"/>
      <c r="F917"/>
      <c r="K917"/>
      <c r="L917"/>
      <c r="M917"/>
    </row>
    <row r="918" spans="5:13">
      <c r="E918"/>
      <c r="F918"/>
      <c r="K918"/>
      <c r="L918"/>
      <c r="M918"/>
    </row>
    <row r="919" spans="5:13">
      <c r="E919"/>
      <c r="F919"/>
      <c r="K919"/>
      <c r="L919"/>
      <c r="M919"/>
    </row>
    <row r="920" spans="5:13">
      <c r="E920"/>
      <c r="F920"/>
      <c r="K920"/>
      <c r="L920"/>
      <c r="M920"/>
    </row>
    <row r="921" spans="5:13">
      <c r="E921"/>
      <c r="F921"/>
      <c r="K921"/>
      <c r="L921"/>
      <c r="M921"/>
    </row>
    <row r="922" spans="5:13">
      <c r="E922"/>
      <c r="F922"/>
      <c r="K922"/>
      <c r="L922"/>
      <c r="M922"/>
    </row>
    <row r="923" spans="5:13">
      <c r="E923"/>
      <c r="F923"/>
      <c r="K923"/>
      <c r="L923"/>
      <c r="M923"/>
    </row>
    <row r="924" spans="5:13">
      <c r="E924"/>
      <c r="F924"/>
      <c r="K924"/>
      <c r="L924"/>
      <c r="M924"/>
    </row>
    <row r="925" spans="5:13">
      <c r="E925"/>
      <c r="F925"/>
      <c r="K925"/>
      <c r="L925"/>
      <c r="M925"/>
    </row>
    <row r="926" spans="5:13">
      <c r="E926"/>
      <c r="F926"/>
      <c r="K926"/>
      <c r="L926"/>
      <c r="M926"/>
    </row>
    <row r="927" spans="5:13">
      <c r="E927"/>
      <c r="F927"/>
      <c r="K927"/>
      <c r="L927"/>
      <c r="M927"/>
    </row>
    <row r="928" spans="5:13">
      <c r="E928"/>
      <c r="F928"/>
      <c r="K928"/>
      <c r="L928"/>
      <c r="M928"/>
    </row>
    <row r="929" spans="5:13">
      <c r="E929"/>
      <c r="F929"/>
      <c r="K929"/>
      <c r="L929"/>
      <c r="M929"/>
    </row>
    <row r="930" spans="5:13">
      <c r="E930"/>
      <c r="F930"/>
      <c r="K930"/>
      <c r="L930"/>
      <c r="M930"/>
    </row>
    <row r="931" spans="5:13">
      <c r="E931"/>
      <c r="F931"/>
      <c r="K931"/>
      <c r="L931"/>
      <c r="M931"/>
    </row>
    <row r="932" spans="5:13">
      <c r="E932"/>
      <c r="F932"/>
      <c r="K932"/>
      <c r="L932"/>
      <c r="M932"/>
    </row>
    <row r="933" spans="5:13">
      <c r="E933"/>
      <c r="F933"/>
      <c r="K933"/>
      <c r="L933"/>
      <c r="M933"/>
    </row>
    <row r="934" spans="5:13">
      <c r="E934"/>
      <c r="F934"/>
      <c r="K934"/>
      <c r="L934"/>
      <c r="M934"/>
    </row>
    <row r="935" spans="5:13">
      <c r="E935"/>
      <c r="F935"/>
      <c r="K935"/>
      <c r="L935"/>
      <c r="M935"/>
    </row>
    <row r="936" spans="5:13">
      <c r="E936"/>
      <c r="F936"/>
      <c r="K936"/>
      <c r="L936"/>
      <c r="M936"/>
    </row>
    <row r="937" spans="5:13">
      <c r="E937"/>
      <c r="F937"/>
      <c r="K937"/>
      <c r="L937"/>
      <c r="M937"/>
    </row>
    <row r="938" spans="5:13">
      <c r="E938"/>
      <c r="F938"/>
      <c r="K938"/>
      <c r="L938"/>
      <c r="M938"/>
    </row>
    <row r="939" spans="5:13">
      <c r="E939"/>
      <c r="F939"/>
      <c r="K939"/>
      <c r="L939"/>
      <c r="M939"/>
    </row>
    <row r="940" spans="5:13">
      <c r="E940"/>
      <c r="F940"/>
      <c r="K940"/>
      <c r="L940"/>
      <c r="M940"/>
    </row>
    <row r="941" spans="5:13">
      <c r="E941"/>
      <c r="F941"/>
      <c r="K941"/>
      <c r="L941"/>
      <c r="M941"/>
    </row>
    <row r="942" spans="5:13">
      <c r="E942"/>
      <c r="F942"/>
      <c r="K942"/>
      <c r="L942"/>
      <c r="M942"/>
    </row>
    <row r="943" spans="5:13">
      <c r="E943"/>
      <c r="F943"/>
      <c r="K943"/>
      <c r="L943"/>
      <c r="M943"/>
    </row>
    <row r="944" spans="5:13">
      <c r="E944"/>
      <c r="F944"/>
      <c r="K944"/>
      <c r="L944"/>
      <c r="M944"/>
    </row>
    <row r="945" spans="5:13">
      <c r="E945"/>
      <c r="F945"/>
      <c r="K945"/>
      <c r="L945"/>
      <c r="M945"/>
    </row>
    <row r="946" spans="5:13">
      <c r="E946"/>
      <c r="F946"/>
      <c r="K946"/>
      <c r="L946"/>
      <c r="M946"/>
    </row>
    <row r="947" spans="5:13">
      <c r="E947"/>
      <c r="F947"/>
      <c r="K947"/>
      <c r="L947"/>
      <c r="M947"/>
    </row>
    <row r="948" spans="5:13">
      <c r="E948"/>
      <c r="F948"/>
      <c r="K948"/>
      <c r="L948"/>
      <c r="M948"/>
    </row>
    <row r="949" spans="5:13">
      <c r="E949"/>
      <c r="F949"/>
      <c r="K949"/>
      <c r="L949"/>
      <c r="M949"/>
    </row>
    <row r="950" spans="5:13">
      <c r="E950"/>
      <c r="F950"/>
      <c r="K950"/>
      <c r="L950"/>
      <c r="M950"/>
    </row>
    <row r="951" spans="5:13">
      <c r="E951"/>
      <c r="F951"/>
      <c r="K951"/>
      <c r="L951"/>
      <c r="M951"/>
    </row>
    <row r="952" spans="5:13">
      <c r="E952"/>
      <c r="F952"/>
      <c r="K952"/>
      <c r="L952"/>
      <c r="M952"/>
    </row>
    <row r="953" spans="5:13">
      <c r="E953"/>
      <c r="F953"/>
      <c r="K953"/>
      <c r="L953"/>
      <c r="M953"/>
    </row>
    <row r="954" spans="5:13">
      <c r="E954"/>
      <c r="F954"/>
      <c r="K954"/>
      <c r="L954"/>
      <c r="M954"/>
    </row>
    <row r="955" spans="5:13">
      <c r="E955"/>
      <c r="F955"/>
      <c r="K955"/>
      <c r="L955"/>
      <c r="M955"/>
    </row>
    <row r="956" spans="5:13">
      <c r="E956"/>
      <c r="F956"/>
      <c r="K956"/>
      <c r="L956"/>
      <c r="M956"/>
    </row>
    <row r="957" spans="5:13">
      <c r="E957"/>
      <c r="F957"/>
      <c r="K957"/>
      <c r="L957"/>
      <c r="M957"/>
    </row>
    <row r="958" spans="5:13">
      <c r="E958"/>
      <c r="F958"/>
      <c r="K958"/>
      <c r="L958"/>
      <c r="M958"/>
    </row>
    <row r="959" spans="5:13">
      <c r="E959"/>
      <c r="F959"/>
      <c r="K959"/>
      <c r="L959"/>
      <c r="M959"/>
    </row>
    <row r="960" spans="5:13">
      <c r="E960"/>
      <c r="F960"/>
      <c r="K960"/>
      <c r="L960"/>
      <c r="M960"/>
    </row>
    <row r="961" spans="5:13">
      <c r="E961"/>
      <c r="F961"/>
      <c r="K961"/>
      <c r="L961"/>
      <c r="M961"/>
    </row>
    <row r="962" spans="5:13">
      <c r="E962"/>
      <c r="F962"/>
      <c r="K962"/>
      <c r="L962"/>
      <c r="M962"/>
    </row>
    <row r="963" spans="5:13">
      <c r="E963"/>
      <c r="F963"/>
      <c r="K963"/>
      <c r="L963"/>
      <c r="M963"/>
    </row>
    <row r="964" spans="5:13">
      <c r="E964"/>
      <c r="F964"/>
      <c r="K964"/>
      <c r="L964"/>
      <c r="M964"/>
    </row>
    <row r="965" spans="5:13">
      <c r="E965"/>
      <c r="F965"/>
      <c r="K965"/>
      <c r="L965"/>
      <c r="M965"/>
    </row>
    <row r="966" spans="5:13">
      <c r="E966"/>
      <c r="F966"/>
      <c r="K966"/>
      <c r="L966"/>
      <c r="M966"/>
    </row>
    <row r="967" spans="5:13">
      <c r="E967"/>
      <c r="F967"/>
      <c r="K967"/>
      <c r="L967"/>
      <c r="M967"/>
    </row>
    <row r="968" spans="5:13">
      <c r="E968"/>
      <c r="F968"/>
      <c r="K968"/>
      <c r="L968"/>
      <c r="M968"/>
    </row>
    <row r="969" spans="5:13">
      <c r="E969"/>
      <c r="F969"/>
      <c r="K969"/>
      <c r="L969"/>
      <c r="M969"/>
    </row>
    <row r="970" spans="5:13">
      <c r="E970"/>
      <c r="F970"/>
      <c r="K970"/>
      <c r="L970"/>
      <c r="M970"/>
    </row>
    <row r="971" spans="5:13">
      <c r="E971"/>
      <c r="F971"/>
      <c r="K971"/>
      <c r="L971"/>
      <c r="M971"/>
    </row>
    <row r="972" spans="5:13">
      <c r="E972"/>
      <c r="F972"/>
      <c r="K972"/>
      <c r="L972"/>
      <c r="M972"/>
    </row>
    <row r="973" spans="5:13">
      <c r="E973"/>
      <c r="F973"/>
      <c r="K973"/>
      <c r="L973"/>
      <c r="M973"/>
    </row>
    <row r="974" spans="5:13">
      <c r="E974"/>
      <c r="F974"/>
      <c r="K974"/>
      <c r="L974"/>
      <c r="M974"/>
    </row>
    <row r="975" spans="5:13">
      <c r="E975"/>
      <c r="F975"/>
      <c r="K975"/>
      <c r="L975"/>
      <c r="M975"/>
    </row>
    <row r="976" spans="5:13">
      <c r="E976"/>
      <c r="F976"/>
      <c r="K976"/>
      <c r="L976"/>
      <c r="M976"/>
    </row>
    <row r="977" spans="5:13">
      <c r="E977"/>
      <c r="F977"/>
      <c r="K977"/>
      <c r="L977"/>
      <c r="M977"/>
    </row>
    <row r="978" spans="5:13">
      <c r="E978"/>
      <c r="F978"/>
      <c r="K978"/>
      <c r="L978"/>
      <c r="M978"/>
    </row>
    <row r="979" spans="5:13">
      <c r="E979"/>
      <c r="F979"/>
      <c r="K979"/>
      <c r="L979"/>
      <c r="M979"/>
    </row>
    <row r="980" spans="5:13">
      <c r="E980"/>
      <c r="F980"/>
      <c r="K980"/>
      <c r="L980"/>
      <c r="M980"/>
    </row>
    <row r="981" spans="5:13">
      <c r="E981"/>
      <c r="F981"/>
      <c r="K981"/>
      <c r="L981"/>
      <c r="M981"/>
    </row>
    <row r="982" spans="5:13">
      <c r="E982"/>
      <c r="F982"/>
      <c r="K982"/>
      <c r="L982"/>
      <c r="M982"/>
    </row>
    <row r="983" spans="5:13">
      <c r="E983"/>
      <c r="F983"/>
      <c r="K983"/>
      <c r="L983"/>
      <c r="M983"/>
    </row>
    <row r="984" spans="5:13">
      <c r="E984"/>
      <c r="F984"/>
      <c r="K984"/>
      <c r="L984"/>
      <c r="M984"/>
    </row>
    <row r="985" spans="5:13">
      <c r="E985"/>
      <c r="F985"/>
      <c r="K985"/>
      <c r="L985"/>
      <c r="M985"/>
    </row>
    <row r="986" spans="5:13">
      <c r="E986"/>
      <c r="F986"/>
      <c r="K986"/>
      <c r="L986"/>
      <c r="M986"/>
    </row>
    <row r="987" spans="5:13">
      <c r="E987"/>
      <c r="F987"/>
      <c r="K987"/>
      <c r="L987"/>
      <c r="M987"/>
    </row>
    <row r="988" spans="5:13">
      <c r="E988"/>
      <c r="F988"/>
      <c r="K988"/>
      <c r="L988"/>
      <c r="M988"/>
    </row>
    <row r="989" spans="5:13">
      <c r="E989"/>
      <c r="F989"/>
      <c r="K989"/>
      <c r="L989"/>
      <c r="M989"/>
    </row>
    <row r="990" spans="5:13">
      <c r="E990"/>
      <c r="F990"/>
      <c r="K990"/>
      <c r="L990"/>
      <c r="M990"/>
    </row>
    <row r="991" spans="5:13">
      <c r="E991"/>
      <c r="F991"/>
      <c r="K991"/>
      <c r="L991"/>
      <c r="M991"/>
    </row>
    <row r="992" spans="5:13">
      <c r="E992"/>
      <c r="F992"/>
      <c r="K992"/>
      <c r="L992"/>
      <c r="M992"/>
    </row>
    <row r="993" spans="5:13">
      <c r="E993"/>
      <c r="F993"/>
      <c r="K993"/>
      <c r="L993"/>
      <c r="M993"/>
    </row>
    <row r="994" spans="5:13">
      <c r="E994"/>
      <c r="F994"/>
      <c r="K994"/>
      <c r="L994"/>
      <c r="M994"/>
    </row>
    <row r="995" spans="5:13">
      <c r="E995"/>
      <c r="F995"/>
      <c r="K995"/>
      <c r="L995"/>
      <c r="M995"/>
    </row>
    <row r="996" spans="5:13">
      <c r="E996"/>
      <c r="F996"/>
      <c r="K996"/>
      <c r="L996"/>
      <c r="M996"/>
    </row>
    <row r="997" spans="5:13">
      <c r="E997"/>
      <c r="F997"/>
      <c r="K997"/>
      <c r="L997"/>
      <c r="M997"/>
    </row>
    <row r="998" spans="5:13">
      <c r="E998"/>
      <c r="F998"/>
      <c r="K998"/>
      <c r="L998"/>
      <c r="M998"/>
    </row>
    <row r="999" spans="5:13">
      <c r="E999"/>
      <c r="F999"/>
      <c r="K999"/>
      <c r="L999"/>
      <c r="M999"/>
    </row>
    <row r="1000" spans="5:13">
      <c r="E1000"/>
      <c r="F1000"/>
      <c r="K1000"/>
      <c r="L1000"/>
      <c r="M1000"/>
    </row>
    <row r="1001" spans="5:13">
      <c r="E1001"/>
      <c r="F1001"/>
      <c r="K1001"/>
      <c r="L1001"/>
      <c r="M1001"/>
    </row>
    <row r="1002" spans="5:13">
      <c r="E1002"/>
      <c r="F1002"/>
      <c r="K1002"/>
      <c r="L1002"/>
      <c r="M1002"/>
    </row>
    <row r="1003" spans="5:13">
      <c r="E1003"/>
      <c r="F1003"/>
      <c r="K1003"/>
      <c r="L1003"/>
      <c r="M1003"/>
    </row>
    <row r="1004" spans="5:13">
      <c r="E1004"/>
      <c r="F1004"/>
      <c r="K1004"/>
      <c r="L1004"/>
      <c r="M1004"/>
    </row>
    <row r="1005" spans="5:13">
      <c r="E1005"/>
      <c r="F1005"/>
      <c r="K1005"/>
      <c r="L1005"/>
      <c r="M1005"/>
    </row>
    <row r="1006" spans="5:13">
      <c r="E1006"/>
      <c r="F1006"/>
      <c r="K1006"/>
      <c r="L1006"/>
      <c r="M1006"/>
    </row>
    <row r="1007" spans="5:13">
      <c r="E1007"/>
      <c r="F1007"/>
      <c r="K1007"/>
      <c r="L1007"/>
      <c r="M1007"/>
    </row>
    <row r="1008" spans="5:13">
      <c r="E1008"/>
      <c r="F1008"/>
      <c r="K1008"/>
      <c r="L1008"/>
      <c r="M1008"/>
    </row>
    <row r="1009" spans="5:13">
      <c r="E1009"/>
      <c r="F1009"/>
      <c r="K1009"/>
      <c r="L1009"/>
      <c r="M1009"/>
    </row>
    <row r="1010" spans="5:13">
      <c r="E1010"/>
      <c r="F1010"/>
      <c r="K1010"/>
      <c r="L1010"/>
      <c r="M1010"/>
    </row>
    <row r="1011" spans="5:13">
      <c r="E1011"/>
      <c r="F1011"/>
      <c r="K1011"/>
      <c r="L1011"/>
      <c r="M1011"/>
    </row>
    <row r="1012" spans="5:13">
      <c r="E1012"/>
      <c r="F1012"/>
      <c r="K1012"/>
      <c r="L1012"/>
      <c r="M1012"/>
    </row>
    <row r="1013" spans="5:13">
      <c r="E1013"/>
      <c r="F1013"/>
      <c r="K1013"/>
      <c r="L1013"/>
      <c r="M1013"/>
    </row>
    <row r="1014" spans="5:13">
      <c r="E1014"/>
      <c r="F1014"/>
      <c r="K1014"/>
      <c r="L1014"/>
      <c r="M1014"/>
    </row>
    <row r="1015" spans="5:13">
      <c r="E1015"/>
      <c r="F1015"/>
      <c r="K1015"/>
      <c r="L1015"/>
      <c r="M1015"/>
    </row>
    <row r="1016" spans="5:13">
      <c r="E1016"/>
      <c r="F1016"/>
      <c r="K1016"/>
      <c r="L1016"/>
      <c r="M1016"/>
    </row>
    <row r="1017" spans="5:13">
      <c r="E1017"/>
      <c r="F1017"/>
      <c r="K1017"/>
      <c r="L1017"/>
      <c r="M1017"/>
    </row>
    <row r="1018" spans="5:13">
      <c r="E1018"/>
      <c r="F1018"/>
      <c r="K1018"/>
      <c r="L1018"/>
      <c r="M1018"/>
    </row>
    <row r="1019" spans="5:13">
      <c r="E1019"/>
      <c r="F1019"/>
      <c r="K1019"/>
      <c r="L1019"/>
      <c r="M1019"/>
    </row>
    <row r="1020" spans="5:13">
      <c r="E1020"/>
      <c r="F1020"/>
      <c r="K1020"/>
      <c r="L1020"/>
      <c r="M1020"/>
    </row>
    <row r="1021" spans="5:13">
      <c r="E1021"/>
      <c r="F1021"/>
      <c r="K1021"/>
      <c r="L1021"/>
      <c r="M1021"/>
    </row>
    <row r="1022" spans="5:13">
      <c r="E1022"/>
      <c r="F1022"/>
      <c r="K1022"/>
      <c r="L1022"/>
      <c r="M1022"/>
    </row>
    <row r="1023" spans="5:13">
      <c r="E1023"/>
      <c r="F1023"/>
      <c r="K1023"/>
      <c r="L1023"/>
      <c r="M1023"/>
    </row>
    <row r="1024" spans="5:13">
      <c r="E1024"/>
      <c r="F1024"/>
      <c r="K1024"/>
      <c r="L1024"/>
      <c r="M1024"/>
    </row>
    <row r="1025" spans="5:13">
      <c r="E1025"/>
      <c r="F1025"/>
      <c r="K1025"/>
      <c r="L1025"/>
      <c r="M1025"/>
    </row>
    <row r="1026" spans="5:13">
      <c r="E1026"/>
      <c r="F1026"/>
      <c r="K1026"/>
      <c r="L1026"/>
      <c r="M1026"/>
    </row>
    <row r="1027" spans="5:13">
      <c r="E1027"/>
      <c r="F1027"/>
      <c r="K1027"/>
      <c r="L1027"/>
      <c r="M1027"/>
    </row>
    <row r="1028" spans="5:13">
      <c r="E1028"/>
      <c r="F1028"/>
      <c r="K1028"/>
      <c r="L1028"/>
      <c r="M1028"/>
    </row>
    <row r="1029" spans="5:13">
      <c r="E1029"/>
      <c r="F1029"/>
      <c r="K1029"/>
      <c r="L1029"/>
      <c r="M1029"/>
    </row>
    <row r="1030" spans="5:13">
      <c r="E1030"/>
      <c r="F1030"/>
      <c r="K1030"/>
      <c r="L1030"/>
      <c r="M1030"/>
    </row>
    <row r="1031" spans="5:13">
      <c r="E1031"/>
      <c r="F1031"/>
      <c r="K1031"/>
      <c r="L1031"/>
      <c r="M1031"/>
    </row>
    <row r="1032" spans="5:13">
      <c r="E1032"/>
      <c r="F1032"/>
      <c r="K1032"/>
      <c r="L1032"/>
      <c r="M1032"/>
    </row>
    <row r="1033" spans="5:13">
      <c r="E1033"/>
      <c r="F1033"/>
      <c r="K1033"/>
      <c r="L1033"/>
      <c r="M1033"/>
    </row>
    <row r="1034" spans="5:13">
      <c r="E1034"/>
      <c r="F1034"/>
      <c r="K1034"/>
      <c r="L1034"/>
      <c r="M1034"/>
    </row>
    <row r="1035" spans="5:13">
      <c r="E1035"/>
      <c r="F1035"/>
      <c r="K1035"/>
      <c r="L1035"/>
      <c r="M1035"/>
    </row>
    <row r="1036" spans="5:13">
      <c r="E1036"/>
      <c r="F1036"/>
      <c r="K1036"/>
      <c r="L1036"/>
      <c r="M1036"/>
    </row>
    <row r="1037" spans="5:13">
      <c r="E1037"/>
      <c r="F1037"/>
      <c r="K1037"/>
      <c r="L1037"/>
      <c r="M1037"/>
    </row>
    <row r="1038" spans="5:13">
      <c r="E1038"/>
      <c r="F1038"/>
      <c r="K1038"/>
      <c r="L1038"/>
      <c r="M1038"/>
    </row>
    <row r="1039" spans="5:13">
      <c r="E1039"/>
      <c r="F1039"/>
      <c r="K1039"/>
      <c r="L1039"/>
      <c r="M1039"/>
    </row>
    <row r="1040" spans="5:13">
      <c r="E1040"/>
      <c r="F1040"/>
      <c r="K1040"/>
      <c r="L1040"/>
      <c r="M1040"/>
    </row>
    <row r="1041" spans="5:13">
      <c r="E1041"/>
      <c r="F1041"/>
      <c r="K1041"/>
      <c r="L1041"/>
      <c r="M1041"/>
    </row>
    <row r="1042" spans="5:13">
      <c r="E1042"/>
      <c r="F1042"/>
      <c r="K1042"/>
      <c r="L1042"/>
      <c r="M1042"/>
    </row>
    <row r="1043" spans="5:13">
      <c r="E1043"/>
      <c r="F1043"/>
      <c r="K1043"/>
      <c r="L1043"/>
      <c r="M1043"/>
    </row>
    <row r="1044" spans="5:13">
      <c r="E1044"/>
      <c r="F1044"/>
      <c r="K1044"/>
      <c r="L1044"/>
      <c r="M1044"/>
    </row>
    <row r="1045" spans="5:13">
      <c r="E1045"/>
      <c r="F1045"/>
      <c r="K1045"/>
      <c r="L1045"/>
      <c r="M1045"/>
    </row>
    <row r="1046" spans="5:13">
      <c r="E1046"/>
      <c r="F1046"/>
      <c r="K1046"/>
      <c r="L1046"/>
      <c r="M1046"/>
    </row>
    <row r="1047" spans="5:13">
      <c r="E1047"/>
      <c r="F1047"/>
      <c r="K1047"/>
      <c r="L1047"/>
      <c r="M1047"/>
    </row>
    <row r="1048" spans="5:13">
      <c r="E1048"/>
      <c r="F1048"/>
      <c r="K1048"/>
      <c r="L1048"/>
      <c r="M1048"/>
    </row>
    <row r="1049" spans="5:13">
      <c r="E1049"/>
      <c r="F1049"/>
      <c r="K1049"/>
      <c r="L1049"/>
      <c r="M1049"/>
    </row>
    <row r="1050" spans="5:13">
      <c r="E1050"/>
      <c r="F1050"/>
      <c r="K1050"/>
      <c r="L1050"/>
      <c r="M1050"/>
    </row>
    <row r="1051" spans="5:13">
      <c r="E1051"/>
      <c r="F1051"/>
      <c r="K1051"/>
      <c r="L1051"/>
      <c r="M1051"/>
    </row>
    <row r="1052" spans="5:13">
      <c r="E1052"/>
      <c r="F1052"/>
      <c r="K1052"/>
      <c r="L1052"/>
      <c r="M1052"/>
    </row>
    <row r="1053" spans="5:13">
      <c r="E1053"/>
      <c r="F1053"/>
      <c r="K1053"/>
      <c r="L1053"/>
      <c r="M1053"/>
    </row>
    <row r="1054" spans="5:13">
      <c r="E1054"/>
      <c r="F1054"/>
      <c r="K1054"/>
      <c r="L1054"/>
      <c r="M1054"/>
    </row>
    <row r="1055" spans="5:13">
      <c r="E1055"/>
      <c r="F1055"/>
      <c r="K1055"/>
      <c r="L1055"/>
      <c r="M1055"/>
    </row>
    <row r="1056" spans="5:13">
      <c r="E1056"/>
      <c r="F1056"/>
      <c r="K1056"/>
      <c r="L1056"/>
      <c r="M1056"/>
    </row>
    <row r="1057" spans="5:13">
      <c r="E1057"/>
      <c r="F1057"/>
      <c r="K1057"/>
      <c r="L1057"/>
      <c r="M1057"/>
    </row>
    <row r="1058" spans="5:13">
      <c r="E1058"/>
      <c r="F1058"/>
      <c r="K1058"/>
      <c r="L1058"/>
      <c r="M1058"/>
    </row>
    <row r="1059" spans="5:13">
      <c r="E1059"/>
      <c r="F1059"/>
      <c r="K1059"/>
      <c r="L1059"/>
      <c r="M1059"/>
    </row>
    <row r="1060" spans="5:13">
      <c r="E1060"/>
      <c r="F1060"/>
      <c r="K1060"/>
      <c r="L1060"/>
      <c r="M1060"/>
    </row>
    <row r="1061" spans="5:13">
      <c r="E1061"/>
      <c r="F1061"/>
      <c r="K1061"/>
      <c r="L1061"/>
      <c r="M1061"/>
    </row>
    <row r="1062" spans="5:13">
      <c r="E1062"/>
      <c r="F1062"/>
      <c r="K1062"/>
      <c r="L1062"/>
      <c r="M1062"/>
    </row>
    <row r="1063" spans="5:13">
      <c r="E1063"/>
      <c r="F1063"/>
      <c r="K1063"/>
      <c r="L1063"/>
      <c r="M1063"/>
    </row>
    <row r="1064" spans="5:13">
      <c r="E1064"/>
      <c r="F1064"/>
      <c r="K1064"/>
      <c r="L1064"/>
      <c r="M1064"/>
    </row>
    <row r="1065" spans="5:13">
      <c r="E1065"/>
      <c r="F1065"/>
      <c r="K1065"/>
      <c r="L1065"/>
      <c r="M1065"/>
    </row>
    <row r="1066" spans="5:13">
      <c r="E1066"/>
      <c r="F1066"/>
      <c r="K1066"/>
      <c r="L1066"/>
      <c r="M1066"/>
    </row>
    <row r="1067" spans="5:13">
      <c r="E1067"/>
      <c r="F1067"/>
      <c r="K1067"/>
      <c r="L1067"/>
      <c r="M1067"/>
    </row>
    <row r="1068" spans="5:13">
      <c r="E1068"/>
      <c r="F1068"/>
      <c r="K1068"/>
      <c r="L1068"/>
      <c r="M1068"/>
    </row>
    <row r="1069" spans="5:13">
      <c r="E1069"/>
      <c r="F1069"/>
      <c r="K1069"/>
      <c r="L1069"/>
      <c r="M1069"/>
    </row>
    <row r="1070" spans="5:13">
      <c r="E1070"/>
      <c r="F1070"/>
      <c r="K1070"/>
      <c r="L1070"/>
      <c r="M1070"/>
    </row>
    <row r="1071" spans="5:13">
      <c r="E1071"/>
      <c r="F1071"/>
      <c r="K1071"/>
      <c r="L1071"/>
      <c r="M1071"/>
    </row>
    <row r="1072" spans="5:13">
      <c r="E1072"/>
      <c r="F1072"/>
      <c r="K1072"/>
      <c r="L1072"/>
      <c r="M1072"/>
    </row>
    <row r="1073" spans="5:13">
      <c r="E1073"/>
      <c r="F1073"/>
      <c r="K1073"/>
      <c r="L1073"/>
      <c r="M1073"/>
    </row>
    <row r="1074" spans="5:13">
      <c r="E1074"/>
      <c r="F1074"/>
      <c r="K1074"/>
      <c r="L1074"/>
      <c r="M1074"/>
    </row>
    <row r="1075" spans="5:13">
      <c r="E1075"/>
      <c r="F1075"/>
      <c r="K1075"/>
      <c r="L1075"/>
      <c r="M1075"/>
    </row>
    <row r="1076" spans="5:13">
      <c r="E1076"/>
      <c r="F1076"/>
      <c r="K1076"/>
      <c r="L1076"/>
      <c r="M1076"/>
    </row>
    <row r="1077" spans="5:13">
      <c r="E1077"/>
      <c r="F1077"/>
      <c r="K1077"/>
      <c r="L1077"/>
      <c r="M1077"/>
    </row>
    <row r="1078" spans="5:13">
      <c r="E1078"/>
      <c r="F1078"/>
      <c r="K1078"/>
      <c r="L1078"/>
      <c r="M1078"/>
    </row>
    <row r="1079" spans="5:13">
      <c r="E1079"/>
      <c r="F1079"/>
      <c r="K1079"/>
      <c r="L1079"/>
      <c r="M1079"/>
    </row>
    <row r="1080" spans="5:13">
      <c r="E1080"/>
      <c r="F1080"/>
      <c r="K1080"/>
      <c r="L1080"/>
      <c r="M1080"/>
    </row>
    <row r="1081" spans="5:13">
      <c r="E1081"/>
      <c r="F1081"/>
      <c r="K1081"/>
      <c r="L1081"/>
      <c r="M1081"/>
    </row>
    <row r="1082" spans="5:13">
      <c r="E1082"/>
      <c r="F1082"/>
      <c r="K1082"/>
      <c r="L1082"/>
      <c r="M1082"/>
    </row>
    <row r="1083" spans="5:13">
      <c r="E1083"/>
      <c r="F1083"/>
      <c r="K1083"/>
      <c r="L1083"/>
      <c r="M1083"/>
    </row>
    <row r="1084" spans="5:13">
      <c r="E1084"/>
      <c r="F1084"/>
      <c r="K1084"/>
      <c r="L1084"/>
      <c r="M1084"/>
    </row>
    <row r="1085" spans="5:13">
      <c r="E1085"/>
      <c r="F1085"/>
      <c r="K1085"/>
      <c r="L1085"/>
      <c r="M1085"/>
    </row>
    <row r="1086" spans="5:13">
      <c r="E1086"/>
      <c r="F1086"/>
      <c r="K1086"/>
      <c r="L1086"/>
      <c r="M1086"/>
    </row>
    <row r="1087" spans="5:13">
      <c r="E1087"/>
      <c r="F1087"/>
      <c r="K1087"/>
      <c r="L1087"/>
      <c r="M1087"/>
    </row>
    <row r="1088" spans="5:13">
      <c r="E1088"/>
      <c r="F1088"/>
      <c r="K1088"/>
      <c r="L1088"/>
      <c r="M1088"/>
    </row>
    <row r="1089" spans="5:13">
      <c r="E1089"/>
      <c r="F1089"/>
      <c r="K1089"/>
      <c r="L1089"/>
      <c r="M1089"/>
    </row>
    <row r="1090" spans="5:13">
      <c r="E1090"/>
      <c r="F1090"/>
      <c r="K1090"/>
      <c r="L1090"/>
      <c r="M1090"/>
    </row>
    <row r="1091" spans="5:13">
      <c r="E1091"/>
      <c r="F1091"/>
      <c r="K1091"/>
      <c r="L1091"/>
      <c r="M1091"/>
    </row>
    <row r="1092" spans="5:13">
      <c r="E1092"/>
      <c r="F1092"/>
      <c r="K1092"/>
      <c r="L1092"/>
      <c r="M1092"/>
    </row>
    <row r="1093" spans="5:13">
      <c r="E1093"/>
      <c r="F1093"/>
      <c r="K1093"/>
      <c r="L1093"/>
      <c r="M1093"/>
    </row>
    <row r="1094" spans="5:13">
      <c r="E1094"/>
      <c r="F1094"/>
      <c r="K1094"/>
      <c r="L1094"/>
      <c r="M1094"/>
    </row>
    <row r="1095" spans="5:13">
      <c r="E1095"/>
      <c r="F1095"/>
      <c r="K1095"/>
      <c r="L1095"/>
      <c r="M1095"/>
    </row>
    <row r="1096" spans="5:13">
      <c r="E1096"/>
      <c r="F1096"/>
      <c r="K1096"/>
      <c r="L1096"/>
      <c r="M1096"/>
    </row>
    <row r="1097" spans="5:13">
      <c r="E1097"/>
      <c r="F1097"/>
      <c r="K1097"/>
      <c r="L1097"/>
      <c r="M1097"/>
    </row>
    <row r="1098" spans="5:13">
      <c r="E1098"/>
      <c r="F1098"/>
      <c r="K1098"/>
      <c r="L1098"/>
      <c r="M1098"/>
    </row>
    <row r="1099" spans="5:13">
      <c r="E1099"/>
      <c r="F1099"/>
      <c r="K1099"/>
      <c r="L1099"/>
      <c r="M1099"/>
    </row>
    <row r="1100" spans="5:13">
      <c r="E1100"/>
      <c r="F1100"/>
      <c r="K1100"/>
      <c r="L1100"/>
      <c r="M1100"/>
    </row>
    <row r="1101" spans="5:13">
      <c r="E1101"/>
      <c r="F1101"/>
      <c r="K1101"/>
      <c r="L1101"/>
      <c r="M1101"/>
    </row>
    <row r="1102" spans="5:13">
      <c r="E1102"/>
      <c r="F1102"/>
      <c r="K1102"/>
      <c r="L1102"/>
      <c r="M1102"/>
    </row>
    <row r="1103" spans="5:13">
      <c r="E1103"/>
      <c r="F1103"/>
      <c r="K1103"/>
      <c r="L1103"/>
      <c r="M1103"/>
    </row>
    <row r="1104" spans="5:13">
      <c r="E1104"/>
      <c r="F1104"/>
      <c r="K1104"/>
      <c r="L1104"/>
      <c r="M1104"/>
    </row>
    <row r="1105" spans="5:13">
      <c r="E1105"/>
      <c r="F1105"/>
      <c r="K1105"/>
      <c r="L1105"/>
      <c r="M1105"/>
    </row>
    <row r="1106" spans="5:13">
      <c r="E1106"/>
      <c r="F1106"/>
      <c r="K1106"/>
      <c r="L1106"/>
      <c r="M1106"/>
    </row>
    <row r="1107" spans="5:13">
      <c r="E1107"/>
      <c r="F1107"/>
      <c r="K1107"/>
      <c r="L1107"/>
      <c r="M1107"/>
    </row>
    <row r="1108" spans="5:13">
      <c r="E1108"/>
      <c r="F1108"/>
      <c r="K1108"/>
      <c r="L1108"/>
      <c r="M1108"/>
    </row>
    <row r="1109" spans="5:13">
      <c r="E1109"/>
      <c r="F1109"/>
      <c r="K1109"/>
      <c r="L1109"/>
      <c r="M1109"/>
    </row>
    <row r="1110" spans="5:13">
      <c r="E1110"/>
      <c r="F1110"/>
      <c r="K1110"/>
      <c r="L1110"/>
      <c r="M1110"/>
    </row>
    <row r="1111" spans="5:13">
      <c r="E1111"/>
      <c r="F1111"/>
      <c r="K1111"/>
      <c r="L1111"/>
      <c r="M1111"/>
    </row>
    <row r="1112" spans="5:13">
      <c r="E1112"/>
      <c r="F1112"/>
      <c r="K1112"/>
      <c r="L1112"/>
      <c r="M1112"/>
    </row>
    <row r="1113" spans="5:13">
      <c r="E1113"/>
      <c r="F1113"/>
      <c r="K1113"/>
      <c r="L1113"/>
      <c r="M1113"/>
    </row>
    <row r="1114" spans="5:13">
      <c r="E1114"/>
      <c r="F1114"/>
      <c r="K1114"/>
      <c r="L1114"/>
      <c r="M1114"/>
    </row>
    <row r="1115" spans="5:13">
      <c r="E1115"/>
      <c r="F1115"/>
      <c r="K1115"/>
      <c r="L1115"/>
      <c r="M1115"/>
    </row>
    <row r="1116" spans="5:13">
      <c r="E1116"/>
      <c r="F1116"/>
      <c r="K1116"/>
      <c r="L1116"/>
      <c r="M1116"/>
    </row>
    <row r="1117" spans="5:13">
      <c r="E1117"/>
      <c r="F1117"/>
      <c r="K1117"/>
      <c r="L1117"/>
      <c r="M1117"/>
    </row>
    <row r="1118" spans="5:13">
      <c r="E1118"/>
      <c r="F1118"/>
      <c r="K1118"/>
      <c r="L1118"/>
      <c r="M1118"/>
    </row>
    <row r="1119" spans="5:13">
      <c r="E1119"/>
      <c r="F1119"/>
      <c r="K1119"/>
      <c r="L1119"/>
      <c r="M1119"/>
    </row>
    <row r="1120" spans="5:13">
      <c r="E1120"/>
      <c r="F1120"/>
      <c r="K1120"/>
      <c r="L1120"/>
      <c r="M1120"/>
    </row>
    <row r="1121" spans="5:13">
      <c r="E1121"/>
      <c r="F1121"/>
      <c r="K1121"/>
      <c r="L1121"/>
      <c r="M1121"/>
    </row>
    <row r="1122" spans="5:13">
      <c r="E1122"/>
      <c r="F1122"/>
      <c r="K1122"/>
      <c r="L1122"/>
      <c r="M1122"/>
    </row>
    <row r="1123" spans="5:13">
      <c r="E1123"/>
      <c r="F1123"/>
      <c r="K1123"/>
      <c r="L1123"/>
      <c r="M1123"/>
    </row>
    <row r="1124" spans="5:13">
      <c r="E1124"/>
      <c r="F1124"/>
      <c r="K1124"/>
      <c r="L1124"/>
      <c r="M1124"/>
    </row>
    <row r="1125" spans="5:13">
      <c r="E1125"/>
      <c r="F1125"/>
      <c r="K1125"/>
      <c r="L1125"/>
      <c r="M1125"/>
    </row>
    <row r="1126" spans="5:13">
      <c r="E1126"/>
      <c r="F1126"/>
      <c r="K1126"/>
      <c r="L1126"/>
      <c r="M1126"/>
    </row>
    <row r="1127" spans="5:13">
      <c r="E1127"/>
      <c r="F1127"/>
      <c r="K1127"/>
      <c r="L1127"/>
      <c r="M1127"/>
    </row>
    <row r="1128" spans="5:13">
      <c r="E1128"/>
      <c r="F1128"/>
      <c r="K1128"/>
      <c r="L1128"/>
      <c r="M1128"/>
    </row>
    <row r="1129" spans="5:13">
      <c r="E1129"/>
      <c r="F1129"/>
      <c r="K1129"/>
      <c r="L1129"/>
      <c r="M1129"/>
    </row>
    <row r="1130" spans="5:13">
      <c r="E1130"/>
      <c r="F1130"/>
      <c r="K1130"/>
      <c r="L1130"/>
      <c r="M1130"/>
    </row>
    <row r="1131" spans="5:13">
      <c r="E1131"/>
      <c r="F1131"/>
      <c r="K1131"/>
      <c r="L1131"/>
      <c r="M1131"/>
    </row>
    <row r="1132" spans="5:13">
      <c r="E1132"/>
      <c r="F1132"/>
      <c r="K1132"/>
      <c r="L1132"/>
      <c r="M1132"/>
    </row>
    <row r="1133" spans="5:13">
      <c r="E1133"/>
      <c r="F1133"/>
      <c r="K1133"/>
      <c r="L1133"/>
      <c r="M1133"/>
    </row>
    <row r="1134" spans="5:13">
      <c r="E1134"/>
      <c r="F1134"/>
      <c r="K1134"/>
      <c r="L1134"/>
      <c r="M1134"/>
    </row>
    <row r="1135" spans="5:13">
      <c r="E1135"/>
      <c r="F1135"/>
      <c r="K1135"/>
      <c r="L1135"/>
      <c r="M1135"/>
    </row>
    <row r="1136" spans="5:13">
      <c r="E1136"/>
      <c r="F1136"/>
      <c r="K1136"/>
      <c r="L1136"/>
      <c r="M1136"/>
    </row>
    <row r="1137" spans="5:13">
      <c r="E1137"/>
      <c r="F1137"/>
      <c r="K1137"/>
      <c r="L1137"/>
      <c r="M1137"/>
    </row>
    <row r="1138" spans="5:13">
      <c r="E1138"/>
      <c r="F1138"/>
      <c r="K1138"/>
      <c r="L1138"/>
      <c r="M1138"/>
    </row>
    <row r="1139" spans="5:13">
      <c r="E1139"/>
      <c r="F1139"/>
      <c r="K1139"/>
      <c r="L1139"/>
      <c r="M1139"/>
    </row>
    <row r="1140" spans="5:13">
      <c r="E1140"/>
      <c r="F1140"/>
      <c r="K1140"/>
      <c r="L1140"/>
      <c r="M1140"/>
    </row>
    <row r="1141" spans="5:13">
      <c r="E1141"/>
      <c r="F1141"/>
      <c r="K1141"/>
      <c r="L1141"/>
      <c r="M1141"/>
    </row>
    <row r="1142" spans="5:13">
      <c r="E1142"/>
      <c r="F1142"/>
      <c r="K1142"/>
      <c r="L1142"/>
      <c r="M1142"/>
    </row>
    <row r="1143" spans="5:13">
      <c r="E1143"/>
      <c r="F1143"/>
      <c r="K1143"/>
      <c r="L1143"/>
      <c r="M1143"/>
    </row>
    <row r="1144" spans="5:13">
      <c r="E1144"/>
      <c r="F1144"/>
      <c r="K1144"/>
      <c r="L1144"/>
      <c r="M1144"/>
    </row>
    <row r="1145" spans="5:13">
      <c r="E1145"/>
      <c r="F1145"/>
      <c r="K1145"/>
      <c r="L1145"/>
      <c r="M1145"/>
    </row>
    <row r="1146" spans="5:13">
      <c r="E1146"/>
      <c r="F1146"/>
      <c r="K1146"/>
      <c r="L1146"/>
      <c r="M1146"/>
    </row>
    <row r="1147" spans="5:13">
      <c r="E1147"/>
      <c r="F1147"/>
      <c r="K1147"/>
      <c r="L1147"/>
      <c r="M1147"/>
    </row>
    <row r="1148" spans="5:13">
      <c r="E1148"/>
      <c r="F1148"/>
      <c r="K1148"/>
      <c r="L1148"/>
      <c r="M1148"/>
    </row>
    <row r="1149" spans="5:13">
      <c r="E1149"/>
      <c r="F1149"/>
      <c r="K1149"/>
      <c r="L1149"/>
      <c r="M1149"/>
    </row>
    <row r="1150" spans="5:13">
      <c r="E1150"/>
      <c r="F1150"/>
      <c r="K1150"/>
      <c r="L1150"/>
      <c r="M1150"/>
    </row>
    <row r="1151" spans="5:13">
      <c r="E1151"/>
      <c r="F1151"/>
      <c r="K1151"/>
      <c r="L1151"/>
      <c r="M1151"/>
    </row>
    <row r="1152" spans="5:13">
      <c r="E1152"/>
      <c r="F1152"/>
      <c r="K1152"/>
      <c r="L1152"/>
      <c r="M1152"/>
    </row>
    <row r="1153" spans="5:13">
      <c r="E1153"/>
      <c r="F1153"/>
      <c r="K1153"/>
      <c r="L1153"/>
      <c r="M1153"/>
    </row>
    <row r="1154" spans="5:13">
      <c r="E1154"/>
      <c r="F1154"/>
      <c r="K1154"/>
      <c r="L1154"/>
      <c r="M1154"/>
    </row>
    <row r="1155" spans="5:13">
      <c r="E1155"/>
      <c r="F1155"/>
      <c r="K1155"/>
      <c r="L1155"/>
      <c r="M1155"/>
    </row>
    <row r="1156" spans="5:13">
      <c r="E1156"/>
      <c r="F1156"/>
      <c r="K1156"/>
      <c r="L1156"/>
      <c r="M1156"/>
    </row>
    <row r="1157" spans="5:13">
      <c r="E1157"/>
      <c r="F1157"/>
      <c r="K1157"/>
      <c r="L1157"/>
      <c r="M1157"/>
    </row>
    <row r="1158" spans="5:13">
      <c r="E1158"/>
      <c r="F1158"/>
      <c r="K1158"/>
      <c r="L1158"/>
      <c r="M1158"/>
    </row>
    <row r="1159" spans="5:13">
      <c r="E1159"/>
      <c r="F1159"/>
      <c r="K1159"/>
      <c r="L1159"/>
      <c r="M1159"/>
    </row>
    <row r="1160" spans="5:13">
      <c r="E1160"/>
      <c r="F1160"/>
      <c r="K1160"/>
      <c r="L1160"/>
      <c r="M1160"/>
    </row>
    <row r="1161" spans="5:13">
      <c r="E1161"/>
      <c r="F1161"/>
      <c r="K1161"/>
      <c r="L1161"/>
      <c r="M1161"/>
    </row>
    <row r="1162" spans="5:13">
      <c r="E1162"/>
      <c r="F1162"/>
      <c r="K1162"/>
      <c r="L1162"/>
      <c r="M1162"/>
    </row>
    <row r="1163" spans="5:13">
      <c r="E1163"/>
      <c r="F1163"/>
      <c r="K1163"/>
      <c r="L1163"/>
      <c r="M1163"/>
    </row>
    <row r="1164" spans="5:13">
      <c r="E1164"/>
      <c r="F1164"/>
      <c r="K1164"/>
      <c r="L1164"/>
      <c r="M1164"/>
    </row>
    <row r="1165" spans="5:13">
      <c r="E1165"/>
      <c r="F1165"/>
      <c r="K1165"/>
      <c r="L1165"/>
      <c r="M1165"/>
    </row>
    <row r="1166" spans="5:13">
      <c r="E1166"/>
      <c r="F1166"/>
      <c r="K1166"/>
      <c r="L1166"/>
      <c r="M1166"/>
    </row>
    <row r="1167" spans="5:13">
      <c r="E1167"/>
      <c r="F1167"/>
      <c r="K1167"/>
      <c r="L1167"/>
      <c r="M1167"/>
    </row>
    <row r="1168" spans="5:13">
      <c r="E1168"/>
      <c r="F1168"/>
      <c r="K1168"/>
      <c r="L1168"/>
      <c r="M1168"/>
    </row>
    <row r="1169" spans="5:13">
      <c r="E1169"/>
      <c r="F1169"/>
      <c r="K1169"/>
      <c r="L1169"/>
      <c r="M1169"/>
    </row>
    <row r="1170" spans="5:13">
      <c r="E1170"/>
      <c r="F1170"/>
      <c r="K1170"/>
      <c r="L1170"/>
      <c r="M1170"/>
    </row>
    <row r="1171" spans="5:13">
      <c r="E1171"/>
      <c r="F1171"/>
      <c r="K1171"/>
      <c r="L1171"/>
      <c r="M1171"/>
    </row>
    <row r="1172" spans="5:13">
      <c r="E1172"/>
      <c r="F1172"/>
      <c r="K1172"/>
      <c r="L1172"/>
      <c r="M1172"/>
    </row>
    <row r="1173" spans="5:13">
      <c r="E1173"/>
      <c r="F1173"/>
      <c r="K1173"/>
      <c r="L1173"/>
      <c r="M1173"/>
    </row>
    <row r="1174" spans="5:13">
      <c r="E1174"/>
      <c r="F1174"/>
      <c r="K1174"/>
      <c r="L1174"/>
      <c r="M1174"/>
    </row>
    <row r="1175" spans="5:13">
      <c r="E1175"/>
      <c r="F1175"/>
      <c r="K1175"/>
      <c r="L1175"/>
      <c r="M1175"/>
    </row>
    <row r="1176" spans="5:13">
      <c r="E1176"/>
      <c r="F1176"/>
      <c r="K1176"/>
      <c r="L1176"/>
      <c r="M1176"/>
    </row>
    <row r="1177" spans="5:13">
      <c r="E1177"/>
      <c r="F1177"/>
      <c r="K1177"/>
      <c r="L1177"/>
      <c r="M1177"/>
    </row>
    <row r="1178" spans="5:13">
      <c r="E1178"/>
      <c r="F1178"/>
      <c r="K1178"/>
      <c r="L1178"/>
      <c r="M1178"/>
    </row>
    <row r="1179" spans="5:13">
      <c r="E1179"/>
      <c r="F1179"/>
      <c r="K1179"/>
      <c r="L1179"/>
      <c r="M1179"/>
    </row>
    <row r="1180" spans="5:13">
      <c r="E1180"/>
      <c r="F1180"/>
      <c r="K1180"/>
      <c r="L1180"/>
      <c r="M1180"/>
    </row>
    <row r="1181" spans="5:13">
      <c r="E1181"/>
      <c r="F1181"/>
      <c r="K1181"/>
      <c r="L1181"/>
      <c r="M1181"/>
    </row>
    <row r="1182" spans="5:13">
      <c r="E1182"/>
      <c r="F1182"/>
      <c r="K1182"/>
      <c r="L1182"/>
      <c r="M1182"/>
    </row>
    <row r="1183" spans="5:13">
      <c r="E1183"/>
      <c r="F1183"/>
      <c r="K1183"/>
      <c r="L1183"/>
      <c r="M1183"/>
    </row>
    <row r="1184" spans="5:13">
      <c r="E1184"/>
      <c r="F1184"/>
      <c r="K1184"/>
      <c r="L1184"/>
      <c r="M1184"/>
    </row>
    <row r="1185" spans="5:13">
      <c r="E1185"/>
      <c r="F1185"/>
      <c r="K1185"/>
      <c r="L1185"/>
      <c r="M1185"/>
    </row>
    <row r="1186" spans="5:13">
      <c r="E1186"/>
      <c r="F1186"/>
      <c r="K1186"/>
      <c r="L1186"/>
      <c r="M1186"/>
    </row>
    <row r="1187" spans="5:13">
      <c r="E1187"/>
      <c r="F1187"/>
      <c r="K1187"/>
      <c r="L1187"/>
      <c r="M1187"/>
    </row>
    <row r="1188" spans="5:13">
      <c r="E1188"/>
      <c r="F1188"/>
      <c r="K1188"/>
      <c r="L1188"/>
      <c r="M1188"/>
    </row>
    <row r="1189" spans="5:13">
      <c r="E1189"/>
      <c r="F1189"/>
      <c r="K1189"/>
      <c r="L1189"/>
      <c r="M1189"/>
    </row>
    <row r="1190" spans="5:13">
      <c r="E1190"/>
      <c r="F1190"/>
      <c r="K1190"/>
      <c r="L1190"/>
      <c r="M1190"/>
    </row>
    <row r="1191" spans="5:13">
      <c r="E1191"/>
      <c r="F1191"/>
      <c r="K1191"/>
      <c r="L1191"/>
      <c r="M1191"/>
    </row>
    <row r="1192" spans="5:13">
      <c r="E1192"/>
      <c r="F1192"/>
      <c r="K1192"/>
      <c r="L1192"/>
      <c r="M1192"/>
    </row>
    <row r="1193" spans="5:13">
      <c r="E1193"/>
      <c r="F1193"/>
      <c r="K1193"/>
      <c r="L1193"/>
      <c r="M1193"/>
    </row>
    <row r="1194" spans="5:13">
      <c r="E1194"/>
      <c r="F1194"/>
      <c r="K1194"/>
      <c r="L1194"/>
      <c r="M1194"/>
    </row>
    <row r="1195" spans="5:13">
      <c r="E1195"/>
      <c r="F1195"/>
      <c r="K1195"/>
      <c r="L1195"/>
      <c r="M1195"/>
    </row>
    <row r="1196" spans="5:13">
      <c r="E1196"/>
      <c r="F1196"/>
      <c r="K1196"/>
      <c r="L1196"/>
      <c r="M1196"/>
    </row>
    <row r="1197" spans="5:13">
      <c r="E1197"/>
      <c r="F1197"/>
      <c r="K1197"/>
      <c r="L1197"/>
      <c r="M1197"/>
    </row>
    <row r="1198" spans="5:13">
      <c r="E1198"/>
      <c r="F1198"/>
      <c r="K1198"/>
      <c r="L1198"/>
      <c r="M1198"/>
    </row>
    <row r="1199" spans="5:13">
      <c r="E1199"/>
      <c r="F1199"/>
      <c r="K1199"/>
      <c r="L1199"/>
      <c r="M1199"/>
    </row>
    <row r="1200" spans="5:13">
      <c r="E1200"/>
      <c r="F1200"/>
      <c r="K1200"/>
      <c r="L1200"/>
      <c r="M1200"/>
    </row>
    <row r="1201" spans="5:13">
      <c r="E1201"/>
      <c r="F1201"/>
      <c r="K1201"/>
      <c r="L1201"/>
      <c r="M1201"/>
    </row>
    <row r="1202" spans="5:13">
      <c r="E1202"/>
      <c r="F1202"/>
      <c r="K1202"/>
      <c r="L1202"/>
      <c r="M1202"/>
    </row>
    <row r="1203" spans="5:13">
      <c r="E1203"/>
      <c r="F1203"/>
      <c r="K1203"/>
      <c r="L1203"/>
      <c r="M1203"/>
    </row>
    <row r="1204" spans="5:13">
      <c r="E1204"/>
      <c r="F1204"/>
      <c r="K1204"/>
      <c r="L1204"/>
      <c r="M1204"/>
    </row>
    <row r="1205" spans="5:13">
      <c r="E1205"/>
      <c r="F1205"/>
      <c r="K1205"/>
      <c r="L1205"/>
      <c r="M1205"/>
    </row>
    <row r="1206" spans="5:13">
      <c r="E1206"/>
      <c r="F1206"/>
      <c r="K1206"/>
      <c r="L1206"/>
      <c r="M1206"/>
    </row>
    <row r="1207" spans="5:13">
      <c r="E1207"/>
      <c r="F1207"/>
      <c r="K1207"/>
      <c r="L1207"/>
      <c r="M1207"/>
    </row>
    <row r="1208" spans="5:13">
      <c r="E1208"/>
      <c r="F1208"/>
      <c r="K1208"/>
      <c r="L1208"/>
      <c r="M1208"/>
    </row>
    <row r="1209" spans="5:13">
      <c r="E1209"/>
      <c r="F1209"/>
      <c r="K1209"/>
      <c r="L1209"/>
      <c r="M1209"/>
    </row>
    <row r="1210" spans="5:13">
      <c r="E1210"/>
      <c r="F1210"/>
      <c r="K1210"/>
      <c r="L1210"/>
      <c r="M1210"/>
    </row>
    <row r="1211" spans="5:13">
      <c r="E1211"/>
      <c r="F1211"/>
      <c r="K1211"/>
      <c r="L1211"/>
      <c r="M1211"/>
    </row>
    <row r="1212" spans="5:13">
      <c r="E1212"/>
      <c r="F1212"/>
      <c r="K1212"/>
      <c r="L1212"/>
      <c r="M1212"/>
    </row>
    <row r="1213" spans="5:13">
      <c r="E1213"/>
      <c r="F1213"/>
      <c r="K1213"/>
      <c r="L1213"/>
      <c r="M1213"/>
    </row>
    <row r="1214" spans="5:13">
      <c r="E1214"/>
      <c r="F1214"/>
      <c r="K1214"/>
      <c r="L1214"/>
      <c r="M1214"/>
    </row>
    <row r="1215" spans="5:13">
      <c r="E1215"/>
      <c r="F1215"/>
      <c r="K1215"/>
      <c r="L1215"/>
      <c r="M1215"/>
    </row>
    <row r="1216" spans="5:13">
      <c r="E1216"/>
      <c r="F1216"/>
      <c r="K1216"/>
      <c r="L1216"/>
      <c r="M1216"/>
    </row>
    <row r="1217" spans="5:13">
      <c r="E1217"/>
      <c r="F1217"/>
      <c r="K1217"/>
      <c r="L1217"/>
      <c r="M1217"/>
    </row>
    <row r="1218" spans="5:13">
      <c r="E1218"/>
      <c r="F1218"/>
      <c r="K1218"/>
      <c r="L1218"/>
      <c r="M1218"/>
    </row>
    <row r="1219" spans="5:13">
      <c r="E1219"/>
      <c r="F1219"/>
      <c r="K1219"/>
      <c r="L1219"/>
      <c r="M1219"/>
    </row>
    <row r="1220" spans="5:13">
      <c r="E1220"/>
      <c r="F1220"/>
      <c r="K1220"/>
      <c r="L1220"/>
      <c r="M1220"/>
    </row>
    <row r="1221" spans="5:13">
      <c r="E1221"/>
      <c r="F1221"/>
      <c r="K1221"/>
      <c r="L1221"/>
      <c r="M1221"/>
    </row>
    <row r="1222" spans="5:13">
      <c r="E1222"/>
      <c r="F1222"/>
      <c r="K1222"/>
      <c r="L1222"/>
      <c r="M1222"/>
    </row>
    <row r="1223" spans="5:13">
      <c r="E1223"/>
      <c r="F1223"/>
      <c r="K1223"/>
      <c r="L1223"/>
      <c r="M1223"/>
    </row>
    <row r="1224" spans="5:13">
      <c r="E1224"/>
      <c r="F1224"/>
      <c r="K1224"/>
      <c r="L1224"/>
      <c r="M1224"/>
    </row>
    <row r="1225" spans="5:13">
      <c r="E1225"/>
      <c r="F1225"/>
      <c r="K1225"/>
      <c r="L1225"/>
      <c r="M1225"/>
    </row>
    <row r="1226" spans="5:13">
      <c r="E1226"/>
      <c r="F1226"/>
      <c r="K1226"/>
      <c r="L1226"/>
      <c r="M1226"/>
    </row>
    <row r="1227" spans="5:13">
      <c r="E1227"/>
      <c r="F1227"/>
      <c r="K1227"/>
      <c r="L1227"/>
      <c r="M1227"/>
    </row>
    <row r="1228" spans="5:13">
      <c r="E1228"/>
      <c r="F1228"/>
      <c r="K1228"/>
      <c r="L1228"/>
      <c r="M1228"/>
    </row>
    <row r="1229" spans="5:13">
      <c r="E1229"/>
      <c r="F1229"/>
      <c r="K1229"/>
      <c r="L1229"/>
      <c r="M1229"/>
    </row>
    <row r="1230" spans="5:13">
      <c r="E1230"/>
      <c r="F1230"/>
      <c r="K1230"/>
      <c r="L1230"/>
      <c r="M1230"/>
    </row>
    <row r="1231" spans="5:13">
      <c r="E1231"/>
      <c r="F1231"/>
      <c r="K1231"/>
      <c r="L1231"/>
      <c r="M1231"/>
    </row>
    <row r="1232" spans="5:13">
      <c r="E1232"/>
      <c r="F1232"/>
      <c r="K1232"/>
      <c r="L1232"/>
      <c r="M1232"/>
    </row>
    <row r="1233" spans="5:13">
      <c r="E1233"/>
      <c r="F1233"/>
      <c r="K1233"/>
      <c r="L1233"/>
      <c r="M1233"/>
    </row>
    <row r="1234" spans="5:13">
      <c r="E1234"/>
      <c r="F1234"/>
      <c r="K1234"/>
      <c r="L1234"/>
      <c r="M1234"/>
    </row>
    <row r="1235" spans="5:13">
      <c r="E1235"/>
      <c r="F1235"/>
      <c r="K1235"/>
      <c r="L1235"/>
      <c r="M1235"/>
    </row>
    <row r="1236" spans="5:13">
      <c r="E1236"/>
      <c r="F1236"/>
      <c r="K1236"/>
      <c r="L1236"/>
      <c r="M1236"/>
    </row>
    <row r="1237" spans="5:13">
      <c r="E1237"/>
      <c r="F1237"/>
      <c r="K1237"/>
      <c r="L1237"/>
      <c r="M1237"/>
    </row>
    <row r="1238" spans="5:13">
      <c r="E1238"/>
      <c r="F1238"/>
      <c r="K1238"/>
      <c r="L1238"/>
      <c r="M1238"/>
    </row>
    <row r="1239" spans="5:13">
      <c r="E1239"/>
      <c r="F1239"/>
      <c r="K1239"/>
      <c r="L1239"/>
      <c r="M1239"/>
    </row>
    <row r="1240" spans="5:13">
      <c r="E1240"/>
      <c r="F1240"/>
      <c r="K1240"/>
      <c r="L1240"/>
      <c r="M1240"/>
    </row>
    <row r="1241" spans="5:13">
      <c r="E1241"/>
      <c r="F1241"/>
      <c r="K1241"/>
      <c r="L1241"/>
      <c r="M1241"/>
    </row>
    <row r="1242" spans="5:13">
      <c r="E1242"/>
      <c r="F1242"/>
      <c r="K1242"/>
      <c r="L1242"/>
      <c r="M1242"/>
    </row>
    <row r="1243" spans="5:13">
      <c r="E1243"/>
      <c r="F1243"/>
      <c r="K1243"/>
      <c r="L1243"/>
      <c r="M1243"/>
    </row>
    <row r="1244" spans="5:13">
      <c r="E1244"/>
      <c r="F1244"/>
      <c r="K1244"/>
      <c r="L1244"/>
      <c r="M1244"/>
    </row>
    <row r="1245" spans="5:13">
      <c r="E1245"/>
      <c r="F1245"/>
      <c r="K1245"/>
      <c r="L1245"/>
      <c r="M1245"/>
    </row>
    <row r="1246" spans="5:13">
      <c r="E1246"/>
      <c r="F1246"/>
      <c r="K1246"/>
      <c r="L1246"/>
      <c r="M1246"/>
    </row>
    <row r="1247" spans="5:13">
      <c r="E1247"/>
      <c r="F1247"/>
      <c r="K1247"/>
      <c r="L1247"/>
      <c r="M1247"/>
    </row>
    <row r="1248" spans="5:13">
      <c r="E1248"/>
      <c r="F1248"/>
      <c r="K1248"/>
      <c r="L1248"/>
      <c r="M1248"/>
    </row>
    <row r="1249" spans="5:13">
      <c r="E1249"/>
      <c r="F1249"/>
      <c r="K1249"/>
      <c r="L1249"/>
      <c r="M1249"/>
    </row>
    <row r="1250" spans="5:13">
      <c r="E1250"/>
      <c r="F1250"/>
      <c r="K1250"/>
      <c r="L1250"/>
      <c r="M1250"/>
    </row>
    <row r="1251" spans="5:13">
      <c r="E1251"/>
      <c r="F1251"/>
      <c r="K1251"/>
      <c r="L1251"/>
      <c r="M1251"/>
    </row>
    <row r="1252" spans="5:13">
      <c r="E1252"/>
      <c r="F1252"/>
      <c r="K1252"/>
      <c r="L1252"/>
      <c r="M1252"/>
    </row>
    <row r="1253" spans="5:13">
      <c r="E1253"/>
      <c r="F1253"/>
      <c r="K1253"/>
      <c r="L1253"/>
      <c r="M1253"/>
    </row>
    <row r="1254" spans="5:13">
      <c r="E1254"/>
      <c r="F1254"/>
      <c r="K1254"/>
      <c r="L1254"/>
      <c r="M1254"/>
    </row>
    <row r="1255" spans="5:13">
      <c r="E1255"/>
      <c r="F1255"/>
      <c r="K1255"/>
      <c r="L1255"/>
      <c r="M1255"/>
    </row>
    <row r="1256" spans="5:13">
      <c r="E1256"/>
      <c r="F1256"/>
      <c r="K1256"/>
      <c r="L1256"/>
      <c r="M1256"/>
    </row>
    <row r="1257" spans="5:13">
      <c r="E1257"/>
      <c r="F1257"/>
      <c r="K1257"/>
      <c r="L1257"/>
      <c r="M1257"/>
    </row>
    <row r="1258" spans="5:13">
      <c r="E1258"/>
      <c r="F1258"/>
      <c r="K1258"/>
      <c r="L1258"/>
      <c r="M1258"/>
    </row>
    <row r="1259" spans="5:13">
      <c r="E1259"/>
      <c r="F1259"/>
      <c r="K1259"/>
      <c r="L1259"/>
      <c r="M1259"/>
    </row>
    <row r="1260" spans="5:13">
      <c r="E1260"/>
      <c r="F1260"/>
      <c r="K1260"/>
      <c r="L1260"/>
      <c r="M1260"/>
    </row>
    <row r="1261" spans="5:13">
      <c r="E1261"/>
      <c r="F1261"/>
      <c r="K1261"/>
      <c r="L1261"/>
      <c r="M1261"/>
    </row>
    <row r="1262" spans="5:13">
      <c r="E1262"/>
      <c r="F1262"/>
      <c r="K1262"/>
      <c r="L1262"/>
      <c r="M1262"/>
    </row>
    <row r="1263" spans="5:13">
      <c r="E1263"/>
      <c r="F1263"/>
      <c r="K1263"/>
      <c r="L1263"/>
      <c r="M1263"/>
    </row>
    <row r="1264" spans="5:13">
      <c r="E1264"/>
      <c r="F1264"/>
      <c r="K1264"/>
      <c r="L1264"/>
      <c r="M1264"/>
    </row>
    <row r="1265" spans="5:13">
      <c r="E1265"/>
      <c r="F1265"/>
      <c r="K1265"/>
      <c r="L1265"/>
      <c r="M1265"/>
    </row>
    <row r="1266" spans="5:13">
      <c r="E1266"/>
      <c r="F1266"/>
      <c r="K1266"/>
      <c r="L1266"/>
      <c r="M1266"/>
    </row>
    <row r="1267" spans="5:13">
      <c r="E1267"/>
      <c r="F1267"/>
      <c r="K1267"/>
      <c r="L1267"/>
      <c r="M1267"/>
    </row>
    <row r="1268" spans="5:13">
      <c r="E1268"/>
      <c r="F1268"/>
      <c r="K1268"/>
      <c r="L1268"/>
      <c r="M1268"/>
    </row>
    <row r="1269" spans="5:13">
      <c r="E1269"/>
      <c r="F1269"/>
      <c r="K1269"/>
      <c r="L1269"/>
      <c r="M1269"/>
    </row>
    <row r="1270" spans="5:13">
      <c r="E1270"/>
      <c r="F1270"/>
      <c r="K1270"/>
      <c r="L1270"/>
      <c r="M1270"/>
    </row>
    <row r="1271" spans="5:13">
      <c r="E1271"/>
      <c r="F1271"/>
      <c r="K1271"/>
      <c r="L1271"/>
      <c r="M1271"/>
    </row>
    <row r="1272" spans="5:13">
      <c r="E1272"/>
      <c r="F1272"/>
      <c r="K1272"/>
      <c r="L1272"/>
      <c r="M1272"/>
    </row>
    <row r="1273" spans="5:13">
      <c r="E1273"/>
      <c r="F1273"/>
      <c r="K1273"/>
      <c r="L1273"/>
      <c r="M1273"/>
    </row>
    <row r="1274" spans="5:13">
      <c r="E1274"/>
      <c r="F1274"/>
      <c r="K1274"/>
      <c r="L1274"/>
      <c r="M1274"/>
    </row>
    <row r="1275" spans="5:13">
      <c r="E1275"/>
      <c r="F1275"/>
      <c r="K1275"/>
      <c r="L1275"/>
      <c r="M1275"/>
    </row>
    <row r="1276" spans="5:13">
      <c r="E1276"/>
      <c r="F1276"/>
      <c r="K1276"/>
      <c r="L1276"/>
      <c r="M1276"/>
    </row>
    <row r="1277" spans="5:13">
      <c r="E1277"/>
      <c r="F1277"/>
      <c r="K1277"/>
      <c r="L1277"/>
      <c r="M1277"/>
    </row>
    <row r="1278" spans="5:13">
      <c r="E1278"/>
      <c r="F1278"/>
      <c r="K1278"/>
      <c r="L1278"/>
      <c r="M1278"/>
    </row>
    <row r="1279" spans="5:13">
      <c r="E1279"/>
      <c r="F1279"/>
      <c r="K1279"/>
      <c r="L1279"/>
      <c r="M1279"/>
    </row>
    <row r="1280" spans="5:13">
      <c r="E1280"/>
      <c r="F1280"/>
      <c r="K1280"/>
      <c r="L1280"/>
      <c r="M1280"/>
    </row>
    <row r="1281" spans="5:13">
      <c r="E1281"/>
      <c r="F1281"/>
      <c r="K1281"/>
      <c r="L1281"/>
      <c r="M1281"/>
    </row>
    <row r="1282" spans="5:13">
      <c r="E1282"/>
      <c r="F1282"/>
      <c r="K1282"/>
      <c r="L1282"/>
      <c r="M1282"/>
    </row>
    <row r="1283" spans="5:13">
      <c r="E1283"/>
      <c r="F1283"/>
      <c r="K1283"/>
      <c r="L1283"/>
      <c r="M1283"/>
    </row>
    <row r="1284" spans="5:13">
      <c r="E1284"/>
      <c r="F1284"/>
      <c r="K1284"/>
      <c r="L1284"/>
      <c r="M1284"/>
    </row>
    <row r="1285" spans="5:13">
      <c r="E1285"/>
      <c r="F1285"/>
      <c r="K1285"/>
      <c r="L1285"/>
      <c r="M1285"/>
    </row>
    <row r="1286" spans="5:13">
      <c r="E1286"/>
      <c r="F1286"/>
      <c r="K1286"/>
      <c r="L1286"/>
      <c r="M1286"/>
    </row>
    <row r="1287" spans="5:13">
      <c r="E1287"/>
      <c r="F1287"/>
      <c r="K1287"/>
      <c r="L1287"/>
      <c r="M1287"/>
    </row>
    <row r="1288" spans="5:13">
      <c r="E1288"/>
      <c r="F1288"/>
      <c r="K1288"/>
      <c r="L1288"/>
      <c r="M1288"/>
    </row>
    <row r="1289" spans="5:13">
      <c r="E1289"/>
      <c r="F1289"/>
      <c r="K1289"/>
      <c r="L1289"/>
      <c r="M1289"/>
    </row>
    <row r="1290" spans="5:13">
      <c r="E1290"/>
      <c r="F1290"/>
      <c r="K1290"/>
      <c r="L1290"/>
      <c r="M1290"/>
    </row>
    <row r="1291" spans="5:13">
      <c r="E1291"/>
      <c r="F1291"/>
      <c r="K1291"/>
      <c r="L1291"/>
      <c r="M1291"/>
    </row>
    <row r="1292" spans="5:13">
      <c r="E1292"/>
      <c r="F1292"/>
      <c r="K1292"/>
      <c r="L1292"/>
      <c r="M1292"/>
    </row>
    <row r="1293" spans="5:13">
      <c r="E1293"/>
      <c r="F1293"/>
      <c r="K1293"/>
      <c r="L1293"/>
      <c r="M1293"/>
    </row>
    <row r="1294" spans="5:13">
      <c r="E1294"/>
      <c r="F1294"/>
      <c r="K1294"/>
      <c r="L1294"/>
      <c r="M1294"/>
    </row>
    <row r="1295" spans="5:13">
      <c r="E1295"/>
      <c r="F1295"/>
      <c r="K1295"/>
      <c r="L1295"/>
      <c r="M1295"/>
    </row>
    <row r="1296" spans="5:13">
      <c r="E1296"/>
      <c r="F1296"/>
      <c r="K1296"/>
      <c r="L1296"/>
      <c r="M1296"/>
    </row>
    <row r="1297" spans="5:13">
      <c r="E1297"/>
      <c r="F1297"/>
      <c r="K1297"/>
      <c r="L1297"/>
      <c r="M1297"/>
    </row>
    <row r="1298" spans="5:13">
      <c r="E1298"/>
      <c r="F1298"/>
      <c r="K1298"/>
      <c r="L1298"/>
      <c r="M1298"/>
    </row>
    <row r="1299" spans="5:13">
      <c r="E1299"/>
      <c r="F1299"/>
      <c r="K1299"/>
      <c r="L1299"/>
      <c r="M1299"/>
    </row>
    <row r="1300" spans="5:13">
      <c r="E1300"/>
      <c r="F1300"/>
      <c r="K1300"/>
      <c r="L1300"/>
      <c r="M1300"/>
    </row>
    <row r="1301" spans="5:13">
      <c r="E1301"/>
      <c r="F1301"/>
      <c r="K1301"/>
      <c r="L1301"/>
      <c r="M1301"/>
    </row>
    <row r="1302" spans="5:13">
      <c r="E1302"/>
      <c r="F1302"/>
      <c r="K1302"/>
      <c r="L1302"/>
      <c r="M1302"/>
    </row>
    <row r="1303" spans="5:13">
      <c r="E1303"/>
      <c r="F1303"/>
      <c r="K1303"/>
      <c r="L1303"/>
      <c r="M1303"/>
    </row>
    <row r="1304" spans="5:13">
      <c r="E1304"/>
      <c r="F1304"/>
      <c r="K1304"/>
      <c r="L1304"/>
      <c r="M1304"/>
    </row>
    <row r="1305" spans="5:13">
      <c r="E1305"/>
      <c r="F1305"/>
      <c r="K1305"/>
      <c r="L1305"/>
      <c r="M1305"/>
    </row>
    <row r="1306" spans="5:13">
      <c r="E1306"/>
      <c r="F1306"/>
      <c r="K1306"/>
      <c r="L1306"/>
      <c r="M1306"/>
    </row>
    <row r="1307" spans="5:13">
      <c r="E1307"/>
      <c r="F1307"/>
      <c r="K1307"/>
      <c r="L1307"/>
      <c r="M1307"/>
    </row>
    <row r="1308" spans="5:13">
      <c r="E1308"/>
      <c r="F1308"/>
      <c r="K1308"/>
      <c r="L1308"/>
      <c r="M1308"/>
    </row>
    <row r="1309" spans="5:13">
      <c r="E1309"/>
      <c r="F1309"/>
      <c r="K1309"/>
      <c r="L1309"/>
      <c r="M1309"/>
    </row>
    <row r="1310" spans="5:13">
      <c r="E1310"/>
      <c r="F1310"/>
      <c r="K1310"/>
      <c r="L1310"/>
      <c r="M1310"/>
    </row>
    <row r="1311" spans="5:13">
      <c r="E1311"/>
      <c r="F1311"/>
      <c r="K1311"/>
      <c r="L1311"/>
      <c r="M1311"/>
    </row>
    <row r="1312" spans="5:13">
      <c r="E1312"/>
      <c r="F1312"/>
      <c r="K1312"/>
      <c r="L1312"/>
      <c r="M1312"/>
    </row>
    <row r="1313" spans="5:13">
      <c r="E1313"/>
      <c r="F1313"/>
      <c r="K1313"/>
      <c r="L1313"/>
      <c r="M1313"/>
    </row>
    <row r="1314" spans="5:13">
      <c r="E1314"/>
      <c r="F1314"/>
      <c r="K1314"/>
      <c r="L1314"/>
      <c r="M1314"/>
    </row>
    <row r="1315" spans="5:13">
      <c r="E1315"/>
      <c r="F1315"/>
      <c r="K1315"/>
      <c r="L1315"/>
      <c r="M1315"/>
    </row>
    <row r="1316" spans="5:13">
      <c r="E1316"/>
      <c r="F1316"/>
      <c r="K1316"/>
      <c r="L1316"/>
      <c r="M1316"/>
    </row>
    <row r="1317" spans="5:13">
      <c r="E1317"/>
      <c r="F1317"/>
      <c r="K1317"/>
      <c r="L1317"/>
      <c r="M1317"/>
    </row>
    <row r="1318" spans="5:13">
      <c r="E1318"/>
      <c r="F1318"/>
      <c r="K1318"/>
      <c r="L1318"/>
      <c r="M1318"/>
    </row>
    <row r="1319" spans="5:13">
      <c r="E1319"/>
      <c r="F1319"/>
      <c r="K1319"/>
      <c r="L1319"/>
      <c r="M1319"/>
    </row>
    <row r="1320" spans="5:13">
      <c r="E1320"/>
      <c r="F1320"/>
      <c r="K1320"/>
      <c r="L1320"/>
      <c r="M1320"/>
    </row>
    <row r="1321" spans="5:13">
      <c r="E1321"/>
      <c r="F1321"/>
      <c r="K1321"/>
      <c r="L1321"/>
      <c r="M1321"/>
    </row>
    <row r="1322" spans="5:13">
      <c r="E1322"/>
      <c r="F1322"/>
      <c r="K1322"/>
      <c r="L1322"/>
      <c r="M1322"/>
    </row>
    <row r="1323" spans="5:13">
      <c r="E1323"/>
      <c r="F1323"/>
      <c r="K1323"/>
      <c r="L1323"/>
      <c r="M1323"/>
    </row>
    <row r="1324" spans="5:13">
      <c r="E1324"/>
      <c r="F1324"/>
      <c r="K1324"/>
      <c r="L1324"/>
      <c r="M1324"/>
    </row>
    <row r="1325" spans="5:13">
      <c r="E1325"/>
      <c r="F1325"/>
      <c r="K1325"/>
      <c r="L1325"/>
      <c r="M1325"/>
    </row>
    <row r="1326" spans="5:13">
      <c r="E1326"/>
      <c r="F1326"/>
      <c r="K1326"/>
      <c r="L1326"/>
      <c r="M1326"/>
    </row>
    <row r="1327" spans="5:13">
      <c r="E1327"/>
      <c r="F1327"/>
      <c r="K1327"/>
      <c r="L1327"/>
      <c r="M1327"/>
    </row>
    <row r="1328" spans="5:13">
      <c r="E1328"/>
      <c r="F1328"/>
      <c r="K1328"/>
      <c r="L1328"/>
      <c r="M1328"/>
    </row>
    <row r="1329" spans="5:13">
      <c r="E1329"/>
      <c r="F1329"/>
      <c r="K1329"/>
      <c r="L1329"/>
      <c r="M1329"/>
    </row>
    <row r="1330" spans="5:13">
      <c r="E1330"/>
      <c r="F1330"/>
      <c r="K1330"/>
      <c r="L1330"/>
      <c r="M1330"/>
    </row>
    <row r="1331" spans="5:13">
      <c r="E1331"/>
      <c r="F1331"/>
      <c r="K1331"/>
      <c r="L1331"/>
      <c r="M1331"/>
    </row>
    <row r="1332" spans="5:13">
      <c r="E1332"/>
      <c r="F1332"/>
      <c r="K1332"/>
      <c r="L1332"/>
      <c r="M1332"/>
    </row>
    <row r="1333" spans="5:13">
      <c r="E1333"/>
      <c r="F1333"/>
      <c r="K1333"/>
      <c r="L1333"/>
      <c r="M1333"/>
    </row>
    <row r="1334" spans="5:13">
      <c r="E1334"/>
      <c r="F1334"/>
      <c r="K1334"/>
      <c r="L1334"/>
      <c r="M1334"/>
    </row>
    <row r="1335" spans="5:13">
      <c r="E1335"/>
      <c r="F1335"/>
      <c r="K1335"/>
      <c r="L1335"/>
      <c r="M1335"/>
    </row>
    <row r="1336" spans="5:13">
      <c r="E1336"/>
      <c r="F1336"/>
      <c r="K1336"/>
      <c r="L1336"/>
      <c r="M1336"/>
    </row>
    <row r="1337" spans="5:13">
      <c r="E1337"/>
      <c r="F1337"/>
      <c r="K1337"/>
      <c r="L1337"/>
      <c r="M1337"/>
    </row>
    <row r="1338" spans="5:13">
      <c r="E1338"/>
      <c r="F1338"/>
      <c r="K1338"/>
      <c r="L1338"/>
      <c r="M1338"/>
    </row>
    <row r="1339" spans="5:13">
      <c r="E1339"/>
      <c r="F1339"/>
      <c r="K1339"/>
      <c r="L1339"/>
      <c r="M1339"/>
    </row>
    <row r="1340" spans="5:13">
      <c r="E1340"/>
      <c r="F1340"/>
      <c r="K1340"/>
      <c r="L1340"/>
      <c r="M1340"/>
    </row>
    <row r="1341" spans="5:13">
      <c r="E1341"/>
      <c r="F1341"/>
      <c r="K1341"/>
      <c r="L1341"/>
      <c r="M1341"/>
    </row>
    <row r="1342" spans="5:13">
      <c r="E1342"/>
      <c r="F1342"/>
      <c r="K1342"/>
      <c r="L1342"/>
      <c r="M1342"/>
    </row>
    <row r="1343" spans="5:13">
      <c r="E1343"/>
      <c r="F1343"/>
      <c r="K1343"/>
      <c r="L1343"/>
      <c r="M1343"/>
    </row>
    <row r="1344" spans="5:13">
      <c r="E1344"/>
      <c r="F1344"/>
      <c r="K1344"/>
      <c r="L1344"/>
      <c r="M1344"/>
    </row>
    <row r="1345" spans="5:13">
      <c r="E1345"/>
      <c r="F1345"/>
      <c r="K1345"/>
      <c r="L1345"/>
      <c r="M1345"/>
    </row>
    <row r="1346" spans="5:13">
      <c r="E1346"/>
      <c r="F1346"/>
      <c r="K1346"/>
      <c r="L1346"/>
      <c r="M1346"/>
    </row>
    <row r="1347" spans="5:13">
      <c r="E1347"/>
      <c r="F1347"/>
      <c r="K1347"/>
      <c r="L1347"/>
      <c r="M1347"/>
    </row>
    <row r="1348" spans="5:13">
      <c r="E1348"/>
      <c r="F1348"/>
      <c r="K1348"/>
      <c r="L1348"/>
      <c r="M1348"/>
    </row>
    <row r="1349" spans="5:13">
      <c r="E1349"/>
      <c r="F1349"/>
      <c r="K1349"/>
      <c r="L1349"/>
      <c r="M1349"/>
    </row>
    <row r="1350" spans="5:13">
      <c r="E1350"/>
      <c r="F1350"/>
      <c r="K1350"/>
      <c r="L1350"/>
      <c r="M1350"/>
    </row>
    <row r="1351" spans="5:13">
      <c r="E1351"/>
      <c r="F1351"/>
      <c r="K1351"/>
      <c r="L1351"/>
      <c r="M1351"/>
    </row>
    <row r="1352" spans="5:13">
      <c r="E1352"/>
      <c r="F1352"/>
      <c r="K1352"/>
      <c r="L1352"/>
      <c r="M1352"/>
    </row>
    <row r="1353" spans="5:13">
      <c r="E1353"/>
      <c r="F1353"/>
      <c r="K1353"/>
      <c r="L1353"/>
      <c r="M1353"/>
    </row>
    <row r="1354" spans="5:13">
      <c r="E1354"/>
      <c r="F1354"/>
      <c r="K1354"/>
      <c r="L1354"/>
      <c r="M1354"/>
    </row>
    <row r="1355" spans="5:13">
      <c r="E1355"/>
      <c r="F1355"/>
      <c r="K1355"/>
      <c r="L1355"/>
      <c r="M1355"/>
    </row>
    <row r="1356" spans="5:13">
      <c r="E1356"/>
      <c r="F1356"/>
      <c r="K1356"/>
      <c r="L1356"/>
      <c r="M1356"/>
    </row>
    <row r="1357" spans="5:13">
      <c r="E1357"/>
      <c r="F1357"/>
      <c r="K1357"/>
      <c r="L1357"/>
      <c r="M1357"/>
    </row>
    <row r="1358" spans="5:13">
      <c r="E1358"/>
      <c r="F1358"/>
      <c r="K1358"/>
      <c r="L1358"/>
      <c r="M1358"/>
    </row>
    <row r="1359" spans="5:13">
      <c r="E1359"/>
      <c r="F1359"/>
      <c r="K1359"/>
      <c r="L1359"/>
      <c r="M1359"/>
    </row>
    <row r="1360" spans="5:13">
      <c r="E1360"/>
      <c r="F1360"/>
      <c r="K1360"/>
      <c r="L1360"/>
      <c r="M1360"/>
    </row>
    <row r="1361" spans="5:13">
      <c r="E1361"/>
      <c r="F1361"/>
      <c r="K1361"/>
      <c r="L1361"/>
      <c r="M1361"/>
    </row>
    <row r="1362" spans="5:13">
      <c r="E1362"/>
      <c r="F1362"/>
      <c r="K1362"/>
      <c r="L1362"/>
      <c r="M1362"/>
    </row>
    <row r="1363" spans="5:13">
      <c r="E1363"/>
      <c r="F1363"/>
      <c r="K1363"/>
      <c r="L1363"/>
      <c r="M1363"/>
    </row>
    <row r="1364" spans="5:13">
      <c r="E1364"/>
      <c r="F1364"/>
      <c r="K1364"/>
      <c r="L1364"/>
      <c r="M1364"/>
    </row>
    <row r="1365" spans="5:13">
      <c r="E1365"/>
      <c r="F1365"/>
      <c r="K1365"/>
      <c r="L1365"/>
      <c r="M1365"/>
    </row>
    <row r="1366" spans="5:13">
      <c r="E1366"/>
      <c r="F1366"/>
      <c r="K1366"/>
      <c r="L1366"/>
      <c r="M1366"/>
    </row>
    <row r="1367" spans="5:13">
      <c r="E1367"/>
      <c r="F1367"/>
      <c r="K1367"/>
      <c r="L1367"/>
      <c r="M1367"/>
    </row>
    <row r="1368" spans="5:13">
      <c r="E1368"/>
      <c r="F1368"/>
      <c r="K1368"/>
      <c r="L1368"/>
      <c r="M1368"/>
    </row>
    <row r="1369" spans="5:13">
      <c r="E1369"/>
      <c r="F1369"/>
      <c r="K1369"/>
      <c r="L1369"/>
      <c r="M1369"/>
    </row>
    <row r="1370" spans="5:13">
      <c r="E1370"/>
      <c r="F1370"/>
      <c r="K1370"/>
      <c r="L1370"/>
      <c r="M1370"/>
    </row>
    <row r="1371" spans="5:13">
      <c r="E1371"/>
      <c r="F1371"/>
      <c r="K1371"/>
      <c r="L1371"/>
      <c r="M1371"/>
    </row>
    <row r="1372" spans="5:13">
      <c r="E1372"/>
      <c r="F1372"/>
      <c r="K1372"/>
      <c r="L1372"/>
      <c r="M1372"/>
    </row>
    <row r="1373" spans="5:13">
      <c r="E1373"/>
      <c r="F1373"/>
      <c r="K1373"/>
      <c r="L1373"/>
      <c r="M1373"/>
    </row>
    <row r="1374" spans="5:13">
      <c r="E1374"/>
      <c r="F1374"/>
      <c r="K1374"/>
      <c r="L1374"/>
      <c r="M1374"/>
    </row>
    <row r="1375" spans="5:13">
      <c r="E1375"/>
      <c r="F1375"/>
      <c r="K1375"/>
      <c r="L1375"/>
      <c r="M1375"/>
    </row>
    <row r="1376" spans="5:13">
      <c r="E1376"/>
      <c r="F1376"/>
      <c r="K1376"/>
      <c r="L1376"/>
      <c r="M1376"/>
    </row>
    <row r="1377" spans="5:13">
      <c r="E1377"/>
      <c r="F1377"/>
      <c r="K1377"/>
      <c r="L1377"/>
      <c r="M1377"/>
    </row>
    <row r="1378" spans="5:13">
      <c r="E1378"/>
      <c r="F1378"/>
      <c r="K1378"/>
      <c r="L1378"/>
      <c r="M1378"/>
    </row>
    <row r="1379" spans="5:13">
      <c r="E1379"/>
      <c r="F1379"/>
      <c r="K1379"/>
      <c r="L1379"/>
      <c r="M1379"/>
    </row>
    <row r="1380" spans="5:13">
      <c r="E1380"/>
      <c r="F1380"/>
      <c r="K1380"/>
      <c r="L1380"/>
      <c r="M1380"/>
    </row>
    <row r="1381" spans="5:13">
      <c r="E1381"/>
      <c r="F1381"/>
      <c r="K1381"/>
      <c r="L1381"/>
      <c r="M1381"/>
    </row>
    <row r="1382" spans="5:13">
      <c r="E1382"/>
      <c r="F1382"/>
      <c r="K1382"/>
      <c r="L1382"/>
      <c r="M1382"/>
    </row>
    <row r="1383" spans="5:13">
      <c r="E1383"/>
      <c r="F1383"/>
      <c r="K1383"/>
      <c r="L1383"/>
      <c r="M1383"/>
    </row>
    <row r="1384" spans="5:13">
      <c r="E1384"/>
      <c r="F1384"/>
      <c r="K1384"/>
      <c r="L1384"/>
      <c r="M1384"/>
    </row>
    <row r="1385" spans="5:13">
      <c r="E1385"/>
      <c r="F1385"/>
      <c r="K1385"/>
      <c r="L1385"/>
      <c r="M1385"/>
    </row>
    <row r="1386" spans="5:13">
      <c r="E1386"/>
      <c r="F1386"/>
      <c r="K1386"/>
      <c r="L1386"/>
      <c r="M1386"/>
    </row>
    <row r="1387" spans="5:13">
      <c r="E1387"/>
      <c r="F1387"/>
      <c r="K1387"/>
      <c r="L1387"/>
      <c r="M1387"/>
    </row>
    <row r="1388" spans="5:13">
      <c r="E1388"/>
      <c r="F1388"/>
      <c r="K1388"/>
      <c r="L1388"/>
      <c r="M1388"/>
    </row>
    <row r="1389" spans="5:13">
      <c r="E1389"/>
      <c r="F1389"/>
      <c r="K1389"/>
      <c r="L1389"/>
      <c r="M1389"/>
    </row>
    <row r="1390" spans="5:13">
      <c r="E1390"/>
      <c r="F1390"/>
      <c r="K1390"/>
      <c r="L1390"/>
      <c r="M1390"/>
    </row>
    <row r="1391" spans="5:13">
      <c r="E1391"/>
      <c r="F1391"/>
      <c r="K1391"/>
      <c r="L1391"/>
      <c r="M1391"/>
    </row>
    <row r="1392" spans="5:13">
      <c r="E1392"/>
      <c r="F1392"/>
      <c r="K1392"/>
      <c r="L1392"/>
      <c r="M1392"/>
    </row>
    <row r="1393" spans="5:13">
      <c r="E1393"/>
      <c r="F1393"/>
      <c r="K1393"/>
      <c r="L1393"/>
      <c r="M1393"/>
    </row>
    <row r="1394" spans="5:13">
      <c r="E1394"/>
      <c r="F1394"/>
      <c r="K1394"/>
      <c r="L1394"/>
      <c r="M1394"/>
    </row>
    <row r="1395" spans="5:13">
      <c r="E1395"/>
      <c r="F1395"/>
      <c r="K1395"/>
      <c r="L1395"/>
      <c r="M1395"/>
    </row>
    <row r="1396" spans="5:13">
      <c r="E1396"/>
      <c r="F1396"/>
      <c r="K1396"/>
      <c r="L1396"/>
      <c r="M1396"/>
    </row>
    <row r="1397" spans="5:13">
      <c r="E1397"/>
      <c r="F1397"/>
      <c r="K1397"/>
      <c r="L1397"/>
      <c r="M1397"/>
    </row>
    <row r="1398" spans="5:13">
      <c r="E1398"/>
      <c r="F1398"/>
      <c r="K1398"/>
      <c r="L1398"/>
      <c r="M1398"/>
    </row>
    <row r="1399" spans="5:13">
      <c r="E1399"/>
      <c r="F1399"/>
      <c r="K1399"/>
      <c r="L1399"/>
      <c r="M1399"/>
    </row>
    <row r="1400" spans="5:13">
      <c r="E1400"/>
      <c r="F1400"/>
      <c r="K1400"/>
      <c r="L1400"/>
      <c r="M1400"/>
    </row>
    <row r="1401" spans="5:13">
      <c r="E1401"/>
      <c r="F1401"/>
      <c r="K1401"/>
      <c r="L1401"/>
      <c r="M1401"/>
    </row>
    <row r="1402" spans="5:13">
      <c r="E1402"/>
      <c r="F1402"/>
      <c r="K1402"/>
      <c r="L1402"/>
      <c r="M1402"/>
    </row>
    <row r="1403" spans="5:13">
      <c r="E1403"/>
      <c r="F1403"/>
      <c r="K1403"/>
      <c r="L1403"/>
      <c r="M1403"/>
    </row>
    <row r="1404" spans="5:13">
      <c r="E1404"/>
      <c r="F1404"/>
      <c r="K1404"/>
      <c r="L1404"/>
      <c r="M1404"/>
    </row>
    <row r="1405" spans="5:13">
      <c r="E1405"/>
      <c r="F1405"/>
      <c r="K1405"/>
      <c r="L1405"/>
      <c r="M1405"/>
    </row>
    <row r="1406" spans="5:13">
      <c r="E1406"/>
      <c r="F1406"/>
      <c r="K1406"/>
      <c r="L1406"/>
      <c r="M1406"/>
    </row>
    <row r="1407" spans="5:13">
      <c r="E1407"/>
      <c r="F1407"/>
      <c r="K1407"/>
      <c r="L1407"/>
      <c r="M1407"/>
    </row>
    <row r="1408" spans="5:13">
      <c r="E1408"/>
      <c r="F1408"/>
      <c r="K1408"/>
      <c r="L1408"/>
      <c r="M1408"/>
    </row>
    <row r="1409" spans="5:13">
      <c r="E1409"/>
      <c r="F1409"/>
      <c r="K1409"/>
      <c r="L1409"/>
      <c r="M1409"/>
    </row>
    <row r="1410" spans="5:13">
      <c r="E1410"/>
      <c r="F1410"/>
      <c r="K1410"/>
      <c r="L1410"/>
      <c r="M1410"/>
    </row>
    <row r="1411" spans="5:13">
      <c r="E1411"/>
      <c r="F1411"/>
      <c r="K1411"/>
      <c r="L1411"/>
      <c r="M1411"/>
    </row>
    <row r="1412" spans="5:13">
      <c r="E1412"/>
      <c r="F1412"/>
      <c r="K1412"/>
      <c r="L1412"/>
      <c r="M1412"/>
    </row>
    <row r="1413" spans="5:13">
      <c r="E1413"/>
      <c r="F1413"/>
      <c r="K1413"/>
      <c r="L1413"/>
      <c r="M1413"/>
    </row>
    <row r="1414" spans="5:13">
      <c r="E1414"/>
      <c r="F1414"/>
      <c r="K1414"/>
      <c r="L1414"/>
      <c r="M1414"/>
    </row>
    <row r="1415" spans="5:13">
      <c r="E1415"/>
      <c r="F1415"/>
      <c r="K1415"/>
      <c r="L1415"/>
      <c r="M1415"/>
    </row>
    <row r="1416" spans="5:13">
      <c r="E1416"/>
      <c r="F1416"/>
      <c r="K1416"/>
      <c r="L1416"/>
      <c r="M1416"/>
    </row>
    <row r="1417" spans="5:13">
      <c r="E1417"/>
      <c r="F1417"/>
      <c r="K1417"/>
      <c r="L1417"/>
      <c r="M1417"/>
    </row>
    <row r="1418" spans="5:13">
      <c r="E1418"/>
      <c r="F1418"/>
      <c r="K1418"/>
      <c r="L1418"/>
      <c r="M1418"/>
    </row>
    <row r="1419" spans="5:13">
      <c r="E1419"/>
      <c r="F1419"/>
      <c r="K1419"/>
      <c r="L1419"/>
      <c r="M1419"/>
    </row>
    <row r="1420" spans="5:13">
      <c r="E1420"/>
      <c r="F1420"/>
      <c r="K1420"/>
      <c r="L1420"/>
      <c r="M1420"/>
    </row>
    <row r="1421" spans="5:13">
      <c r="E1421"/>
      <c r="F1421"/>
      <c r="K1421"/>
      <c r="L1421"/>
      <c r="M1421"/>
    </row>
    <row r="1422" spans="5:13">
      <c r="E1422"/>
      <c r="F1422"/>
      <c r="K1422"/>
      <c r="L1422"/>
      <c r="M1422"/>
    </row>
    <row r="1423" spans="5:13">
      <c r="E1423"/>
      <c r="F1423"/>
      <c r="K1423"/>
      <c r="L1423"/>
      <c r="M1423"/>
    </row>
    <row r="1424" spans="5:13">
      <c r="E1424"/>
      <c r="F1424"/>
      <c r="K1424"/>
      <c r="L1424"/>
      <c r="M1424"/>
    </row>
    <row r="1425" spans="5:13">
      <c r="E1425"/>
      <c r="F1425"/>
      <c r="K1425"/>
      <c r="L1425"/>
      <c r="M1425"/>
    </row>
    <row r="1426" spans="5:13">
      <c r="E1426"/>
      <c r="F1426"/>
      <c r="K1426"/>
      <c r="L1426"/>
      <c r="M1426"/>
    </row>
    <row r="1427" spans="5:13">
      <c r="E1427"/>
      <c r="F1427"/>
      <c r="K1427"/>
      <c r="L1427"/>
      <c r="M1427"/>
    </row>
    <row r="1428" spans="5:13">
      <c r="E1428"/>
      <c r="F1428"/>
      <c r="K1428"/>
      <c r="L1428"/>
      <c r="M1428"/>
    </row>
    <row r="1429" spans="5:13">
      <c r="E1429"/>
      <c r="F1429"/>
      <c r="K1429"/>
      <c r="L1429"/>
      <c r="M1429"/>
    </row>
    <row r="1430" spans="5:13">
      <c r="E1430"/>
      <c r="F1430"/>
      <c r="K1430"/>
      <c r="L1430"/>
      <c r="M1430"/>
    </row>
    <row r="1431" spans="5:13">
      <c r="E1431"/>
      <c r="F1431"/>
      <c r="K1431"/>
      <c r="L1431"/>
      <c r="M1431"/>
    </row>
    <row r="1432" spans="5:13">
      <c r="E1432"/>
      <c r="F1432"/>
      <c r="K1432"/>
      <c r="L1432"/>
      <c r="M1432"/>
    </row>
    <row r="1433" spans="5:13">
      <c r="E1433"/>
      <c r="F1433"/>
      <c r="K1433"/>
      <c r="L1433"/>
      <c r="M1433"/>
    </row>
    <row r="1434" spans="5:13">
      <c r="E1434"/>
      <c r="F1434"/>
      <c r="K1434"/>
      <c r="L1434"/>
      <c r="M1434"/>
    </row>
    <row r="1435" spans="5:13">
      <c r="E1435"/>
      <c r="F1435"/>
      <c r="K1435"/>
      <c r="L1435"/>
      <c r="M1435"/>
    </row>
    <row r="1436" spans="5:13">
      <c r="E1436"/>
      <c r="F1436"/>
      <c r="K1436"/>
      <c r="L1436"/>
      <c r="M1436"/>
    </row>
    <row r="1437" spans="5:13">
      <c r="E1437"/>
      <c r="F1437"/>
      <c r="K1437"/>
      <c r="L1437"/>
      <c r="M1437"/>
    </row>
    <row r="1438" spans="5:13">
      <c r="E1438"/>
      <c r="F1438"/>
      <c r="K1438"/>
      <c r="L1438"/>
      <c r="M1438"/>
    </row>
    <row r="1439" spans="5:13">
      <c r="E1439"/>
      <c r="F1439"/>
      <c r="K1439"/>
      <c r="L1439"/>
      <c r="M1439"/>
    </row>
    <row r="1440" spans="5:13">
      <c r="E1440"/>
      <c r="F1440"/>
      <c r="K1440"/>
      <c r="L1440"/>
      <c r="M1440"/>
    </row>
    <row r="1441" spans="5:13">
      <c r="E1441"/>
      <c r="F1441"/>
      <c r="K1441"/>
      <c r="L1441"/>
      <c r="M1441"/>
    </row>
    <row r="1442" spans="5:13">
      <c r="E1442"/>
      <c r="F1442"/>
      <c r="K1442"/>
      <c r="L1442"/>
      <c r="M1442"/>
    </row>
    <row r="1443" spans="5:13">
      <c r="E1443"/>
      <c r="F1443"/>
      <c r="K1443"/>
      <c r="L1443"/>
      <c r="M1443"/>
    </row>
    <row r="1444" spans="5:13">
      <c r="E1444"/>
      <c r="F1444"/>
      <c r="K1444"/>
      <c r="L1444"/>
      <c r="M1444"/>
    </row>
    <row r="1445" spans="5:13">
      <c r="E1445"/>
      <c r="F1445"/>
      <c r="K1445"/>
      <c r="L1445"/>
      <c r="M1445"/>
    </row>
    <row r="1446" spans="5:13">
      <c r="E1446"/>
      <c r="F1446"/>
      <c r="K1446"/>
      <c r="L1446"/>
      <c r="M1446"/>
    </row>
    <row r="1447" spans="5:13">
      <c r="E1447"/>
      <c r="F1447"/>
      <c r="K1447"/>
      <c r="L1447"/>
      <c r="M1447"/>
    </row>
    <row r="1448" spans="5:13">
      <c r="E1448"/>
      <c r="F1448"/>
      <c r="K1448"/>
      <c r="L1448"/>
      <c r="M1448"/>
    </row>
    <row r="1449" spans="5:13">
      <c r="E1449"/>
      <c r="F1449"/>
      <c r="K1449"/>
      <c r="L1449"/>
      <c r="M1449"/>
    </row>
    <row r="1450" spans="5:13">
      <c r="E1450"/>
      <c r="F1450"/>
      <c r="K1450"/>
      <c r="L1450"/>
      <c r="M1450"/>
    </row>
    <row r="1451" spans="5:13">
      <c r="E1451"/>
      <c r="F1451"/>
      <c r="K1451"/>
      <c r="L1451"/>
      <c r="M1451"/>
    </row>
    <row r="1452" spans="5:13">
      <c r="E1452"/>
      <c r="F1452"/>
      <c r="K1452"/>
      <c r="L1452"/>
      <c r="M1452"/>
    </row>
    <row r="1453" spans="5:13">
      <c r="E1453"/>
      <c r="F1453"/>
      <c r="K1453"/>
      <c r="L1453"/>
      <c r="M1453"/>
    </row>
    <row r="1454" spans="5:13">
      <c r="E1454"/>
      <c r="F1454"/>
      <c r="K1454"/>
      <c r="L1454"/>
      <c r="M1454"/>
    </row>
    <row r="1455" spans="5:13">
      <c r="E1455"/>
      <c r="F1455"/>
      <c r="K1455"/>
      <c r="L1455"/>
      <c r="M1455"/>
    </row>
    <row r="1456" spans="5:13">
      <c r="E1456"/>
      <c r="F1456"/>
      <c r="K1456"/>
      <c r="L1456"/>
      <c r="M1456"/>
    </row>
    <row r="1457" spans="5:13">
      <c r="E1457"/>
      <c r="F1457"/>
      <c r="K1457"/>
      <c r="L1457"/>
      <c r="M1457"/>
    </row>
    <row r="1458" spans="5:13">
      <c r="E1458"/>
      <c r="F1458"/>
      <c r="K1458"/>
      <c r="L1458"/>
      <c r="M1458"/>
    </row>
    <row r="1459" spans="5:13">
      <c r="E1459"/>
      <c r="F1459"/>
      <c r="K1459"/>
      <c r="L1459"/>
      <c r="M1459"/>
    </row>
    <row r="1460" spans="5:13">
      <c r="E1460"/>
      <c r="F1460"/>
      <c r="K1460"/>
      <c r="L1460"/>
      <c r="M1460"/>
    </row>
    <row r="1461" spans="5:13">
      <c r="E1461"/>
      <c r="F1461"/>
      <c r="K1461"/>
      <c r="L1461"/>
      <c r="M1461"/>
    </row>
    <row r="1462" spans="5:13">
      <c r="E1462"/>
      <c r="F1462"/>
      <c r="K1462"/>
      <c r="L1462"/>
      <c r="M1462"/>
    </row>
    <row r="1463" spans="5:13">
      <c r="E1463"/>
      <c r="F1463"/>
      <c r="K1463"/>
      <c r="L1463"/>
      <c r="M1463"/>
    </row>
    <row r="1464" spans="5:13">
      <c r="E1464"/>
      <c r="F1464"/>
      <c r="K1464"/>
      <c r="L1464"/>
      <c r="M1464"/>
    </row>
    <row r="1465" spans="5:13">
      <c r="E1465"/>
      <c r="F1465"/>
      <c r="K1465"/>
      <c r="L1465"/>
      <c r="M1465"/>
    </row>
    <row r="1466" spans="5:13">
      <c r="E1466"/>
      <c r="F1466"/>
      <c r="K1466"/>
      <c r="L1466"/>
      <c r="M1466"/>
    </row>
    <row r="1467" spans="5:13">
      <c r="E1467"/>
      <c r="F1467"/>
      <c r="K1467"/>
      <c r="L1467"/>
      <c r="M1467"/>
    </row>
    <row r="1468" spans="5:13">
      <c r="E1468"/>
      <c r="F1468"/>
      <c r="K1468"/>
      <c r="L1468"/>
      <c r="M1468"/>
    </row>
    <row r="1469" spans="5:13">
      <c r="E1469"/>
      <c r="F1469"/>
      <c r="K1469"/>
      <c r="L1469"/>
      <c r="M1469"/>
    </row>
    <row r="1470" spans="5:13">
      <c r="E1470"/>
      <c r="F1470"/>
      <c r="K1470"/>
      <c r="L1470"/>
      <c r="M1470"/>
    </row>
    <row r="1471" spans="5:13">
      <c r="E1471"/>
      <c r="F1471"/>
      <c r="K1471"/>
      <c r="L1471"/>
      <c r="M1471"/>
    </row>
    <row r="1472" spans="5:13">
      <c r="E1472"/>
      <c r="F1472"/>
      <c r="K1472"/>
      <c r="L1472"/>
      <c r="M1472"/>
    </row>
    <row r="1473" spans="5:13">
      <c r="E1473"/>
      <c r="F1473"/>
      <c r="K1473"/>
      <c r="L1473"/>
      <c r="M1473"/>
    </row>
    <row r="1474" spans="5:13">
      <c r="E1474"/>
      <c r="F1474"/>
      <c r="K1474"/>
      <c r="L1474"/>
      <c r="M1474"/>
    </row>
    <row r="1475" spans="5:13">
      <c r="E1475"/>
      <c r="F1475"/>
      <c r="K1475"/>
      <c r="L1475"/>
      <c r="M1475"/>
    </row>
    <row r="1476" spans="5:13">
      <c r="E1476"/>
      <c r="F1476"/>
      <c r="K1476"/>
      <c r="L1476"/>
      <c r="M1476"/>
    </row>
    <row r="1477" spans="5:13">
      <c r="E1477"/>
      <c r="F1477"/>
      <c r="K1477"/>
      <c r="L1477"/>
      <c r="M1477"/>
    </row>
    <row r="1478" spans="5:13">
      <c r="E1478"/>
      <c r="F1478"/>
      <c r="K1478"/>
      <c r="L1478"/>
      <c r="M1478"/>
    </row>
    <row r="1479" spans="5:13">
      <c r="E1479"/>
      <c r="F1479"/>
      <c r="K1479"/>
      <c r="L1479"/>
      <c r="M1479"/>
    </row>
    <row r="1480" spans="5:13">
      <c r="E1480"/>
      <c r="F1480"/>
      <c r="K1480"/>
      <c r="L1480"/>
      <c r="M1480"/>
    </row>
    <row r="1481" spans="5:13">
      <c r="E1481"/>
      <c r="F1481"/>
      <c r="K1481"/>
      <c r="L1481"/>
      <c r="M1481"/>
    </row>
    <row r="1482" spans="5:13">
      <c r="E1482"/>
      <c r="F1482"/>
      <c r="K1482"/>
      <c r="L1482"/>
      <c r="M1482"/>
    </row>
    <row r="1483" spans="5:13">
      <c r="E1483"/>
      <c r="F1483"/>
      <c r="K1483"/>
      <c r="L1483"/>
      <c r="M1483"/>
    </row>
    <row r="1484" spans="5:13">
      <c r="E1484"/>
      <c r="F1484"/>
      <c r="K1484"/>
      <c r="L1484"/>
      <c r="M1484"/>
    </row>
    <row r="1485" spans="5:13">
      <c r="E1485"/>
      <c r="F1485"/>
      <c r="K1485"/>
      <c r="L1485"/>
      <c r="M1485"/>
    </row>
    <row r="1486" spans="5:13">
      <c r="E1486"/>
      <c r="F1486"/>
      <c r="K1486"/>
      <c r="L1486"/>
      <c r="M1486"/>
    </row>
    <row r="1487" spans="5:13">
      <c r="E1487"/>
      <c r="F1487"/>
      <c r="K1487"/>
      <c r="L1487"/>
      <c r="M1487"/>
    </row>
    <row r="1488" spans="5:13">
      <c r="E1488"/>
      <c r="F1488"/>
      <c r="K1488"/>
      <c r="L1488"/>
      <c r="M1488"/>
    </row>
    <row r="1489" spans="5:13">
      <c r="E1489"/>
      <c r="F1489"/>
      <c r="K1489"/>
      <c r="L1489"/>
      <c r="M1489"/>
    </row>
    <row r="1490" spans="5:13">
      <c r="E1490"/>
      <c r="F1490"/>
      <c r="K1490"/>
      <c r="L1490"/>
      <c r="M1490"/>
    </row>
    <row r="1491" spans="5:13">
      <c r="E1491"/>
      <c r="F1491"/>
      <c r="K1491"/>
      <c r="L1491"/>
      <c r="M1491"/>
    </row>
    <row r="1492" spans="5:13">
      <c r="E1492"/>
      <c r="F1492"/>
      <c r="K1492"/>
      <c r="L1492"/>
      <c r="M1492"/>
    </row>
    <row r="1493" spans="5:13">
      <c r="E1493"/>
      <c r="F1493"/>
      <c r="K1493"/>
      <c r="L1493"/>
      <c r="M1493"/>
    </row>
    <row r="1494" spans="5:13">
      <c r="E1494"/>
      <c r="F1494"/>
      <c r="K1494"/>
      <c r="L1494"/>
      <c r="M1494"/>
    </row>
    <row r="1495" spans="5:13">
      <c r="E1495"/>
      <c r="F1495"/>
      <c r="K1495"/>
      <c r="L1495"/>
      <c r="M1495"/>
    </row>
    <row r="1496" spans="5:13">
      <c r="E1496"/>
      <c r="F1496"/>
      <c r="K1496"/>
      <c r="L1496"/>
      <c r="M1496"/>
    </row>
    <row r="1497" spans="5:13">
      <c r="E1497"/>
      <c r="F1497"/>
      <c r="K1497"/>
      <c r="L1497"/>
      <c r="M1497"/>
    </row>
    <row r="1498" spans="5:13">
      <c r="E1498"/>
      <c r="F1498"/>
      <c r="K1498"/>
      <c r="L1498"/>
      <c r="M1498"/>
    </row>
    <row r="1499" spans="5:13">
      <c r="E1499"/>
      <c r="F1499"/>
      <c r="K1499"/>
      <c r="L1499"/>
      <c r="M1499"/>
    </row>
    <row r="1500" spans="5:13">
      <c r="E1500"/>
      <c r="F1500"/>
      <c r="K1500"/>
      <c r="L1500"/>
      <c r="M1500"/>
    </row>
    <row r="1501" spans="5:13">
      <c r="E1501"/>
      <c r="F1501"/>
      <c r="K1501"/>
      <c r="L1501"/>
      <c r="M1501"/>
    </row>
    <row r="1502" spans="5:13">
      <c r="E1502"/>
      <c r="F1502"/>
      <c r="K1502"/>
      <c r="L1502"/>
      <c r="M1502"/>
    </row>
    <row r="1503" spans="5:13">
      <c r="E1503"/>
      <c r="F1503"/>
      <c r="K1503"/>
      <c r="L1503"/>
      <c r="M1503"/>
    </row>
    <row r="1504" spans="5:13">
      <c r="E1504"/>
      <c r="F1504"/>
      <c r="K1504"/>
      <c r="L1504"/>
      <c r="M1504"/>
    </row>
    <row r="1505" spans="5:13">
      <c r="E1505"/>
      <c r="F1505"/>
      <c r="K1505"/>
      <c r="L1505"/>
      <c r="M1505"/>
    </row>
    <row r="1506" spans="5:13">
      <c r="E1506"/>
      <c r="F1506"/>
      <c r="K1506"/>
      <c r="L1506"/>
      <c r="M1506"/>
    </row>
    <row r="1507" spans="5:13">
      <c r="E1507"/>
      <c r="F1507"/>
      <c r="K1507"/>
      <c r="L1507"/>
      <c r="M1507"/>
    </row>
    <row r="1508" spans="5:13">
      <c r="E1508"/>
      <c r="F1508"/>
      <c r="K1508"/>
      <c r="L1508"/>
      <c r="M1508"/>
    </row>
    <row r="1509" spans="5:13">
      <c r="E1509"/>
      <c r="F1509"/>
      <c r="K1509"/>
      <c r="L1509"/>
      <c r="M1509"/>
    </row>
    <row r="1510" spans="5:13">
      <c r="E1510"/>
      <c r="F1510"/>
      <c r="K1510"/>
      <c r="L1510"/>
      <c r="M1510"/>
    </row>
    <row r="1511" spans="5:13">
      <c r="E1511"/>
      <c r="F1511"/>
      <c r="K1511"/>
      <c r="L1511"/>
      <c r="M1511"/>
    </row>
    <row r="1512" spans="5:13">
      <c r="E1512"/>
      <c r="F1512"/>
      <c r="K1512"/>
      <c r="L1512"/>
      <c r="M1512"/>
    </row>
    <row r="1513" spans="5:13">
      <c r="E1513"/>
      <c r="F1513"/>
      <c r="K1513"/>
      <c r="L1513"/>
      <c r="M1513"/>
    </row>
    <row r="1514" spans="5:13">
      <c r="E1514"/>
      <c r="F1514"/>
      <c r="K1514"/>
      <c r="L1514"/>
      <c r="M1514"/>
    </row>
    <row r="1515" spans="5:13">
      <c r="E1515"/>
      <c r="F1515"/>
      <c r="K1515"/>
      <c r="L1515"/>
      <c r="M1515"/>
    </row>
    <row r="1516" spans="5:13">
      <c r="E1516"/>
      <c r="F1516"/>
      <c r="K1516"/>
      <c r="L1516"/>
      <c r="M1516"/>
    </row>
    <row r="1517" spans="5:13">
      <c r="E1517"/>
      <c r="F1517"/>
      <c r="K1517"/>
      <c r="L1517"/>
      <c r="M1517"/>
    </row>
    <row r="1518" spans="5:13">
      <c r="E1518"/>
      <c r="F1518"/>
      <c r="K1518"/>
      <c r="L1518"/>
      <c r="M1518"/>
    </row>
    <row r="1519" spans="5:13">
      <c r="E1519"/>
      <c r="F1519"/>
      <c r="K1519"/>
      <c r="L1519"/>
      <c r="M1519"/>
    </row>
    <row r="1520" spans="5:13">
      <c r="E1520"/>
      <c r="F1520"/>
      <c r="K1520"/>
      <c r="L1520"/>
      <c r="M1520"/>
    </row>
    <row r="1521" spans="5:13">
      <c r="E1521"/>
      <c r="F1521"/>
      <c r="K1521"/>
      <c r="L1521"/>
      <c r="M1521"/>
    </row>
    <row r="1522" spans="5:13">
      <c r="E1522"/>
      <c r="F1522"/>
      <c r="K1522"/>
      <c r="L1522"/>
      <c r="M1522"/>
    </row>
    <row r="1523" spans="5:13">
      <c r="E1523"/>
      <c r="F1523"/>
      <c r="K1523"/>
      <c r="L1523"/>
      <c r="M1523"/>
    </row>
    <row r="1524" spans="5:13">
      <c r="E1524"/>
      <c r="F1524"/>
      <c r="K1524"/>
      <c r="L1524"/>
      <c r="M1524"/>
    </row>
    <row r="1525" spans="5:13">
      <c r="E1525"/>
      <c r="F1525"/>
      <c r="K1525"/>
      <c r="L1525"/>
      <c r="M1525"/>
    </row>
    <row r="1526" spans="5:13">
      <c r="E1526"/>
      <c r="F1526"/>
      <c r="K1526"/>
      <c r="L1526"/>
      <c r="M1526"/>
    </row>
    <row r="1527" spans="5:13">
      <c r="E1527"/>
      <c r="F1527"/>
      <c r="K1527"/>
      <c r="L1527"/>
      <c r="M1527"/>
    </row>
    <row r="1528" spans="5:13">
      <c r="E1528"/>
      <c r="F1528"/>
      <c r="K1528"/>
      <c r="L1528"/>
      <c r="M1528"/>
    </row>
    <row r="1529" spans="5:13">
      <c r="E1529"/>
      <c r="F1529"/>
      <c r="K1529"/>
      <c r="L1529"/>
      <c r="M1529"/>
    </row>
    <row r="1530" spans="5:13">
      <c r="E1530"/>
      <c r="F1530"/>
      <c r="K1530"/>
      <c r="L1530"/>
      <c r="M1530"/>
    </row>
    <row r="1531" spans="5:13">
      <c r="E1531"/>
      <c r="F1531"/>
      <c r="K1531"/>
      <c r="L1531"/>
      <c r="M1531"/>
    </row>
    <row r="1532" spans="5:13">
      <c r="E1532"/>
      <c r="F1532"/>
      <c r="K1532"/>
      <c r="L1532"/>
      <c r="M1532"/>
    </row>
    <row r="1533" spans="5:13">
      <c r="E1533"/>
      <c r="F1533"/>
      <c r="K1533"/>
      <c r="L1533"/>
      <c r="M1533"/>
    </row>
    <row r="1534" spans="5:13">
      <c r="E1534"/>
      <c r="F1534"/>
      <c r="K1534"/>
      <c r="L1534"/>
      <c r="M1534"/>
    </row>
    <row r="1535" spans="5:13">
      <c r="E1535"/>
      <c r="F1535"/>
      <c r="K1535"/>
      <c r="L1535"/>
      <c r="M1535"/>
    </row>
    <row r="1536" spans="5:13">
      <c r="E1536"/>
      <c r="F1536"/>
      <c r="K1536"/>
      <c r="L1536"/>
      <c r="M1536"/>
    </row>
    <row r="1537" spans="5:13">
      <c r="E1537"/>
      <c r="F1537"/>
      <c r="K1537"/>
      <c r="L1537"/>
      <c r="M1537"/>
    </row>
    <row r="1538" spans="5:13">
      <c r="E1538"/>
      <c r="F1538"/>
      <c r="K1538"/>
      <c r="L1538"/>
      <c r="M1538"/>
    </row>
    <row r="1539" spans="5:13">
      <c r="E1539"/>
      <c r="F1539"/>
      <c r="K1539"/>
      <c r="L1539"/>
      <c r="M1539"/>
    </row>
    <row r="1540" spans="5:13">
      <c r="E1540"/>
      <c r="F1540"/>
      <c r="K1540"/>
      <c r="L1540"/>
      <c r="M1540"/>
    </row>
    <row r="1541" spans="5:13">
      <c r="E1541"/>
      <c r="F1541"/>
      <c r="K1541"/>
      <c r="L1541"/>
      <c r="M1541"/>
    </row>
    <row r="1542" spans="5:13">
      <c r="E1542"/>
      <c r="F1542"/>
      <c r="K1542"/>
      <c r="L1542"/>
      <c r="M1542"/>
    </row>
    <row r="1543" spans="5:13">
      <c r="E1543"/>
      <c r="F1543"/>
      <c r="K1543"/>
      <c r="L1543"/>
      <c r="M1543"/>
    </row>
    <row r="1544" spans="5:13">
      <c r="E1544"/>
      <c r="F1544"/>
      <c r="K1544"/>
      <c r="L1544"/>
      <c r="M1544"/>
    </row>
    <row r="1545" spans="5:13">
      <c r="E1545"/>
      <c r="F1545"/>
      <c r="K1545"/>
      <c r="L1545"/>
      <c r="M1545"/>
    </row>
    <row r="1546" spans="5:13">
      <c r="E1546"/>
      <c r="F1546"/>
      <c r="K1546"/>
      <c r="L1546"/>
      <c r="M1546"/>
    </row>
    <row r="1547" spans="5:13">
      <c r="E1547"/>
      <c r="F1547"/>
      <c r="K1547"/>
      <c r="L1547"/>
      <c r="M1547"/>
    </row>
    <row r="1548" spans="5:13">
      <c r="E1548"/>
      <c r="F1548"/>
      <c r="K1548"/>
      <c r="L1548"/>
      <c r="M1548"/>
    </row>
    <row r="1549" spans="5:13">
      <c r="E1549"/>
      <c r="F1549"/>
      <c r="K1549"/>
      <c r="L1549"/>
      <c r="M1549"/>
    </row>
    <row r="1550" spans="5:13">
      <c r="E1550"/>
      <c r="F1550"/>
      <c r="K1550"/>
      <c r="L1550"/>
      <c r="M1550"/>
    </row>
    <row r="1551" spans="5:13">
      <c r="E1551"/>
      <c r="F1551"/>
      <c r="K1551"/>
      <c r="L1551"/>
      <c r="M1551"/>
    </row>
    <row r="1552" spans="5:13">
      <c r="E1552"/>
      <c r="F1552"/>
      <c r="K1552"/>
      <c r="L1552"/>
      <c r="M1552"/>
    </row>
    <row r="1553" spans="5:13">
      <c r="E1553"/>
      <c r="F1553"/>
      <c r="K1553"/>
      <c r="L1553"/>
      <c r="M1553"/>
    </row>
    <row r="1554" spans="5:13">
      <c r="E1554"/>
      <c r="F1554"/>
      <c r="K1554"/>
      <c r="L1554"/>
      <c r="M1554"/>
    </row>
    <row r="1555" spans="5:13">
      <c r="E1555"/>
      <c r="F1555"/>
      <c r="K1555"/>
      <c r="L1555"/>
      <c r="M1555"/>
    </row>
    <row r="1556" spans="5:13">
      <c r="E1556"/>
      <c r="F1556"/>
      <c r="K1556"/>
      <c r="L1556"/>
      <c r="M1556"/>
    </row>
    <row r="1557" spans="5:13">
      <c r="E1557"/>
      <c r="F1557"/>
      <c r="K1557"/>
      <c r="L1557"/>
      <c r="M1557"/>
    </row>
    <row r="1558" spans="5:13">
      <c r="E1558"/>
      <c r="F1558"/>
      <c r="K1558"/>
      <c r="L1558"/>
      <c r="M1558"/>
    </row>
    <row r="1559" spans="5:13">
      <c r="E1559"/>
      <c r="F1559"/>
      <c r="K1559"/>
      <c r="L1559"/>
      <c r="M1559"/>
    </row>
    <row r="1560" spans="5:13">
      <c r="E1560"/>
      <c r="F1560"/>
      <c r="K1560"/>
      <c r="L1560"/>
      <c r="M1560"/>
    </row>
    <row r="1561" spans="5:13">
      <c r="E1561"/>
      <c r="F1561"/>
      <c r="K1561"/>
      <c r="L1561"/>
      <c r="M1561"/>
    </row>
    <row r="1562" spans="5:13">
      <c r="E1562"/>
      <c r="F1562"/>
      <c r="K1562"/>
      <c r="L1562"/>
      <c r="M1562"/>
    </row>
    <row r="1563" spans="5:13">
      <c r="E1563"/>
      <c r="F1563"/>
      <c r="K1563"/>
      <c r="L1563"/>
      <c r="M1563"/>
    </row>
    <row r="1564" spans="5:13">
      <c r="E1564"/>
      <c r="F1564"/>
      <c r="K1564"/>
      <c r="L1564"/>
      <c r="M1564"/>
    </row>
    <row r="1565" spans="5:13">
      <c r="E1565"/>
      <c r="F1565"/>
      <c r="K1565"/>
      <c r="L1565"/>
      <c r="M1565"/>
    </row>
    <row r="1566" spans="5:13">
      <c r="E1566"/>
      <c r="F1566"/>
      <c r="K1566"/>
      <c r="L1566"/>
      <c r="M1566"/>
    </row>
    <row r="1567" spans="5:13">
      <c r="E1567"/>
      <c r="F1567"/>
      <c r="K1567"/>
      <c r="L1567"/>
      <c r="M1567"/>
    </row>
    <row r="1568" spans="5:13">
      <c r="E1568"/>
      <c r="F1568"/>
      <c r="K1568"/>
      <c r="L1568"/>
      <c r="M1568"/>
    </row>
    <row r="1569" spans="5:13">
      <c r="E1569"/>
      <c r="F1569"/>
      <c r="K1569"/>
      <c r="L1569"/>
      <c r="M1569"/>
    </row>
    <row r="1570" spans="5:13">
      <c r="E1570"/>
      <c r="F1570"/>
      <c r="K1570"/>
      <c r="L1570"/>
      <c r="M1570"/>
    </row>
    <row r="1571" spans="5:13">
      <c r="E1571"/>
      <c r="F1571"/>
      <c r="K1571"/>
      <c r="L1571"/>
      <c r="M1571"/>
    </row>
    <row r="1572" spans="5:13">
      <c r="E1572"/>
      <c r="F1572"/>
      <c r="K1572"/>
      <c r="L1572"/>
      <c r="M1572"/>
    </row>
    <row r="1573" spans="5:13">
      <c r="E1573"/>
      <c r="F1573"/>
      <c r="K1573"/>
      <c r="L1573"/>
      <c r="M1573"/>
    </row>
    <row r="1574" spans="5:13">
      <c r="E1574"/>
      <c r="F1574"/>
      <c r="K1574"/>
      <c r="L1574"/>
      <c r="M1574"/>
    </row>
    <row r="1575" spans="5:13">
      <c r="E1575"/>
      <c r="F1575"/>
      <c r="K1575"/>
      <c r="L1575"/>
      <c r="M1575"/>
    </row>
    <row r="1576" spans="5:13">
      <c r="E1576"/>
      <c r="F1576"/>
      <c r="K1576"/>
      <c r="L1576"/>
      <c r="M1576"/>
    </row>
    <row r="1577" spans="5:13">
      <c r="E1577"/>
      <c r="F1577"/>
      <c r="K1577"/>
      <c r="L1577"/>
      <c r="M1577"/>
    </row>
    <row r="1578" spans="5:13">
      <c r="E1578"/>
      <c r="F1578"/>
      <c r="K1578"/>
      <c r="L1578"/>
      <c r="M1578"/>
    </row>
    <row r="1579" spans="5:13">
      <c r="E1579"/>
      <c r="F1579"/>
      <c r="K1579"/>
      <c r="L1579"/>
      <c r="M1579"/>
    </row>
    <row r="1580" spans="5:13">
      <c r="E1580"/>
      <c r="F1580"/>
      <c r="K1580"/>
      <c r="L1580"/>
      <c r="M1580"/>
    </row>
    <row r="1581" spans="5:13">
      <c r="E1581"/>
      <c r="F1581"/>
      <c r="K1581"/>
      <c r="L1581"/>
      <c r="M1581"/>
    </row>
    <row r="1582" spans="5:13">
      <c r="E1582"/>
      <c r="F1582"/>
      <c r="K1582"/>
      <c r="L1582"/>
      <c r="M1582"/>
    </row>
    <row r="1583" spans="5:13">
      <c r="E1583"/>
      <c r="F1583"/>
      <c r="K1583"/>
      <c r="L1583"/>
      <c r="M1583"/>
    </row>
    <row r="1584" spans="5:13">
      <c r="E1584"/>
      <c r="F1584"/>
      <c r="K1584"/>
      <c r="L1584"/>
      <c r="M1584"/>
    </row>
    <row r="1585" spans="5:13">
      <c r="E1585"/>
      <c r="F1585"/>
      <c r="K1585"/>
      <c r="L1585"/>
      <c r="M1585"/>
    </row>
    <row r="1586" spans="5:13">
      <c r="E1586"/>
      <c r="F1586"/>
      <c r="K1586"/>
      <c r="L1586"/>
      <c r="M1586"/>
    </row>
    <row r="1587" spans="5:13">
      <c r="E1587"/>
      <c r="F1587"/>
      <c r="K1587"/>
      <c r="L1587"/>
      <c r="M1587"/>
    </row>
    <row r="1588" spans="5:13">
      <c r="E1588"/>
      <c r="F1588"/>
      <c r="K1588"/>
      <c r="L1588"/>
      <c r="M1588"/>
    </row>
    <row r="1589" spans="5:13">
      <c r="E1589"/>
      <c r="F1589"/>
      <c r="K1589"/>
      <c r="L1589"/>
      <c r="M1589"/>
    </row>
    <row r="1590" spans="5:13">
      <c r="E1590"/>
      <c r="F1590"/>
      <c r="K1590"/>
      <c r="L1590"/>
      <c r="M1590"/>
    </row>
    <row r="1591" spans="5:13">
      <c r="E1591"/>
      <c r="F1591"/>
      <c r="K1591"/>
      <c r="L1591"/>
      <c r="M1591"/>
    </row>
    <row r="1592" spans="5:13">
      <c r="E1592"/>
      <c r="F1592"/>
      <c r="K1592"/>
      <c r="L1592"/>
      <c r="M1592"/>
    </row>
    <row r="1593" spans="5:13">
      <c r="E1593"/>
      <c r="F1593"/>
      <c r="K1593"/>
      <c r="L1593"/>
      <c r="M1593"/>
    </row>
    <row r="1594" spans="5:13">
      <c r="E1594"/>
      <c r="F1594"/>
      <c r="K1594"/>
      <c r="L1594"/>
      <c r="M1594"/>
    </row>
    <row r="1595" spans="5:13">
      <c r="E1595"/>
      <c r="F1595"/>
      <c r="K1595"/>
      <c r="L1595"/>
      <c r="M1595"/>
    </row>
    <row r="1596" spans="5:13">
      <c r="E1596"/>
      <c r="F1596"/>
      <c r="K1596"/>
      <c r="L1596"/>
      <c r="M1596"/>
    </row>
    <row r="1597" spans="5:13">
      <c r="E1597"/>
      <c r="F1597"/>
      <c r="K1597"/>
      <c r="L1597"/>
      <c r="M1597"/>
    </row>
    <row r="1598" spans="5:13">
      <c r="E1598"/>
      <c r="F1598"/>
      <c r="K1598"/>
      <c r="L1598"/>
      <c r="M1598"/>
    </row>
    <row r="1599" spans="5:13">
      <c r="E1599"/>
      <c r="F1599"/>
      <c r="K1599"/>
      <c r="L1599"/>
      <c r="M1599"/>
    </row>
    <row r="1600" spans="5:13">
      <c r="E1600"/>
      <c r="F1600"/>
      <c r="K1600"/>
      <c r="L1600"/>
      <c r="M1600"/>
    </row>
    <row r="1601" spans="5:13">
      <c r="E1601"/>
      <c r="F1601"/>
      <c r="K1601"/>
      <c r="L1601"/>
      <c r="M1601"/>
    </row>
    <row r="1602" spans="5:13">
      <c r="E1602"/>
      <c r="F1602"/>
      <c r="K1602"/>
      <c r="L1602"/>
      <c r="M1602"/>
    </row>
    <row r="1603" spans="5:13">
      <c r="E1603"/>
      <c r="F1603"/>
      <c r="K1603"/>
      <c r="L1603"/>
      <c r="M1603"/>
    </row>
    <row r="1604" spans="5:13">
      <c r="E1604"/>
      <c r="F1604"/>
      <c r="K1604"/>
      <c r="L1604"/>
      <c r="M1604"/>
    </row>
    <row r="1605" spans="5:13">
      <c r="E1605"/>
      <c r="F1605"/>
      <c r="K1605"/>
      <c r="L1605"/>
      <c r="M1605"/>
    </row>
    <row r="1606" spans="5:13">
      <c r="E1606"/>
      <c r="F1606"/>
      <c r="K1606"/>
      <c r="L1606"/>
      <c r="M1606"/>
    </row>
    <row r="1607" spans="5:13">
      <c r="E1607"/>
      <c r="F1607"/>
      <c r="K1607"/>
      <c r="L1607"/>
      <c r="M1607"/>
    </row>
    <row r="1608" spans="5:13">
      <c r="E1608"/>
      <c r="F1608"/>
      <c r="K1608"/>
      <c r="L1608"/>
      <c r="M1608"/>
    </row>
    <row r="1609" spans="5:13">
      <c r="E1609"/>
      <c r="F1609"/>
      <c r="K1609"/>
      <c r="L1609"/>
      <c r="M1609"/>
    </row>
    <row r="1610" spans="5:13">
      <c r="E1610"/>
      <c r="F1610"/>
      <c r="K1610"/>
      <c r="L1610"/>
      <c r="M1610"/>
    </row>
    <row r="1611" spans="5:13">
      <c r="E1611"/>
      <c r="F1611"/>
      <c r="K1611"/>
      <c r="L1611"/>
      <c r="M1611"/>
    </row>
    <row r="1612" spans="5:13">
      <c r="E1612"/>
      <c r="F1612"/>
      <c r="K1612"/>
      <c r="L1612"/>
      <c r="M1612"/>
    </row>
    <row r="1613" spans="5:13">
      <c r="E1613"/>
      <c r="F1613"/>
      <c r="K1613"/>
      <c r="L1613"/>
      <c r="M1613"/>
    </row>
    <row r="1614" spans="5:13">
      <c r="E1614"/>
      <c r="F1614"/>
      <c r="K1614"/>
      <c r="L1614"/>
      <c r="M1614"/>
    </row>
    <row r="1615" spans="5:13">
      <c r="E1615"/>
      <c r="F1615"/>
      <c r="K1615"/>
      <c r="L1615"/>
      <c r="M1615"/>
    </row>
    <row r="1616" spans="5:13">
      <c r="E1616"/>
      <c r="F1616"/>
      <c r="K1616"/>
      <c r="L1616"/>
      <c r="M1616"/>
    </row>
    <row r="1617" spans="5:13">
      <c r="E1617"/>
      <c r="F1617"/>
      <c r="K1617"/>
      <c r="L1617"/>
      <c r="M1617"/>
    </row>
    <row r="1618" spans="5:13">
      <c r="E1618"/>
      <c r="F1618"/>
      <c r="K1618"/>
      <c r="L1618"/>
      <c r="M1618"/>
    </row>
    <row r="1619" spans="5:13">
      <c r="E1619"/>
      <c r="F1619"/>
      <c r="K1619"/>
      <c r="L1619"/>
      <c r="M1619"/>
    </row>
    <row r="1620" spans="5:13">
      <c r="E1620"/>
      <c r="F1620"/>
      <c r="K1620"/>
      <c r="L1620"/>
      <c r="M1620"/>
    </row>
    <row r="1621" spans="5:13">
      <c r="E1621"/>
      <c r="F1621"/>
      <c r="K1621"/>
      <c r="L1621"/>
      <c r="M1621"/>
    </row>
    <row r="1622" spans="5:13">
      <c r="E1622"/>
      <c r="F1622"/>
      <c r="K1622"/>
      <c r="L1622"/>
      <c r="M1622"/>
    </row>
    <row r="1623" spans="5:13">
      <c r="E1623"/>
      <c r="F1623"/>
      <c r="K1623"/>
      <c r="L1623"/>
      <c r="M1623"/>
    </row>
    <row r="1624" spans="5:13">
      <c r="E1624"/>
      <c r="F1624"/>
      <c r="K1624"/>
      <c r="L1624"/>
      <c r="M1624"/>
    </row>
    <row r="1625" spans="5:13">
      <c r="E1625"/>
      <c r="F1625"/>
      <c r="K1625"/>
      <c r="L1625"/>
      <c r="M1625"/>
    </row>
    <row r="1626" spans="5:13">
      <c r="E1626"/>
      <c r="F1626"/>
      <c r="K1626"/>
      <c r="L1626"/>
      <c r="M1626"/>
    </row>
    <row r="1627" spans="5:13">
      <c r="E1627"/>
      <c r="F1627"/>
      <c r="K1627"/>
      <c r="L1627"/>
      <c r="M1627"/>
    </row>
    <row r="1628" spans="5:13">
      <c r="E1628"/>
      <c r="F1628"/>
      <c r="K1628"/>
      <c r="L1628"/>
      <c r="M1628"/>
    </row>
    <row r="1629" spans="5:13">
      <c r="E1629"/>
      <c r="F1629"/>
      <c r="K1629"/>
      <c r="L1629"/>
      <c r="M1629"/>
    </row>
    <row r="1630" spans="5:13">
      <c r="E1630"/>
      <c r="F1630"/>
      <c r="K1630"/>
      <c r="L1630"/>
      <c r="M1630"/>
    </row>
    <row r="1631" spans="5:13">
      <c r="E1631"/>
      <c r="F1631"/>
      <c r="K1631"/>
      <c r="L1631"/>
      <c r="M1631"/>
    </row>
    <row r="1632" spans="5:13">
      <c r="E1632"/>
      <c r="F1632"/>
      <c r="K1632"/>
      <c r="L1632"/>
      <c r="M1632"/>
    </row>
    <row r="1633" spans="5:13">
      <c r="E1633"/>
      <c r="F1633"/>
      <c r="K1633"/>
      <c r="L1633"/>
      <c r="M1633"/>
    </row>
    <row r="1634" spans="5:13">
      <c r="E1634"/>
      <c r="F1634"/>
      <c r="K1634"/>
      <c r="L1634"/>
      <c r="M1634"/>
    </row>
    <row r="1635" spans="5:13">
      <c r="E1635"/>
      <c r="F1635"/>
      <c r="K1635"/>
      <c r="L1635"/>
      <c r="M1635"/>
    </row>
    <row r="1636" spans="5:13">
      <c r="E1636"/>
      <c r="F1636"/>
      <c r="K1636"/>
      <c r="L1636"/>
      <c r="M1636"/>
    </row>
    <row r="1637" spans="5:13">
      <c r="E1637"/>
      <c r="F1637"/>
      <c r="K1637"/>
      <c r="L1637"/>
      <c r="M1637"/>
    </row>
    <row r="1638" spans="5:13">
      <c r="E1638"/>
      <c r="F1638"/>
      <c r="K1638"/>
      <c r="L1638"/>
      <c r="M1638"/>
    </row>
    <row r="1639" spans="5:13">
      <c r="E1639"/>
      <c r="F1639"/>
      <c r="K1639"/>
      <c r="L1639"/>
      <c r="M1639"/>
    </row>
    <row r="1640" spans="5:13">
      <c r="E1640"/>
      <c r="F1640"/>
      <c r="K1640"/>
      <c r="L1640"/>
      <c r="M1640"/>
    </row>
    <row r="1641" spans="5:13">
      <c r="E1641"/>
      <c r="F1641"/>
      <c r="K1641"/>
      <c r="L1641"/>
      <c r="M1641"/>
    </row>
    <row r="1642" spans="5:13">
      <c r="E1642"/>
      <c r="F1642"/>
      <c r="K1642"/>
      <c r="L1642"/>
      <c r="M1642"/>
    </row>
    <row r="1643" spans="5:13">
      <c r="E1643"/>
      <c r="F1643"/>
      <c r="K1643"/>
      <c r="L1643"/>
      <c r="M1643"/>
    </row>
    <row r="1644" spans="5:13">
      <c r="E1644"/>
      <c r="F1644"/>
      <c r="K1644"/>
      <c r="L1644"/>
      <c r="M1644"/>
    </row>
    <row r="1645" spans="5:13">
      <c r="E1645"/>
      <c r="F1645"/>
      <c r="K1645"/>
      <c r="L1645"/>
      <c r="M1645"/>
    </row>
    <row r="1646" spans="5:13">
      <c r="E1646"/>
      <c r="F1646"/>
      <c r="K1646"/>
      <c r="L1646"/>
      <c r="M1646"/>
    </row>
    <row r="1647" spans="5:13">
      <c r="E1647"/>
      <c r="F1647"/>
      <c r="K1647"/>
      <c r="L1647"/>
      <c r="M1647"/>
    </row>
    <row r="1648" spans="5:13">
      <c r="E1648"/>
      <c r="F1648"/>
      <c r="K1648"/>
      <c r="L1648"/>
      <c r="M1648"/>
    </row>
    <row r="1649" spans="5:13">
      <c r="E1649"/>
      <c r="F1649"/>
      <c r="K1649"/>
      <c r="L1649"/>
      <c r="M1649"/>
    </row>
    <row r="1650" spans="5:13">
      <c r="E1650"/>
      <c r="F1650"/>
      <c r="K1650"/>
      <c r="L1650"/>
      <c r="M1650"/>
    </row>
    <row r="1651" spans="5:13">
      <c r="E1651"/>
      <c r="F1651"/>
      <c r="K1651"/>
      <c r="L1651"/>
      <c r="M1651"/>
    </row>
    <row r="1652" spans="5:13">
      <c r="E1652"/>
      <c r="F1652"/>
      <c r="K1652"/>
      <c r="L1652"/>
      <c r="M1652"/>
    </row>
    <row r="1653" spans="5:13">
      <c r="E1653"/>
      <c r="F1653"/>
      <c r="K1653"/>
      <c r="L1653"/>
      <c r="M1653"/>
    </row>
    <row r="1654" spans="5:13">
      <c r="E1654"/>
      <c r="F1654"/>
      <c r="K1654"/>
      <c r="L1654"/>
      <c r="M1654"/>
    </row>
    <row r="1655" spans="5:13">
      <c r="E1655"/>
      <c r="F1655"/>
      <c r="K1655"/>
      <c r="L1655"/>
      <c r="M1655"/>
    </row>
    <row r="1656" spans="5:13">
      <c r="E1656"/>
      <c r="F1656"/>
      <c r="K1656"/>
      <c r="L1656"/>
      <c r="M1656"/>
    </row>
    <row r="1657" spans="5:13">
      <c r="E1657"/>
      <c r="F1657"/>
      <c r="K1657"/>
      <c r="L1657"/>
      <c r="M1657"/>
    </row>
    <row r="1658" spans="5:13">
      <c r="E1658"/>
      <c r="F1658"/>
      <c r="K1658"/>
      <c r="L1658"/>
      <c r="M1658"/>
    </row>
    <row r="1659" spans="5:13">
      <c r="E1659"/>
      <c r="F1659"/>
      <c r="K1659"/>
      <c r="L1659"/>
      <c r="M1659"/>
    </row>
    <row r="1660" spans="5:13">
      <c r="E1660"/>
      <c r="F1660"/>
      <c r="K1660"/>
      <c r="L1660"/>
      <c r="M1660"/>
    </row>
    <row r="1661" spans="5:13">
      <c r="E1661"/>
      <c r="F1661"/>
      <c r="K1661"/>
      <c r="L1661"/>
      <c r="M1661"/>
    </row>
    <row r="1662" spans="5:13">
      <c r="E1662"/>
      <c r="F1662"/>
      <c r="K1662"/>
      <c r="L1662"/>
      <c r="M1662"/>
    </row>
    <row r="1663" spans="5:13">
      <c r="E1663"/>
      <c r="F1663"/>
      <c r="K1663"/>
      <c r="L1663"/>
      <c r="M1663"/>
    </row>
    <row r="1664" spans="5:13">
      <c r="E1664"/>
      <c r="F1664"/>
      <c r="K1664"/>
      <c r="L1664"/>
      <c r="M1664"/>
    </row>
    <row r="1665" spans="5:13">
      <c r="E1665"/>
      <c r="F1665"/>
      <c r="K1665"/>
      <c r="L1665"/>
      <c r="M1665"/>
    </row>
    <row r="1666" spans="5:13">
      <c r="E1666"/>
      <c r="F1666"/>
      <c r="K1666"/>
      <c r="L1666"/>
      <c r="M1666"/>
    </row>
    <row r="1667" spans="5:13">
      <c r="E1667"/>
      <c r="F1667"/>
      <c r="K1667"/>
      <c r="L1667"/>
      <c r="M1667"/>
    </row>
    <row r="1668" spans="5:13">
      <c r="E1668"/>
      <c r="F1668"/>
      <c r="K1668"/>
      <c r="L1668"/>
      <c r="M1668"/>
    </row>
    <row r="1669" spans="5:13">
      <c r="E1669"/>
      <c r="F1669"/>
      <c r="K1669"/>
      <c r="L1669"/>
      <c r="M1669"/>
    </row>
    <row r="1670" spans="5:13">
      <c r="E1670"/>
      <c r="F1670"/>
      <c r="K1670"/>
      <c r="L1670"/>
      <c r="M1670"/>
    </row>
    <row r="1671" spans="5:13">
      <c r="E1671"/>
      <c r="F1671"/>
      <c r="K1671"/>
      <c r="L1671"/>
      <c r="M1671"/>
    </row>
    <row r="1672" spans="5:13">
      <c r="E1672"/>
      <c r="F1672"/>
      <c r="K1672"/>
      <c r="L1672"/>
      <c r="M1672"/>
    </row>
    <row r="1673" spans="5:13">
      <c r="E1673"/>
      <c r="F1673"/>
      <c r="K1673"/>
      <c r="L1673"/>
      <c r="M1673"/>
    </row>
    <row r="1674" spans="5:13">
      <c r="E1674"/>
      <c r="F1674"/>
      <c r="K1674"/>
      <c r="L1674"/>
      <c r="M1674"/>
    </row>
    <row r="1675" spans="5:13">
      <c r="E1675"/>
      <c r="F1675"/>
      <c r="K1675"/>
      <c r="L1675"/>
      <c r="M1675"/>
    </row>
    <row r="1676" spans="5:13">
      <c r="E1676"/>
      <c r="F1676"/>
      <c r="K1676"/>
      <c r="L1676"/>
      <c r="M1676"/>
    </row>
    <row r="1677" spans="5:13">
      <c r="E1677"/>
      <c r="F1677"/>
      <c r="K1677"/>
      <c r="L1677"/>
      <c r="M1677"/>
    </row>
    <row r="1678" spans="5:13">
      <c r="E1678"/>
      <c r="F1678"/>
      <c r="K1678"/>
      <c r="L1678"/>
      <c r="M1678"/>
    </row>
    <row r="1679" spans="5:13">
      <c r="E1679"/>
      <c r="F1679"/>
      <c r="K1679"/>
      <c r="L1679"/>
      <c r="M1679"/>
    </row>
    <row r="1680" spans="5:13">
      <c r="E1680"/>
      <c r="F1680"/>
      <c r="K1680"/>
      <c r="L1680"/>
      <c r="M1680"/>
    </row>
    <row r="1681" spans="5:13">
      <c r="E1681"/>
      <c r="F1681"/>
      <c r="K1681"/>
      <c r="L1681"/>
      <c r="M1681"/>
    </row>
    <row r="1682" spans="5:13">
      <c r="E1682"/>
      <c r="F1682"/>
      <c r="K1682"/>
      <c r="L1682"/>
      <c r="M1682"/>
    </row>
    <row r="1683" spans="5:13">
      <c r="E1683"/>
      <c r="F1683"/>
      <c r="K1683"/>
      <c r="L1683"/>
      <c r="M1683"/>
    </row>
    <row r="1684" spans="5:13">
      <c r="E1684"/>
      <c r="F1684"/>
      <c r="K1684"/>
      <c r="L1684"/>
      <c r="M1684"/>
    </row>
    <row r="1685" spans="5:13">
      <c r="E1685"/>
      <c r="F1685"/>
      <c r="K1685"/>
      <c r="L1685"/>
      <c r="M1685"/>
    </row>
    <row r="1686" spans="5:13">
      <c r="E1686"/>
      <c r="F1686"/>
      <c r="K1686"/>
      <c r="L1686"/>
      <c r="M1686"/>
    </row>
    <row r="1687" spans="5:13">
      <c r="E1687"/>
      <c r="F1687"/>
      <c r="K1687"/>
      <c r="L1687"/>
      <c r="M1687"/>
    </row>
    <row r="1688" spans="5:13">
      <c r="E1688"/>
      <c r="F1688"/>
      <c r="K1688"/>
      <c r="L1688"/>
      <c r="M1688"/>
    </row>
    <row r="1689" spans="5:13">
      <c r="E1689"/>
      <c r="F1689"/>
      <c r="K1689"/>
      <c r="L1689"/>
      <c r="M1689"/>
    </row>
    <row r="1690" spans="5:13">
      <c r="E1690"/>
      <c r="F1690"/>
      <c r="K1690"/>
      <c r="L1690"/>
      <c r="M1690"/>
    </row>
    <row r="1691" spans="5:13">
      <c r="E1691"/>
      <c r="F1691"/>
      <c r="K1691"/>
      <c r="L1691"/>
      <c r="M1691"/>
    </row>
    <row r="1692" spans="5:13">
      <c r="E1692"/>
      <c r="F1692"/>
      <c r="K1692"/>
      <c r="L1692"/>
      <c r="M1692"/>
    </row>
    <row r="1693" spans="5:13">
      <c r="E1693"/>
      <c r="F1693"/>
      <c r="K1693"/>
      <c r="L1693"/>
      <c r="M1693"/>
    </row>
    <row r="1694" spans="5:13">
      <c r="E1694"/>
      <c r="F1694"/>
      <c r="K1694"/>
      <c r="L1694"/>
      <c r="M1694"/>
    </row>
    <row r="1695" spans="5:13">
      <c r="E1695"/>
      <c r="F1695"/>
      <c r="K1695"/>
      <c r="L1695"/>
      <c r="M1695"/>
    </row>
    <row r="1696" spans="5:13">
      <c r="E1696"/>
      <c r="F1696"/>
      <c r="K1696"/>
      <c r="L1696"/>
      <c r="M1696"/>
    </row>
    <row r="1697" spans="5:13">
      <c r="E1697"/>
      <c r="F1697"/>
      <c r="K1697"/>
      <c r="L1697"/>
      <c r="M1697"/>
    </row>
    <row r="1698" spans="5:13">
      <c r="E1698"/>
      <c r="F1698"/>
      <c r="K1698"/>
      <c r="L1698"/>
      <c r="M1698"/>
    </row>
    <row r="1699" spans="5:13">
      <c r="E1699"/>
      <c r="F1699"/>
      <c r="K1699"/>
      <c r="L1699"/>
      <c r="M1699"/>
    </row>
    <row r="1700" spans="5:13">
      <c r="E1700"/>
      <c r="F1700"/>
      <c r="K1700"/>
      <c r="L1700"/>
      <c r="M1700"/>
    </row>
    <row r="1701" spans="5:13">
      <c r="E1701"/>
      <c r="F1701"/>
      <c r="K1701"/>
      <c r="L1701"/>
      <c r="M1701"/>
    </row>
    <row r="1702" spans="5:13">
      <c r="E1702"/>
      <c r="F1702"/>
      <c r="K1702"/>
      <c r="L1702"/>
      <c r="M1702"/>
    </row>
    <row r="1703" spans="5:13">
      <c r="E1703"/>
      <c r="F1703"/>
      <c r="K1703"/>
      <c r="L1703"/>
      <c r="M1703"/>
    </row>
    <row r="1704" spans="5:13">
      <c r="E1704"/>
      <c r="F1704"/>
      <c r="K1704"/>
      <c r="L1704"/>
      <c r="M1704"/>
    </row>
    <row r="1705" spans="5:13">
      <c r="E1705"/>
      <c r="F1705"/>
      <c r="K1705"/>
      <c r="L1705"/>
      <c r="M1705"/>
    </row>
    <row r="1706" spans="5:13">
      <c r="E1706"/>
      <c r="F1706"/>
      <c r="K1706"/>
      <c r="L1706"/>
      <c r="M1706"/>
    </row>
    <row r="1707" spans="5:13">
      <c r="E1707"/>
      <c r="F1707"/>
      <c r="K1707"/>
      <c r="L1707"/>
      <c r="M1707"/>
    </row>
    <row r="1708" spans="5:13">
      <c r="E1708"/>
      <c r="F1708"/>
      <c r="K1708"/>
      <c r="L1708"/>
      <c r="M1708"/>
    </row>
    <row r="1709" spans="5:13">
      <c r="E1709"/>
      <c r="F1709"/>
      <c r="K1709"/>
      <c r="L1709"/>
      <c r="M1709"/>
    </row>
    <row r="1710" spans="5:13">
      <c r="E1710"/>
      <c r="F1710"/>
      <c r="K1710"/>
      <c r="L1710"/>
      <c r="M1710"/>
    </row>
    <row r="1711" spans="5:13">
      <c r="E1711"/>
      <c r="F1711"/>
      <c r="K1711"/>
      <c r="L1711"/>
      <c r="M1711"/>
    </row>
    <row r="1712" spans="5:13">
      <c r="E1712"/>
      <c r="F1712"/>
      <c r="K1712"/>
      <c r="L1712"/>
      <c r="M1712"/>
    </row>
    <row r="1713" spans="5:13">
      <c r="E1713"/>
      <c r="F1713"/>
      <c r="K1713"/>
      <c r="L1713"/>
      <c r="M1713"/>
    </row>
    <row r="1714" spans="5:13">
      <c r="E1714"/>
      <c r="F1714"/>
      <c r="K1714"/>
      <c r="L1714"/>
      <c r="M1714"/>
    </row>
    <row r="1715" spans="5:13">
      <c r="E1715"/>
      <c r="F1715"/>
      <c r="K1715"/>
      <c r="L1715"/>
      <c r="M1715"/>
    </row>
    <row r="1716" spans="5:13">
      <c r="E1716"/>
      <c r="F1716"/>
      <c r="K1716"/>
      <c r="L1716"/>
      <c r="M1716"/>
    </row>
    <row r="1717" spans="5:13">
      <c r="E1717"/>
      <c r="F1717"/>
      <c r="K1717"/>
      <c r="L1717"/>
      <c r="M1717"/>
    </row>
    <row r="1718" spans="5:13">
      <c r="E1718"/>
      <c r="F1718"/>
      <c r="K1718"/>
      <c r="L1718"/>
      <c r="M1718"/>
    </row>
    <row r="1719" spans="5:13">
      <c r="E1719"/>
      <c r="F1719"/>
      <c r="K1719"/>
      <c r="L1719"/>
      <c r="M1719"/>
    </row>
    <row r="1720" spans="5:13">
      <c r="E1720"/>
      <c r="F1720"/>
      <c r="K1720"/>
      <c r="L1720"/>
      <c r="M1720"/>
    </row>
    <row r="1721" spans="5:13">
      <c r="E1721"/>
      <c r="F1721"/>
      <c r="K1721"/>
      <c r="L1721"/>
      <c r="M1721"/>
    </row>
    <row r="1722" spans="5:13">
      <c r="E1722"/>
      <c r="F1722"/>
      <c r="K1722"/>
      <c r="L1722"/>
      <c r="M1722"/>
    </row>
    <row r="1723" spans="5:13">
      <c r="E1723"/>
      <c r="F1723"/>
      <c r="K1723"/>
      <c r="L1723"/>
      <c r="M1723"/>
    </row>
    <row r="1724" spans="5:13">
      <c r="E1724"/>
      <c r="F1724"/>
      <c r="K1724"/>
      <c r="L1724"/>
      <c r="M1724"/>
    </row>
    <row r="1725" spans="5:13">
      <c r="E1725"/>
      <c r="F1725"/>
      <c r="K1725"/>
      <c r="L1725"/>
      <c r="M1725"/>
    </row>
    <row r="1726" spans="5:13">
      <c r="E1726"/>
      <c r="F1726"/>
      <c r="K1726"/>
      <c r="L1726"/>
      <c r="M1726"/>
    </row>
    <row r="1727" spans="5:13">
      <c r="E1727"/>
      <c r="F1727"/>
      <c r="K1727"/>
      <c r="L1727"/>
      <c r="M1727"/>
    </row>
    <row r="1728" spans="5:13">
      <c r="E1728"/>
      <c r="F1728"/>
      <c r="K1728"/>
      <c r="L1728"/>
      <c r="M1728"/>
    </row>
    <row r="1729" spans="5:13">
      <c r="E1729"/>
      <c r="F1729"/>
      <c r="K1729"/>
      <c r="L1729"/>
      <c r="M1729"/>
    </row>
    <row r="1730" spans="5:13">
      <c r="E1730"/>
      <c r="F1730"/>
      <c r="K1730"/>
      <c r="L1730"/>
      <c r="M1730"/>
    </row>
    <row r="1731" spans="5:13">
      <c r="E1731"/>
      <c r="F1731"/>
      <c r="K1731"/>
      <c r="L1731"/>
      <c r="M1731"/>
    </row>
    <row r="1732" spans="5:13">
      <c r="E1732"/>
      <c r="F1732"/>
      <c r="K1732"/>
      <c r="L1732"/>
      <c r="M1732"/>
    </row>
    <row r="1733" spans="5:13">
      <c r="E1733"/>
      <c r="F1733"/>
      <c r="K1733"/>
      <c r="L1733"/>
      <c r="M1733"/>
    </row>
    <row r="1734" spans="5:13">
      <c r="E1734"/>
      <c r="F1734"/>
      <c r="K1734"/>
      <c r="L1734"/>
      <c r="M1734"/>
    </row>
    <row r="1735" spans="5:13">
      <c r="E1735"/>
      <c r="F1735"/>
      <c r="K1735"/>
      <c r="L1735"/>
      <c r="M1735"/>
    </row>
    <row r="1736" spans="5:13">
      <c r="E1736"/>
      <c r="F1736"/>
      <c r="K1736"/>
      <c r="L1736"/>
      <c r="M1736"/>
    </row>
    <row r="1737" spans="5:13">
      <c r="E1737"/>
      <c r="F1737"/>
      <c r="K1737"/>
      <c r="L1737"/>
      <c r="M1737"/>
    </row>
    <row r="1738" spans="5:13">
      <c r="E1738"/>
      <c r="F1738"/>
      <c r="K1738"/>
      <c r="L1738"/>
      <c r="M1738"/>
    </row>
    <row r="1739" spans="5:13">
      <c r="E1739"/>
      <c r="F1739"/>
      <c r="K1739"/>
      <c r="L1739"/>
      <c r="M1739"/>
    </row>
    <row r="1740" spans="5:13">
      <c r="E1740"/>
      <c r="F1740"/>
      <c r="K1740"/>
      <c r="L1740"/>
      <c r="M1740"/>
    </row>
    <row r="1741" spans="5:13">
      <c r="E1741"/>
      <c r="F1741"/>
      <c r="K1741"/>
      <c r="L1741"/>
      <c r="M1741"/>
    </row>
    <row r="1742" spans="5:13">
      <c r="E1742"/>
      <c r="F1742"/>
      <c r="K1742"/>
      <c r="L1742"/>
      <c r="M1742"/>
    </row>
    <row r="1743" spans="5:13">
      <c r="E1743"/>
      <c r="F1743"/>
      <c r="K1743"/>
      <c r="L1743"/>
      <c r="M1743"/>
    </row>
    <row r="1744" spans="5:13">
      <c r="E1744"/>
      <c r="F1744"/>
      <c r="K1744"/>
      <c r="L1744"/>
      <c r="M1744"/>
    </row>
    <row r="1745" spans="5:13">
      <c r="E1745"/>
      <c r="F1745"/>
      <c r="K1745"/>
      <c r="L1745"/>
      <c r="M1745"/>
    </row>
    <row r="1746" spans="5:13">
      <c r="E1746"/>
      <c r="F1746"/>
      <c r="K1746"/>
      <c r="L1746"/>
      <c r="M1746"/>
    </row>
    <row r="1747" spans="5:13">
      <c r="E1747"/>
      <c r="F1747"/>
      <c r="K1747"/>
      <c r="L1747"/>
      <c r="M1747"/>
    </row>
    <row r="1748" spans="5:13">
      <c r="E1748"/>
      <c r="F1748"/>
      <c r="K1748"/>
      <c r="L1748"/>
      <c r="M1748"/>
    </row>
    <row r="1749" spans="5:13">
      <c r="E1749"/>
      <c r="F1749"/>
      <c r="K1749"/>
      <c r="L1749"/>
      <c r="M1749"/>
    </row>
    <row r="1750" spans="5:13">
      <c r="E1750"/>
      <c r="F1750"/>
      <c r="K1750"/>
      <c r="L1750"/>
      <c r="M1750"/>
    </row>
    <row r="1751" spans="5:13">
      <c r="E1751"/>
      <c r="F1751"/>
      <c r="K1751"/>
      <c r="L1751"/>
      <c r="M1751"/>
    </row>
    <row r="1752" spans="5:13">
      <c r="E1752"/>
      <c r="F1752"/>
      <c r="K1752"/>
      <c r="L1752"/>
      <c r="M1752"/>
    </row>
    <row r="1753" spans="5:13">
      <c r="E1753"/>
      <c r="F1753"/>
      <c r="K1753"/>
      <c r="L1753"/>
      <c r="M1753"/>
    </row>
    <row r="1754" spans="5:13">
      <c r="E1754"/>
      <c r="F1754"/>
      <c r="K1754"/>
      <c r="L1754"/>
      <c r="M1754"/>
    </row>
    <row r="1755" spans="5:13">
      <c r="E1755"/>
      <c r="F1755"/>
      <c r="K1755"/>
      <c r="L1755"/>
      <c r="M1755"/>
    </row>
    <row r="1756" spans="5:13">
      <c r="E1756"/>
      <c r="F1756"/>
      <c r="K1756"/>
      <c r="L1756"/>
      <c r="M1756"/>
    </row>
    <row r="1757" spans="5:13">
      <c r="E1757"/>
      <c r="F1757"/>
      <c r="K1757"/>
      <c r="L1757"/>
      <c r="M1757"/>
    </row>
    <row r="1758" spans="5:13">
      <c r="E1758"/>
      <c r="F1758"/>
      <c r="K1758"/>
      <c r="L1758"/>
      <c r="M1758"/>
    </row>
    <row r="1759" spans="5:13">
      <c r="E1759"/>
      <c r="F1759"/>
      <c r="K1759"/>
      <c r="L1759"/>
      <c r="M1759"/>
    </row>
    <row r="1760" spans="5:13">
      <c r="E1760"/>
      <c r="F1760"/>
      <c r="K1760"/>
      <c r="L1760"/>
      <c r="M1760"/>
    </row>
    <row r="1761" spans="5:13">
      <c r="E1761"/>
      <c r="F1761"/>
      <c r="K1761"/>
      <c r="L1761"/>
      <c r="M1761"/>
    </row>
    <row r="1762" spans="5:13">
      <c r="E1762"/>
      <c r="F1762"/>
      <c r="K1762"/>
      <c r="L1762"/>
      <c r="M1762"/>
    </row>
    <row r="1763" spans="5:13">
      <c r="E1763"/>
      <c r="F1763"/>
      <c r="K1763"/>
      <c r="L1763"/>
      <c r="M1763"/>
    </row>
    <row r="1764" spans="5:13">
      <c r="E1764"/>
      <c r="F1764"/>
      <c r="K1764"/>
      <c r="L1764"/>
      <c r="M1764"/>
    </row>
    <row r="1765" spans="5:13">
      <c r="E1765"/>
      <c r="F1765"/>
      <c r="K1765"/>
      <c r="L1765"/>
      <c r="M1765"/>
    </row>
    <row r="1766" spans="5:13">
      <c r="E1766"/>
      <c r="F1766"/>
      <c r="K1766"/>
      <c r="L1766"/>
      <c r="M1766"/>
    </row>
    <row r="1767" spans="5:13">
      <c r="E1767"/>
      <c r="F1767"/>
      <c r="K1767"/>
      <c r="L1767"/>
      <c r="M1767"/>
    </row>
    <row r="1768" spans="5:13">
      <c r="E1768"/>
      <c r="F1768"/>
      <c r="K1768"/>
      <c r="L1768"/>
      <c r="M1768"/>
    </row>
    <row r="1769" spans="5:13">
      <c r="E1769"/>
      <c r="F1769"/>
      <c r="K1769"/>
      <c r="L1769"/>
      <c r="M1769"/>
    </row>
    <row r="1770" spans="5:13">
      <c r="E1770"/>
      <c r="F1770"/>
      <c r="K1770"/>
      <c r="L1770"/>
      <c r="M1770"/>
    </row>
    <row r="1771" spans="5:13">
      <c r="E1771"/>
      <c r="F1771"/>
      <c r="K1771"/>
      <c r="L1771"/>
      <c r="M1771"/>
    </row>
    <row r="1772" spans="5:13">
      <c r="E1772"/>
      <c r="F1772"/>
      <c r="K1772"/>
      <c r="L1772"/>
      <c r="M1772"/>
    </row>
    <row r="1773" spans="5:13">
      <c r="E1773"/>
      <c r="F1773"/>
      <c r="K1773"/>
      <c r="L1773"/>
      <c r="M1773"/>
    </row>
    <row r="1774" spans="5:13">
      <c r="E1774"/>
      <c r="F1774"/>
      <c r="K1774"/>
      <c r="L1774"/>
      <c r="M1774"/>
    </row>
    <row r="1775" spans="5:13">
      <c r="E1775"/>
      <c r="F1775"/>
      <c r="K1775"/>
      <c r="L1775"/>
      <c r="M1775"/>
    </row>
    <row r="1776" spans="5:13">
      <c r="E1776"/>
      <c r="F1776"/>
      <c r="K1776"/>
      <c r="L1776"/>
      <c r="M1776"/>
    </row>
    <row r="1777" spans="5:13">
      <c r="E1777"/>
      <c r="F1777"/>
      <c r="K1777"/>
      <c r="L1777"/>
      <c r="M1777"/>
    </row>
    <row r="1778" spans="5:13">
      <c r="E1778"/>
      <c r="F1778"/>
      <c r="K1778"/>
      <c r="L1778"/>
      <c r="M1778"/>
    </row>
    <row r="1779" spans="5:13">
      <c r="E1779"/>
      <c r="F1779"/>
      <c r="K1779"/>
      <c r="L1779"/>
      <c r="M1779"/>
    </row>
    <row r="1780" spans="5:13">
      <c r="E1780"/>
      <c r="F1780"/>
      <c r="K1780"/>
      <c r="L1780"/>
      <c r="M1780"/>
    </row>
    <row r="1781" spans="5:13">
      <c r="E1781"/>
      <c r="F1781"/>
      <c r="K1781"/>
      <c r="L1781"/>
      <c r="M1781"/>
    </row>
    <row r="1782" spans="5:13">
      <c r="E1782"/>
      <c r="F1782"/>
      <c r="K1782"/>
      <c r="L1782"/>
      <c r="M1782"/>
    </row>
    <row r="1783" spans="5:13">
      <c r="E1783"/>
      <c r="F1783"/>
      <c r="K1783"/>
      <c r="L1783"/>
      <c r="M1783"/>
    </row>
    <row r="1784" spans="5:13">
      <c r="E1784"/>
      <c r="F1784"/>
      <c r="K1784"/>
      <c r="L1784"/>
      <c r="M1784"/>
    </row>
    <row r="1785" spans="5:13">
      <c r="E1785"/>
      <c r="F1785"/>
      <c r="K1785"/>
      <c r="L1785"/>
      <c r="M1785"/>
    </row>
    <row r="1786" spans="5:13">
      <c r="E1786"/>
      <c r="F1786"/>
      <c r="K1786"/>
      <c r="L1786"/>
      <c r="M1786"/>
    </row>
    <row r="1787" spans="5:13">
      <c r="E1787"/>
      <c r="F1787"/>
      <c r="K1787"/>
      <c r="L1787"/>
      <c r="M1787"/>
    </row>
    <row r="1788" spans="5:13">
      <c r="E1788"/>
      <c r="F1788"/>
      <c r="K1788"/>
      <c r="L1788"/>
      <c r="M1788"/>
    </row>
    <row r="1789" spans="5:13">
      <c r="E1789"/>
      <c r="F1789"/>
      <c r="K1789"/>
      <c r="L1789"/>
      <c r="M1789"/>
    </row>
    <row r="1790" spans="5:13">
      <c r="E1790"/>
      <c r="F1790"/>
      <c r="K1790"/>
      <c r="L1790"/>
      <c r="M1790"/>
    </row>
    <row r="1791" spans="5:13">
      <c r="E1791"/>
      <c r="F1791"/>
      <c r="K1791"/>
      <c r="L1791"/>
      <c r="M1791"/>
    </row>
    <row r="1792" spans="5:13">
      <c r="E1792"/>
      <c r="F1792"/>
      <c r="K1792"/>
      <c r="L1792"/>
      <c r="M1792"/>
    </row>
    <row r="1793" spans="5:13">
      <c r="E1793"/>
      <c r="F1793"/>
      <c r="K1793"/>
      <c r="L1793"/>
      <c r="M1793"/>
    </row>
    <row r="1794" spans="5:13">
      <c r="E1794"/>
      <c r="F1794"/>
      <c r="K1794"/>
      <c r="L1794"/>
      <c r="M1794"/>
    </row>
    <row r="1795" spans="5:13">
      <c r="E1795"/>
      <c r="F1795"/>
      <c r="K1795"/>
      <c r="L1795"/>
      <c r="M1795"/>
    </row>
    <row r="1796" spans="5:13">
      <c r="E1796"/>
      <c r="F1796"/>
      <c r="K1796"/>
      <c r="L1796"/>
      <c r="M1796"/>
    </row>
    <row r="1797" spans="5:13">
      <c r="E1797"/>
      <c r="F1797"/>
      <c r="K1797"/>
      <c r="L1797"/>
      <c r="M1797"/>
    </row>
    <row r="1798" spans="5:13">
      <c r="E1798"/>
      <c r="F1798"/>
      <c r="K1798"/>
      <c r="L1798"/>
      <c r="M1798"/>
    </row>
    <row r="1799" spans="5:13">
      <c r="E1799"/>
      <c r="F1799"/>
      <c r="K1799"/>
      <c r="L1799"/>
      <c r="M1799"/>
    </row>
    <row r="1800" spans="5:13">
      <c r="E1800"/>
      <c r="F1800"/>
      <c r="K1800"/>
      <c r="L1800"/>
      <c r="M1800"/>
    </row>
    <row r="1801" spans="5:13">
      <c r="E1801"/>
      <c r="F1801"/>
      <c r="K1801"/>
      <c r="L1801"/>
      <c r="M1801"/>
    </row>
    <row r="1802" spans="5:13">
      <c r="E1802"/>
      <c r="F1802"/>
      <c r="K1802"/>
      <c r="L1802"/>
      <c r="M1802"/>
    </row>
    <row r="1803" spans="5:13">
      <c r="E1803"/>
      <c r="F1803"/>
      <c r="K1803"/>
      <c r="L1803"/>
      <c r="M1803"/>
    </row>
    <row r="1804" spans="5:13">
      <c r="E1804"/>
      <c r="F1804"/>
      <c r="K1804"/>
      <c r="L1804"/>
      <c r="M1804"/>
    </row>
    <row r="1805" spans="5:13">
      <c r="E1805"/>
      <c r="F1805"/>
      <c r="K1805"/>
      <c r="L1805"/>
      <c r="M1805"/>
    </row>
    <row r="1806" spans="5:13">
      <c r="E1806"/>
      <c r="F1806"/>
      <c r="K1806"/>
      <c r="L1806"/>
      <c r="M1806"/>
    </row>
    <row r="1807" spans="5:13">
      <c r="E1807"/>
      <c r="F1807"/>
      <c r="K1807"/>
      <c r="L1807"/>
      <c r="M1807"/>
    </row>
    <row r="1808" spans="5:13">
      <c r="E1808"/>
      <c r="F1808"/>
      <c r="K1808"/>
      <c r="L1808"/>
      <c r="M1808"/>
    </row>
    <row r="1809" spans="5:13">
      <c r="E1809"/>
      <c r="F1809"/>
      <c r="K1809"/>
      <c r="L1809"/>
      <c r="M1809"/>
    </row>
    <row r="1810" spans="5:13">
      <c r="E1810"/>
      <c r="F1810"/>
      <c r="K1810"/>
      <c r="L1810"/>
      <c r="M1810"/>
    </row>
    <row r="1811" spans="5:13">
      <c r="E1811"/>
      <c r="F1811"/>
      <c r="K1811"/>
      <c r="L1811"/>
      <c r="M1811"/>
    </row>
    <row r="1812" spans="5:13">
      <c r="E1812"/>
      <c r="F1812"/>
      <c r="K1812"/>
      <c r="L1812"/>
      <c r="M1812"/>
    </row>
    <row r="1813" spans="5:13">
      <c r="E1813"/>
      <c r="F1813"/>
      <c r="K1813"/>
      <c r="L1813"/>
      <c r="M1813"/>
    </row>
    <row r="1814" spans="5:13">
      <c r="E1814"/>
      <c r="F1814"/>
      <c r="K1814"/>
      <c r="L1814"/>
      <c r="M1814"/>
    </row>
    <row r="1815" spans="5:13">
      <c r="E1815"/>
      <c r="F1815"/>
      <c r="K1815"/>
      <c r="L1815"/>
      <c r="M1815"/>
    </row>
    <row r="1816" spans="5:13">
      <c r="E1816"/>
      <c r="F1816"/>
      <c r="K1816"/>
      <c r="L1816"/>
      <c r="M1816"/>
    </row>
    <row r="1817" spans="5:13">
      <c r="E1817"/>
      <c r="F1817"/>
      <c r="K1817"/>
      <c r="L1817"/>
      <c r="M1817"/>
    </row>
    <row r="1818" spans="5:13">
      <c r="E1818"/>
      <c r="F1818"/>
      <c r="K1818"/>
      <c r="L1818"/>
      <c r="M1818"/>
    </row>
    <row r="1819" spans="5:13">
      <c r="E1819"/>
      <c r="F1819"/>
      <c r="K1819"/>
      <c r="L1819"/>
      <c r="M1819"/>
    </row>
    <row r="1820" spans="5:13">
      <c r="E1820"/>
      <c r="F1820"/>
      <c r="K1820"/>
      <c r="L1820"/>
      <c r="M1820"/>
    </row>
    <row r="1821" spans="5:13">
      <c r="E1821"/>
      <c r="F1821"/>
      <c r="K1821"/>
      <c r="L1821"/>
      <c r="M1821"/>
    </row>
    <row r="1822" spans="5:13">
      <c r="E1822"/>
      <c r="F1822"/>
      <c r="K1822"/>
      <c r="L1822"/>
      <c r="M1822"/>
    </row>
    <row r="1823" spans="5:13">
      <c r="E1823"/>
      <c r="F1823"/>
      <c r="K1823"/>
      <c r="L1823"/>
      <c r="M1823"/>
    </row>
    <row r="1824" spans="5:13">
      <c r="E1824"/>
      <c r="F1824"/>
      <c r="K1824"/>
      <c r="L1824"/>
      <c r="M1824"/>
    </row>
    <row r="1825" spans="5:13">
      <c r="E1825"/>
      <c r="F1825"/>
      <c r="K1825"/>
      <c r="L1825"/>
      <c r="M1825"/>
    </row>
    <row r="1826" spans="5:13">
      <c r="E1826"/>
      <c r="F1826"/>
      <c r="K1826"/>
      <c r="L1826"/>
      <c r="M1826"/>
    </row>
    <row r="1827" spans="5:13">
      <c r="E1827"/>
      <c r="F1827"/>
      <c r="K1827"/>
      <c r="L1827"/>
      <c r="M1827"/>
    </row>
    <row r="1828" spans="5:13">
      <c r="E1828"/>
      <c r="F1828"/>
      <c r="K1828"/>
      <c r="L1828"/>
      <c r="M1828"/>
    </row>
    <row r="1829" spans="5:13">
      <c r="E1829"/>
      <c r="F1829"/>
      <c r="K1829"/>
      <c r="L1829"/>
      <c r="M1829"/>
    </row>
    <row r="1830" spans="5:13">
      <c r="E1830"/>
      <c r="F1830"/>
      <c r="K1830"/>
      <c r="L1830"/>
      <c r="M1830"/>
    </row>
    <row r="1831" spans="5:13">
      <c r="E1831"/>
      <c r="F1831"/>
      <c r="K1831"/>
      <c r="L1831"/>
      <c r="M1831"/>
    </row>
    <row r="1832" spans="5:13">
      <c r="E1832"/>
      <c r="F1832"/>
      <c r="K1832"/>
      <c r="L1832"/>
      <c r="M1832"/>
    </row>
    <row r="1833" spans="5:13">
      <c r="E1833"/>
      <c r="F1833"/>
      <c r="K1833"/>
      <c r="L1833"/>
      <c r="M1833"/>
    </row>
    <row r="1834" spans="5:13">
      <c r="E1834"/>
      <c r="F1834"/>
      <c r="K1834"/>
      <c r="L1834"/>
      <c r="M1834"/>
    </row>
    <row r="1835" spans="5:13">
      <c r="E1835"/>
      <c r="F1835"/>
      <c r="K1835"/>
      <c r="L1835"/>
      <c r="M1835"/>
    </row>
    <row r="1836" spans="5:13">
      <c r="E1836"/>
      <c r="F1836"/>
      <c r="K1836"/>
      <c r="L1836"/>
      <c r="M1836"/>
    </row>
    <row r="1837" spans="5:13">
      <c r="E1837"/>
      <c r="F1837"/>
      <c r="K1837"/>
      <c r="L1837"/>
      <c r="M1837"/>
    </row>
    <row r="1838" spans="5:13">
      <c r="E1838"/>
      <c r="F1838"/>
      <c r="K1838"/>
      <c r="L1838"/>
      <c r="M1838"/>
    </row>
    <row r="1839" spans="5:13">
      <c r="E1839"/>
      <c r="F1839"/>
      <c r="K1839"/>
      <c r="L1839"/>
      <c r="M1839"/>
    </row>
    <row r="1840" spans="5:13">
      <c r="E1840"/>
      <c r="F1840"/>
      <c r="K1840"/>
      <c r="L1840"/>
      <c r="M1840"/>
    </row>
    <row r="1841" spans="5:13">
      <c r="E1841"/>
      <c r="F1841"/>
      <c r="K1841"/>
      <c r="L1841"/>
      <c r="M1841"/>
    </row>
    <row r="1842" spans="5:13">
      <c r="E1842"/>
      <c r="F1842"/>
      <c r="K1842"/>
      <c r="L1842"/>
      <c r="M1842"/>
    </row>
    <row r="1843" spans="5:13">
      <c r="E1843"/>
      <c r="F1843"/>
      <c r="K1843"/>
      <c r="L1843"/>
      <c r="M1843"/>
    </row>
    <row r="1844" spans="5:13">
      <c r="E1844"/>
      <c r="F1844"/>
      <c r="K1844"/>
      <c r="L1844"/>
      <c r="M1844"/>
    </row>
    <row r="1845" spans="5:13">
      <c r="E1845"/>
      <c r="F1845"/>
      <c r="K1845"/>
      <c r="L1845"/>
      <c r="M1845"/>
    </row>
    <row r="1846" spans="5:13">
      <c r="E1846"/>
      <c r="F1846"/>
      <c r="K1846"/>
      <c r="L1846"/>
      <c r="M1846"/>
    </row>
    <row r="1847" spans="5:13">
      <c r="E1847"/>
      <c r="F1847"/>
      <c r="K1847"/>
      <c r="L1847"/>
      <c r="M1847"/>
    </row>
    <row r="1848" spans="5:13">
      <c r="E1848"/>
      <c r="F1848"/>
      <c r="K1848"/>
      <c r="L1848"/>
      <c r="M1848"/>
    </row>
    <row r="1849" spans="5:13">
      <c r="E1849"/>
      <c r="F1849"/>
      <c r="K1849"/>
      <c r="L1849"/>
      <c r="M1849"/>
    </row>
    <row r="1850" spans="5:13">
      <c r="E1850"/>
      <c r="F1850"/>
      <c r="K1850"/>
      <c r="L1850"/>
      <c r="M1850"/>
    </row>
    <row r="1851" spans="5:13">
      <c r="E1851"/>
      <c r="F1851"/>
      <c r="K1851"/>
      <c r="L1851"/>
      <c r="M1851"/>
    </row>
    <row r="1852" spans="5:13">
      <c r="E1852"/>
      <c r="F1852"/>
      <c r="K1852"/>
      <c r="L1852"/>
      <c r="M1852"/>
    </row>
    <row r="1853" spans="5:13">
      <c r="E1853"/>
      <c r="F1853"/>
      <c r="K1853"/>
      <c r="L1853"/>
      <c r="M1853"/>
    </row>
    <row r="1854" spans="5:13">
      <c r="E1854"/>
      <c r="F1854"/>
      <c r="K1854"/>
      <c r="L1854"/>
      <c r="M1854"/>
    </row>
    <row r="1855" spans="5:13">
      <c r="E1855"/>
      <c r="F1855"/>
      <c r="K1855"/>
      <c r="L1855"/>
      <c r="M1855"/>
    </row>
    <row r="1856" spans="5:13">
      <c r="E1856"/>
      <c r="F1856"/>
      <c r="K1856"/>
      <c r="L1856"/>
      <c r="M1856"/>
    </row>
    <row r="1857" spans="5:13">
      <c r="E1857"/>
      <c r="F1857"/>
      <c r="K1857"/>
      <c r="L1857"/>
      <c r="M1857"/>
    </row>
    <row r="1858" spans="5:13">
      <c r="E1858"/>
      <c r="F1858"/>
      <c r="K1858"/>
      <c r="L1858"/>
      <c r="M1858"/>
    </row>
    <row r="1859" spans="5:13">
      <c r="E1859"/>
      <c r="F1859"/>
      <c r="K1859"/>
      <c r="L1859"/>
      <c r="M1859"/>
    </row>
    <row r="1860" spans="5:13">
      <c r="E1860"/>
      <c r="F1860"/>
      <c r="K1860"/>
      <c r="L1860"/>
      <c r="M1860"/>
    </row>
    <row r="1861" spans="5:13">
      <c r="E1861"/>
      <c r="F1861"/>
      <c r="K1861"/>
      <c r="L1861"/>
      <c r="M1861"/>
    </row>
    <row r="1862" spans="5:13">
      <c r="E1862"/>
      <c r="F1862"/>
      <c r="K1862"/>
      <c r="L1862"/>
      <c r="M1862"/>
    </row>
    <row r="1863" spans="5:13">
      <c r="E1863"/>
      <c r="F1863"/>
      <c r="K1863"/>
      <c r="L1863"/>
      <c r="M1863"/>
    </row>
    <row r="1864" spans="5:13">
      <c r="E1864"/>
      <c r="F1864"/>
      <c r="K1864"/>
      <c r="L1864"/>
      <c r="M1864"/>
    </row>
    <row r="1865" spans="5:13">
      <c r="E1865"/>
      <c r="F1865"/>
      <c r="K1865"/>
      <c r="L1865"/>
      <c r="M1865"/>
    </row>
    <row r="1866" spans="5:13">
      <c r="E1866"/>
      <c r="F1866"/>
      <c r="K1866"/>
      <c r="L1866"/>
      <c r="M1866"/>
    </row>
    <row r="1867" spans="5:13">
      <c r="E1867"/>
      <c r="F1867"/>
      <c r="K1867"/>
      <c r="L1867"/>
      <c r="M1867"/>
    </row>
    <row r="1868" spans="5:13">
      <c r="E1868"/>
      <c r="F1868"/>
      <c r="K1868"/>
      <c r="L1868"/>
      <c r="M1868"/>
    </row>
    <row r="1869" spans="5:13">
      <c r="E1869"/>
      <c r="F1869"/>
      <c r="K1869"/>
      <c r="L1869"/>
      <c r="M1869"/>
    </row>
    <row r="1870" spans="5:13">
      <c r="E1870"/>
      <c r="F1870"/>
      <c r="K1870"/>
      <c r="L1870"/>
      <c r="M1870"/>
    </row>
    <row r="1871" spans="5:13">
      <c r="E1871"/>
      <c r="F1871"/>
      <c r="K1871"/>
      <c r="L1871"/>
      <c r="M1871"/>
    </row>
    <row r="1872" spans="5:13">
      <c r="E1872"/>
      <c r="F1872"/>
      <c r="K1872"/>
      <c r="L1872"/>
      <c r="M1872"/>
    </row>
    <row r="1873" spans="5:13">
      <c r="E1873"/>
      <c r="F1873"/>
      <c r="K1873"/>
      <c r="L1873"/>
      <c r="M1873"/>
    </row>
    <row r="1874" spans="5:13">
      <c r="E1874"/>
      <c r="F1874"/>
      <c r="K1874"/>
      <c r="L1874"/>
      <c r="M1874"/>
    </row>
    <row r="1875" spans="5:13">
      <c r="E1875"/>
      <c r="F1875"/>
      <c r="K1875"/>
      <c r="L1875"/>
      <c r="M1875"/>
    </row>
    <row r="1876" spans="5:13">
      <c r="E1876"/>
      <c r="F1876"/>
      <c r="K1876"/>
      <c r="L1876"/>
      <c r="M1876"/>
    </row>
    <row r="1877" spans="5:13">
      <c r="E1877"/>
      <c r="F1877"/>
      <c r="K1877"/>
      <c r="L1877"/>
      <c r="M1877"/>
    </row>
    <row r="1878" spans="5:13">
      <c r="E1878"/>
      <c r="F1878"/>
      <c r="K1878"/>
      <c r="L1878"/>
      <c r="M1878"/>
    </row>
    <row r="1879" spans="5:13">
      <c r="E1879"/>
      <c r="F1879"/>
      <c r="K1879"/>
      <c r="L1879"/>
      <c r="M1879"/>
    </row>
    <row r="1880" spans="5:13">
      <c r="E1880"/>
      <c r="F1880"/>
      <c r="K1880"/>
      <c r="L1880"/>
      <c r="M1880"/>
    </row>
    <row r="1881" spans="5:13">
      <c r="E1881"/>
      <c r="F1881"/>
      <c r="K1881"/>
      <c r="L1881"/>
      <c r="M1881"/>
    </row>
    <row r="1882" spans="5:13">
      <c r="E1882"/>
      <c r="F1882"/>
      <c r="K1882"/>
      <c r="L1882"/>
      <c r="M1882"/>
    </row>
    <row r="1883" spans="5:13">
      <c r="E1883"/>
      <c r="F1883"/>
      <c r="K1883"/>
      <c r="L1883"/>
      <c r="M1883"/>
    </row>
    <row r="1884" spans="5:13">
      <c r="E1884"/>
      <c r="F1884"/>
      <c r="K1884"/>
      <c r="L1884"/>
      <c r="M1884"/>
    </row>
    <row r="1885" spans="5:13">
      <c r="E1885"/>
      <c r="F1885"/>
      <c r="K1885"/>
      <c r="L1885"/>
      <c r="M1885"/>
    </row>
    <row r="1886" spans="5:13">
      <c r="E1886"/>
      <c r="F1886"/>
      <c r="K1886"/>
      <c r="L1886"/>
      <c r="M1886"/>
    </row>
    <row r="1887" spans="5:13">
      <c r="E1887"/>
      <c r="F1887"/>
      <c r="K1887"/>
      <c r="L1887"/>
      <c r="M1887"/>
    </row>
    <row r="1888" spans="5:13">
      <c r="E1888"/>
      <c r="F1888"/>
      <c r="K1888"/>
      <c r="L1888"/>
      <c r="M1888"/>
    </row>
    <row r="1889" spans="5:13">
      <c r="E1889"/>
      <c r="F1889"/>
      <c r="K1889"/>
      <c r="L1889"/>
      <c r="M1889"/>
    </row>
    <row r="1890" spans="5:13">
      <c r="E1890"/>
      <c r="F1890"/>
      <c r="K1890"/>
      <c r="L1890"/>
      <c r="M1890"/>
    </row>
    <row r="1891" spans="5:13">
      <c r="E1891"/>
      <c r="F1891"/>
      <c r="K1891"/>
      <c r="L1891"/>
      <c r="M1891"/>
    </row>
    <row r="1892" spans="5:13">
      <c r="E1892"/>
      <c r="F1892"/>
      <c r="K1892"/>
      <c r="L1892"/>
      <c r="M1892"/>
    </row>
    <row r="1893" spans="5:13">
      <c r="E1893"/>
      <c r="F1893"/>
      <c r="K1893"/>
      <c r="L1893"/>
      <c r="M1893"/>
    </row>
    <row r="1894" spans="5:13">
      <c r="E1894"/>
      <c r="F1894"/>
      <c r="K1894"/>
      <c r="L1894"/>
      <c r="M1894"/>
    </row>
    <row r="1895" spans="5:13">
      <c r="E1895"/>
      <c r="F1895"/>
      <c r="K1895"/>
      <c r="L1895"/>
      <c r="M1895"/>
    </row>
    <row r="1896" spans="5:13">
      <c r="E1896"/>
      <c r="F1896"/>
      <c r="K1896"/>
      <c r="L1896"/>
      <c r="M1896"/>
    </row>
    <row r="1897" spans="5:13">
      <c r="E1897"/>
      <c r="F1897"/>
      <c r="K1897"/>
      <c r="L1897"/>
      <c r="M1897"/>
    </row>
    <row r="1898" spans="5:13">
      <c r="E1898"/>
      <c r="F1898"/>
      <c r="K1898"/>
      <c r="L1898"/>
      <c r="M1898"/>
    </row>
    <row r="1899" spans="5:13">
      <c r="E1899"/>
      <c r="F1899"/>
      <c r="K1899"/>
      <c r="L1899"/>
      <c r="M1899"/>
    </row>
    <row r="1900" spans="5:13">
      <c r="E1900"/>
      <c r="F1900"/>
      <c r="K1900"/>
      <c r="L1900"/>
      <c r="M1900"/>
    </row>
    <row r="1901" spans="5:13">
      <c r="E1901"/>
      <c r="F1901"/>
      <c r="K1901"/>
      <c r="L1901"/>
      <c r="M1901"/>
    </row>
    <row r="1902" spans="5:13">
      <c r="E1902"/>
      <c r="F1902"/>
      <c r="K1902"/>
      <c r="L1902"/>
      <c r="M1902"/>
    </row>
    <row r="1903" spans="5:13">
      <c r="E1903"/>
      <c r="F1903"/>
      <c r="K1903"/>
      <c r="L1903"/>
      <c r="M1903"/>
    </row>
    <row r="1904" spans="5:13">
      <c r="E1904"/>
      <c r="F1904"/>
      <c r="K1904"/>
      <c r="L1904"/>
      <c r="M1904"/>
    </row>
    <row r="1905" spans="5:13">
      <c r="E1905"/>
      <c r="F1905"/>
      <c r="K1905"/>
      <c r="L1905"/>
      <c r="M1905"/>
    </row>
    <row r="1906" spans="5:13">
      <c r="E1906"/>
      <c r="F1906"/>
      <c r="K1906"/>
      <c r="L1906"/>
      <c r="M1906"/>
    </row>
    <row r="1907" spans="5:13">
      <c r="E1907"/>
      <c r="F1907"/>
      <c r="K1907"/>
      <c r="L1907"/>
      <c r="M1907"/>
    </row>
    <row r="1908" spans="5:13">
      <c r="E1908"/>
      <c r="F1908"/>
      <c r="K1908"/>
      <c r="L1908"/>
      <c r="M1908"/>
    </row>
    <row r="1909" spans="5:13">
      <c r="E1909"/>
      <c r="F1909"/>
      <c r="K1909"/>
      <c r="L1909"/>
      <c r="M1909"/>
    </row>
    <row r="1910" spans="5:13">
      <c r="E1910"/>
      <c r="F1910"/>
      <c r="K1910"/>
      <c r="L1910"/>
      <c r="M1910"/>
    </row>
    <row r="1911" spans="5:13">
      <c r="E1911"/>
      <c r="F1911"/>
      <c r="K1911"/>
      <c r="L1911"/>
      <c r="M1911"/>
    </row>
    <row r="1912" spans="5:13">
      <c r="E1912"/>
      <c r="F1912"/>
      <c r="K1912"/>
      <c r="L1912"/>
      <c r="M1912"/>
    </row>
    <row r="1913" spans="5:13">
      <c r="E1913"/>
      <c r="F1913"/>
      <c r="K1913"/>
      <c r="L1913"/>
      <c r="M1913"/>
    </row>
    <row r="1914" spans="5:13">
      <c r="E1914"/>
      <c r="F1914"/>
      <c r="K1914"/>
      <c r="L1914"/>
      <c r="M1914"/>
    </row>
    <row r="1915" spans="5:13">
      <c r="E1915"/>
      <c r="F1915"/>
      <c r="K1915"/>
      <c r="L1915"/>
      <c r="M1915"/>
    </row>
    <row r="1916" spans="5:13">
      <c r="E1916"/>
      <c r="F1916"/>
      <c r="K1916"/>
      <c r="L1916"/>
      <c r="M1916"/>
    </row>
    <row r="1917" spans="5:13">
      <c r="E1917"/>
      <c r="F1917"/>
      <c r="K1917"/>
      <c r="L1917"/>
      <c r="M1917"/>
    </row>
    <row r="1918" spans="5:13">
      <c r="E1918"/>
      <c r="F1918"/>
      <c r="K1918"/>
      <c r="L1918"/>
      <c r="M1918"/>
    </row>
    <row r="1919" spans="5:13">
      <c r="E1919"/>
      <c r="F1919"/>
      <c r="K1919"/>
      <c r="L1919"/>
      <c r="M1919"/>
    </row>
    <row r="1920" spans="5:13">
      <c r="E1920"/>
      <c r="F1920"/>
      <c r="K1920"/>
      <c r="L1920"/>
      <c r="M1920"/>
    </row>
    <row r="1921" spans="5:13">
      <c r="E1921"/>
      <c r="F1921"/>
      <c r="K1921"/>
      <c r="L1921"/>
      <c r="M1921"/>
    </row>
    <row r="1922" spans="5:13">
      <c r="E1922"/>
      <c r="F1922"/>
      <c r="K1922"/>
      <c r="L1922"/>
      <c r="M1922"/>
    </row>
    <row r="1923" spans="5:13">
      <c r="E1923"/>
      <c r="F1923"/>
      <c r="K1923"/>
      <c r="L1923"/>
      <c r="M1923"/>
    </row>
    <row r="1924" spans="5:13">
      <c r="E1924"/>
      <c r="F1924"/>
      <c r="K1924"/>
      <c r="L1924"/>
      <c r="M1924"/>
    </row>
    <row r="1925" spans="5:13">
      <c r="E1925"/>
      <c r="F1925"/>
      <c r="K1925"/>
      <c r="L1925"/>
      <c r="M1925"/>
    </row>
    <row r="1926" spans="5:13">
      <c r="E1926"/>
      <c r="F1926"/>
      <c r="K1926"/>
      <c r="L1926"/>
      <c r="M1926"/>
    </row>
    <row r="1927" spans="5:13">
      <c r="E1927"/>
      <c r="F1927"/>
      <c r="K1927"/>
      <c r="L1927"/>
      <c r="M1927"/>
    </row>
    <row r="1928" spans="5:13">
      <c r="E1928"/>
      <c r="F1928"/>
      <c r="K1928"/>
      <c r="L1928"/>
      <c r="M1928"/>
    </row>
    <row r="1929" spans="5:13">
      <c r="E1929"/>
      <c r="F1929"/>
      <c r="K1929"/>
      <c r="L1929"/>
      <c r="M1929"/>
    </row>
    <row r="1930" spans="5:13">
      <c r="E1930"/>
      <c r="F1930"/>
      <c r="K1930"/>
      <c r="L1930"/>
      <c r="M1930"/>
    </row>
    <row r="1931" spans="5:13">
      <c r="E1931"/>
      <c r="F1931"/>
      <c r="K1931"/>
      <c r="L1931"/>
      <c r="M1931"/>
    </row>
    <row r="1932" spans="5:13">
      <c r="E1932"/>
      <c r="F1932"/>
      <c r="K1932"/>
      <c r="L1932"/>
      <c r="M1932"/>
    </row>
    <row r="1933" spans="5:13">
      <c r="E1933"/>
      <c r="F1933"/>
      <c r="K1933"/>
      <c r="L1933"/>
      <c r="M1933"/>
    </row>
    <row r="1934" spans="5:13">
      <c r="E1934"/>
      <c r="F1934"/>
      <c r="K1934"/>
      <c r="L1934"/>
      <c r="M1934"/>
    </row>
    <row r="1935" spans="5:13">
      <c r="E1935"/>
      <c r="F1935"/>
      <c r="K1935"/>
      <c r="L1935"/>
      <c r="M1935"/>
    </row>
    <row r="1936" spans="5:13">
      <c r="E1936"/>
      <c r="F1936"/>
      <c r="K1936"/>
      <c r="L1936"/>
      <c r="M1936"/>
    </row>
    <row r="1937" spans="5:13">
      <c r="E1937"/>
      <c r="F1937"/>
      <c r="K1937"/>
      <c r="L1937"/>
      <c r="M1937"/>
    </row>
    <row r="1938" spans="5:13">
      <c r="E1938"/>
      <c r="F1938"/>
      <c r="K1938"/>
      <c r="L1938"/>
      <c r="M1938"/>
    </row>
    <row r="1939" spans="5:13">
      <c r="E1939"/>
      <c r="F1939"/>
      <c r="K1939"/>
      <c r="L1939"/>
      <c r="M1939"/>
    </row>
    <row r="1940" spans="5:13">
      <c r="E1940"/>
      <c r="F1940"/>
      <c r="K1940"/>
      <c r="L1940"/>
      <c r="M1940"/>
    </row>
    <row r="1941" spans="5:13">
      <c r="E1941"/>
      <c r="F1941"/>
      <c r="K1941"/>
      <c r="L1941"/>
      <c r="M1941"/>
    </row>
    <row r="1942" spans="5:13">
      <c r="E1942"/>
      <c r="F1942"/>
      <c r="K1942"/>
      <c r="L1942"/>
      <c r="M1942"/>
    </row>
    <row r="1943" spans="5:13">
      <c r="E1943"/>
      <c r="F1943"/>
      <c r="K1943"/>
      <c r="L1943"/>
      <c r="M1943"/>
    </row>
    <row r="1944" spans="5:13">
      <c r="E1944"/>
      <c r="F1944"/>
      <c r="K1944"/>
      <c r="L1944"/>
      <c r="M1944"/>
    </row>
    <row r="1945" spans="5:13">
      <c r="E1945"/>
      <c r="F1945"/>
      <c r="K1945"/>
      <c r="L1945"/>
      <c r="M1945"/>
    </row>
    <row r="1946" spans="5:13">
      <c r="E1946"/>
      <c r="F1946"/>
      <c r="K1946"/>
      <c r="L1946"/>
      <c r="M1946"/>
    </row>
    <row r="1947" spans="5:13">
      <c r="E1947"/>
      <c r="F1947"/>
      <c r="K1947"/>
      <c r="L1947"/>
      <c r="M1947"/>
    </row>
    <row r="1948" spans="5:13">
      <c r="E1948"/>
      <c r="F1948"/>
      <c r="K1948"/>
      <c r="L1948"/>
      <c r="M1948"/>
    </row>
    <row r="1949" spans="5:13">
      <c r="E1949"/>
      <c r="F1949"/>
      <c r="K1949"/>
      <c r="L1949"/>
      <c r="M1949"/>
    </row>
    <row r="1950" spans="5:13">
      <c r="E1950"/>
      <c r="F1950"/>
      <c r="K1950"/>
      <c r="L1950"/>
      <c r="M1950"/>
    </row>
    <row r="1951" spans="5:13">
      <c r="E1951"/>
      <c r="F1951"/>
      <c r="K1951"/>
      <c r="L1951"/>
      <c r="M1951"/>
    </row>
    <row r="1952" spans="5:13">
      <c r="E1952"/>
      <c r="F1952"/>
      <c r="K1952"/>
      <c r="L1952"/>
      <c r="M1952"/>
    </row>
    <row r="1953" spans="5:13">
      <c r="E1953"/>
      <c r="F1953"/>
      <c r="K1953"/>
      <c r="L1953"/>
      <c r="M1953"/>
    </row>
    <row r="1954" spans="5:13">
      <c r="E1954"/>
      <c r="F1954"/>
      <c r="K1954"/>
      <c r="L1954"/>
      <c r="M1954"/>
    </row>
    <row r="1955" spans="5:13">
      <c r="E1955"/>
      <c r="F1955"/>
      <c r="K1955"/>
      <c r="L1955"/>
      <c r="M1955"/>
    </row>
    <row r="1956" spans="5:13">
      <c r="E1956"/>
      <c r="F1956"/>
      <c r="K1956"/>
      <c r="L1956"/>
      <c r="M1956"/>
    </row>
    <row r="1957" spans="5:13">
      <c r="E1957"/>
      <c r="F1957"/>
      <c r="K1957"/>
      <c r="L1957"/>
      <c r="M1957"/>
    </row>
    <row r="1958" spans="5:13">
      <c r="E1958"/>
      <c r="F1958"/>
      <c r="K1958"/>
      <c r="L1958"/>
      <c r="M1958"/>
    </row>
    <row r="1959" spans="5:13">
      <c r="E1959"/>
      <c r="F1959"/>
      <c r="K1959"/>
      <c r="L1959"/>
      <c r="M1959"/>
    </row>
    <row r="1960" spans="5:13">
      <c r="E1960"/>
      <c r="F1960"/>
      <c r="K1960"/>
      <c r="L1960"/>
      <c r="M1960"/>
    </row>
    <row r="1961" spans="5:13">
      <c r="E1961"/>
      <c r="F1961"/>
      <c r="K1961"/>
      <c r="L1961"/>
      <c r="M1961"/>
    </row>
  </sheetData>
  <mergeCells count="2">
    <mergeCell ref="Q1:ES1"/>
    <mergeCell ref="Q2:ES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Données</vt:lpstr>
      <vt:lpstr>DESTINATION_MATIN</vt:lpstr>
    </vt:vector>
  </TitlesOfParts>
  <Company>Yang Family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Yia</dc:creator>
  <cp:lastModifiedBy>LABBETHON</cp:lastModifiedBy>
  <cp:lastPrinted>2014-11-13T09:23:09Z</cp:lastPrinted>
  <dcterms:created xsi:type="dcterms:W3CDTF">2005-07-17T17:46:59Z</dcterms:created>
  <dcterms:modified xsi:type="dcterms:W3CDTF">2015-04-21T09:24:01Z</dcterms:modified>
</cp:coreProperties>
</file>