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08" windowWidth="16608" windowHeight="9432" activeTab="2"/>
  </bookViews>
  <sheets>
    <sheet name="LINE SHEET" sheetId="1" r:id="rId1"/>
    <sheet name="content" sheetId="4" r:id="rId2"/>
    <sheet name="product-import-template.xls" sheetId="5" r:id="rId3"/>
    <sheet name="Sheet2" sheetId="2" r:id="rId4"/>
    <sheet name="Sheet3" sheetId="3" r:id="rId5"/>
  </sheets>
  <externalReferences>
    <externalReference r:id="rId6"/>
  </externalReferences>
  <definedNames>
    <definedName name="_xlnm.Print_Titles" localSheetId="0">'LINE SHEET'!$1:$3</definedName>
    <definedName name="_xlnm.Print_Area" localSheetId="0">'LINE SHEET'!$A$1:$I$73</definedName>
  </definedNames>
  <calcPr calcId="125725"/>
</workbook>
</file>

<file path=xl/calcChain.xml><?xml version="1.0" encoding="utf-8"?>
<calcChain xmlns="http://schemas.openxmlformats.org/spreadsheetml/2006/main">
  <c r="M8" i="5"/>
  <c r="M9"/>
  <c r="M10"/>
  <c r="M11"/>
  <c r="M12"/>
  <c r="M7"/>
  <c r="AJ16" l="1"/>
  <c r="U18"/>
  <c r="U17"/>
  <c r="U16"/>
  <c r="T18"/>
  <c r="T17"/>
  <c r="T16"/>
  <c r="P18"/>
  <c r="P17"/>
  <c r="P16"/>
  <c r="O18"/>
  <c r="O17"/>
  <c r="O16"/>
  <c r="M18"/>
  <c r="M17"/>
  <c r="M16"/>
  <c r="D18"/>
  <c r="AJ18" s="1"/>
  <c r="Q16"/>
  <c r="R16"/>
  <c r="S16"/>
  <c r="B219" i="4"/>
  <c r="B218"/>
  <c r="B217"/>
  <c r="B216"/>
  <c r="B215"/>
  <c r="B214"/>
  <c r="B213"/>
  <c r="B212"/>
  <c r="B211"/>
  <c r="B210"/>
  <c r="B209"/>
  <c r="B208"/>
  <c r="B207"/>
  <c r="B206"/>
  <c r="B205"/>
  <c r="B204"/>
  <c r="B203"/>
  <c r="B202"/>
  <c r="B201"/>
  <c r="B200"/>
  <c r="B199"/>
  <c r="B198"/>
  <c r="B197"/>
  <c r="B196"/>
  <c r="B195"/>
  <c r="B194"/>
  <c r="B193"/>
  <c r="B192"/>
  <c r="B191"/>
  <c r="B190"/>
  <c r="B189"/>
  <c r="B188"/>
  <c r="B187"/>
  <c r="B186"/>
  <c r="B185"/>
  <c r="B184"/>
  <c r="B183"/>
  <c r="B182"/>
  <c r="B181"/>
  <c r="B180"/>
  <c r="B179"/>
  <c r="B178"/>
  <c r="B177"/>
  <c r="B176"/>
  <c r="B175"/>
  <c r="B174"/>
  <c r="B173"/>
  <c r="B172"/>
  <c r="B171"/>
  <c r="B170"/>
  <c r="B169"/>
  <c r="B168"/>
  <c r="B167"/>
  <c r="B166"/>
  <c r="B165"/>
  <c r="B164"/>
  <c r="B163"/>
  <c r="B162"/>
  <c r="B161"/>
  <c r="B160"/>
  <c r="B159"/>
  <c r="B158"/>
  <c r="B157"/>
  <c r="B156"/>
  <c r="B155"/>
  <c r="B154"/>
  <c r="B153"/>
  <c r="B152"/>
  <c r="B151"/>
  <c r="B150"/>
  <c r="B149"/>
  <c r="B148"/>
  <c r="B147"/>
  <c r="B146"/>
  <c r="B145"/>
  <c r="B144"/>
  <c r="B143"/>
  <c r="B142"/>
  <c r="B141"/>
  <c r="B140"/>
  <c r="B139"/>
  <c r="B138"/>
  <c r="B137"/>
  <c r="B136"/>
  <c r="B135"/>
  <c r="B134"/>
  <c r="B133"/>
  <c r="B132"/>
  <c r="B131"/>
  <c r="B130"/>
  <c r="B129"/>
  <c r="B128"/>
  <c r="B127"/>
  <c r="B126"/>
  <c r="B125"/>
  <c r="B124"/>
  <c r="B123"/>
  <c r="B122"/>
  <c r="B121"/>
  <c r="B120"/>
  <c r="U6"/>
  <c r="U7"/>
  <c r="U8"/>
  <c r="U9"/>
  <c r="U10"/>
  <c r="U11"/>
  <c r="U12"/>
  <c r="U13"/>
  <c r="U14"/>
  <c r="U15"/>
  <c r="U16"/>
  <c r="U17"/>
  <c r="U18"/>
  <c r="U19"/>
  <c r="U20"/>
  <c r="U21"/>
  <c r="U22"/>
  <c r="U23"/>
  <c r="U24"/>
  <c r="U25"/>
  <c r="U26"/>
  <c r="U27"/>
  <c r="U28"/>
  <c r="U29"/>
  <c r="U30"/>
  <c r="U31"/>
  <c r="U32"/>
  <c r="U33"/>
  <c r="U34"/>
  <c r="U35"/>
  <c r="U36"/>
  <c r="U37"/>
  <c r="U38"/>
  <c r="U39"/>
  <c r="U40"/>
  <c r="U41"/>
  <c r="U42"/>
  <c r="U43"/>
  <c r="U44"/>
  <c r="U45"/>
  <c r="U46"/>
  <c r="U47"/>
  <c r="U48"/>
  <c r="U49"/>
  <c r="U50"/>
  <c r="U51"/>
  <c r="U52"/>
  <c r="U53"/>
  <c r="U54"/>
  <c r="U55"/>
  <c r="U56"/>
  <c r="U57"/>
  <c r="U58"/>
  <c r="U59"/>
  <c r="U60"/>
  <c r="U61"/>
  <c r="U62"/>
  <c r="U63"/>
  <c r="U64"/>
  <c r="U65"/>
  <c r="U66"/>
  <c r="U67"/>
  <c r="U68"/>
  <c r="U69"/>
  <c r="U70"/>
  <c r="U71"/>
  <c r="U72"/>
  <c r="U73"/>
  <c r="U74"/>
  <c r="U75"/>
  <c r="U76"/>
  <c r="U77"/>
  <c r="U78"/>
  <c r="U79"/>
  <c r="U80"/>
  <c r="U81"/>
  <c r="U82"/>
  <c r="U83"/>
  <c r="U84"/>
  <c r="U85"/>
  <c r="U86"/>
  <c r="U87"/>
  <c r="U88"/>
  <c r="U89"/>
  <c r="U90"/>
  <c r="U91"/>
  <c r="U92"/>
  <c r="U93"/>
  <c r="U94"/>
  <c r="U95"/>
  <c r="U96"/>
  <c r="U97"/>
  <c r="U98"/>
  <c r="U99"/>
  <c r="U100"/>
  <c r="U101"/>
  <c r="U102"/>
  <c r="U103"/>
  <c r="U104"/>
  <c r="U105"/>
  <c r="U106"/>
  <c r="U107"/>
  <c r="U108"/>
  <c r="U109"/>
  <c r="U110"/>
  <c r="U111"/>
  <c r="U112"/>
  <c r="U113"/>
  <c r="U114"/>
  <c r="U115"/>
  <c r="U116"/>
  <c r="U117"/>
  <c r="U118"/>
  <c r="U119"/>
  <c r="U120"/>
  <c r="U121"/>
  <c r="U122"/>
  <c r="U123"/>
  <c r="U124"/>
  <c r="U125"/>
  <c r="U126"/>
  <c r="U127"/>
  <c r="U128"/>
  <c r="U129"/>
  <c r="U130"/>
  <c r="U131"/>
  <c r="U132"/>
  <c r="U133"/>
  <c r="U134"/>
  <c r="U135"/>
  <c r="U136"/>
  <c r="U137"/>
  <c r="U138"/>
  <c r="U139"/>
  <c r="U140"/>
  <c r="U141"/>
  <c r="U142"/>
  <c r="U143"/>
  <c r="U144"/>
  <c r="U145"/>
  <c r="U146"/>
  <c r="U147"/>
  <c r="U148"/>
  <c r="U149"/>
  <c r="U150"/>
  <c r="U151"/>
  <c r="U152"/>
  <c r="U153"/>
  <c r="U154"/>
  <c r="U155"/>
  <c r="U156"/>
  <c r="U157"/>
  <c r="U158"/>
  <c r="U159"/>
  <c r="U160"/>
  <c r="U161"/>
  <c r="U162"/>
  <c r="U163"/>
  <c r="U164"/>
  <c r="U165"/>
  <c r="U166"/>
  <c r="U167"/>
  <c r="U168"/>
  <c r="U169"/>
  <c r="U170"/>
  <c r="U171"/>
  <c r="U172"/>
  <c r="U173"/>
  <c r="U174"/>
  <c r="U175"/>
  <c r="U176"/>
  <c r="U177"/>
  <c r="U178"/>
  <c r="U179"/>
  <c r="U180"/>
  <c r="U181"/>
  <c r="U182"/>
  <c r="U183"/>
  <c r="U184"/>
  <c r="U185"/>
  <c r="U186"/>
  <c r="U187"/>
  <c r="U188"/>
  <c r="U189"/>
  <c r="U190"/>
  <c r="U191"/>
  <c r="U192"/>
  <c r="U193"/>
  <c r="U194"/>
  <c r="U195"/>
  <c r="U196"/>
  <c r="U197"/>
  <c r="U198"/>
  <c r="U199"/>
  <c r="U200"/>
  <c r="U201"/>
  <c r="U202"/>
  <c r="U203"/>
  <c r="U204"/>
  <c r="U205"/>
  <c r="U206"/>
  <c r="U207"/>
  <c r="U208"/>
  <c r="U209"/>
  <c r="U210"/>
  <c r="U211"/>
  <c r="U212"/>
  <c r="U5"/>
  <c r="V6"/>
  <c r="W6"/>
  <c r="Z6"/>
  <c r="V7"/>
  <c r="W7"/>
  <c r="Z7"/>
  <c r="V8"/>
  <c r="W8"/>
  <c r="Z8"/>
  <c r="V9"/>
  <c r="W9"/>
  <c r="Z9"/>
  <c r="V10"/>
  <c r="W10"/>
  <c r="Z10"/>
  <c r="V11"/>
  <c r="W11"/>
  <c r="Z11"/>
  <c r="V12"/>
  <c r="W12"/>
  <c r="Z12"/>
  <c r="V13"/>
  <c r="W13"/>
  <c r="Z13"/>
  <c r="V14"/>
  <c r="W14"/>
  <c r="Z14"/>
  <c r="V15"/>
  <c r="W15"/>
  <c r="Z15"/>
  <c r="V16"/>
  <c r="W16"/>
  <c r="Z16"/>
  <c r="V17"/>
  <c r="W17"/>
  <c r="Z17"/>
  <c r="V18"/>
  <c r="W18"/>
  <c r="Z18"/>
  <c r="V19"/>
  <c r="W19"/>
  <c r="Z19"/>
  <c r="V20"/>
  <c r="W20"/>
  <c r="Z20"/>
  <c r="V21"/>
  <c r="W21"/>
  <c r="Z21"/>
  <c r="V22"/>
  <c r="W22"/>
  <c r="Z22"/>
  <c r="V23"/>
  <c r="W23"/>
  <c r="Z23"/>
  <c r="V24"/>
  <c r="W24"/>
  <c r="Z24"/>
  <c r="V25"/>
  <c r="W25"/>
  <c r="Z25"/>
  <c r="V26"/>
  <c r="W26"/>
  <c r="Z26"/>
  <c r="V27"/>
  <c r="W27"/>
  <c r="Z27"/>
  <c r="V28"/>
  <c r="W28"/>
  <c r="Z28"/>
  <c r="V29"/>
  <c r="W29"/>
  <c r="Z29"/>
  <c r="V30"/>
  <c r="W30"/>
  <c r="Z30"/>
  <c r="V31"/>
  <c r="W31"/>
  <c r="Z31"/>
  <c r="V32"/>
  <c r="W32"/>
  <c r="Z32"/>
  <c r="V33"/>
  <c r="W33"/>
  <c r="Z33"/>
  <c r="V34"/>
  <c r="W34"/>
  <c r="Z34"/>
  <c r="V35"/>
  <c r="W35"/>
  <c r="Z35"/>
  <c r="V36"/>
  <c r="W36"/>
  <c r="Z36"/>
  <c r="V37"/>
  <c r="W37"/>
  <c r="Z37"/>
  <c r="V38"/>
  <c r="W38"/>
  <c r="Z38"/>
  <c r="V39"/>
  <c r="W39"/>
  <c r="Z39"/>
  <c r="V40"/>
  <c r="W40"/>
  <c r="Z40"/>
  <c r="V41"/>
  <c r="W41"/>
  <c r="Z41"/>
  <c r="V42"/>
  <c r="W42"/>
  <c r="Z42"/>
  <c r="V43"/>
  <c r="W43"/>
  <c r="Z43"/>
  <c r="V44"/>
  <c r="W44"/>
  <c r="Z44"/>
  <c r="V45"/>
  <c r="W45"/>
  <c r="Z45"/>
  <c r="V46"/>
  <c r="W46"/>
  <c r="Z46"/>
  <c r="V47"/>
  <c r="W47"/>
  <c r="Z47"/>
  <c r="V48"/>
  <c r="W48"/>
  <c r="Z48"/>
  <c r="V49"/>
  <c r="W49"/>
  <c r="Z49"/>
  <c r="V50"/>
  <c r="W50"/>
  <c r="Z50"/>
  <c r="V51"/>
  <c r="W51"/>
  <c r="Z51"/>
  <c r="V52"/>
  <c r="W52"/>
  <c r="Z52"/>
  <c r="V53"/>
  <c r="W53"/>
  <c r="Z53"/>
  <c r="V54"/>
  <c r="W54"/>
  <c r="Z54"/>
  <c r="V55"/>
  <c r="W55"/>
  <c r="Z55"/>
  <c r="V56"/>
  <c r="W56"/>
  <c r="Z56"/>
  <c r="V57"/>
  <c r="W57"/>
  <c r="Z57"/>
  <c r="V58"/>
  <c r="W58"/>
  <c r="Z58"/>
  <c r="V59"/>
  <c r="W59"/>
  <c r="Z59"/>
  <c r="V60"/>
  <c r="W60"/>
  <c r="Z60"/>
  <c r="V61"/>
  <c r="W61"/>
  <c r="Z61"/>
  <c r="V62"/>
  <c r="W62"/>
  <c r="Z62"/>
  <c r="V63"/>
  <c r="W63"/>
  <c r="Z63"/>
  <c r="V64"/>
  <c r="W64"/>
  <c r="Z64"/>
  <c r="V65"/>
  <c r="W65"/>
  <c r="Z65"/>
  <c r="V66"/>
  <c r="W66"/>
  <c r="Z66"/>
  <c r="V67"/>
  <c r="W67"/>
  <c r="Z67"/>
  <c r="V68"/>
  <c r="W68"/>
  <c r="Z68"/>
  <c r="V69"/>
  <c r="W69"/>
  <c r="Z69"/>
  <c r="V70"/>
  <c r="W70"/>
  <c r="Z70"/>
  <c r="V71"/>
  <c r="W71"/>
  <c r="Z71"/>
  <c r="V72"/>
  <c r="W72"/>
  <c r="Z72"/>
  <c r="V73"/>
  <c r="W73"/>
  <c r="Z73"/>
  <c r="V74"/>
  <c r="W74"/>
  <c r="Z74"/>
  <c r="V75"/>
  <c r="W75"/>
  <c r="Z75"/>
  <c r="V76"/>
  <c r="W76"/>
  <c r="Z76"/>
  <c r="V77"/>
  <c r="W77"/>
  <c r="Z77"/>
  <c r="V78"/>
  <c r="W78"/>
  <c r="Z78"/>
  <c r="V79"/>
  <c r="W79"/>
  <c r="Z79"/>
  <c r="V80"/>
  <c r="W80"/>
  <c r="Z80"/>
  <c r="V81"/>
  <c r="W81"/>
  <c r="Z81"/>
  <c r="V82"/>
  <c r="W82"/>
  <c r="Z82"/>
  <c r="V83"/>
  <c r="W83"/>
  <c r="Z83"/>
  <c r="V84"/>
  <c r="W84"/>
  <c r="Z84"/>
  <c r="V85"/>
  <c r="W85"/>
  <c r="Z85"/>
  <c r="V86"/>
  <c r="W86"/>
  <c r="Z86"/>
  <c r="V87"/>
  <c r="W87"/>
  <c r="Z87"/>
  <c r="V88"/>
  <c r="W88"/>
  <c r="Z88"/>
  <c r="V89"/>
  <c r="W89"/>
  <c r="Z89"/>
  <c r="V90"/>
  <c r="W90"/>
  <c r="Z90"/>
  <c r="V91"/>
  <c r="W91"/>
  <c r="Z91"/>
  <c r="V92"/>
  <c r="W92"/>
  <c r="Z92"/>
  <c r="V93"/>
  <c r="W93"/>
  <c r="Z93"/>
  <c r="V94"/>
  <c r="W94"/>
  <c r="Z94"/>
  <c r="V95"/>
  <c r="W95"/>
  <c r="Z95"/>
  <c r="V96"/>
  <c r="W96"/>
  <c r="Z96"/>
  <c r="V97"/>
  <c r="W97"/>
  <c r="Z97"/>
  <c r="V98"/>
  <c r="W98"/>
  <c r="Z98"/>
  <c r="V99"/>
  <c r="W99"/>
  <c r="Z99"/>
  <c r="V100"/>
  <c r="W100"/>
  <c r="Z100"/>
  <c r="V101"/>
  <c r="W101"/>
  <c r="Z101"/>
  <c r="V102"/>
  <c r="W102"/>
  <c r="Z102"/>
  <c r="V103"/>
  <c r="W103"/>
  <c r="Z103"/>
  <c r="V104"/>
  <c r="W104"/>
  <c r="Z104"/>
  <c r="V105"/>
  <c r="W105"/>
  <c r="Z105"/>
  <c r="V106"/>
  <c r="W106"/>
  <c r="Z106"/>
  <c r="V107"/>
  <c r="W107"/>
  <c r="Z107"/>
  <c r="V108"/>
  <c r="W108"/>
  <c r="Z108"/>
  <c r="V109"/>
  <c r="W109"/>
  <c r="Z109"/>
  <c r="V110"/>
  <c r="W110"/>
  <c r="Z110"/>
  <c r="V111"/>
  <c r="W111"/>
  <c r="Z111"/>
  <c r="V112"/>
  <c r="W112"/>
  <c r="Z112"/>
  <c r="V113"/>
  <c r="W113"/>
  <c r="Z113"/>
  <c r="V114"/>
  <c r="W114"/>
  <c r="Z114"/>
  <c r="V115"/>
  <c r="W115"/>
  <c r="Z115"/>
  <c r="V116"/>
  <c r="W116"/>
  <c r="Z116"/>
  <c r="V117"/>
  <c r="W117"/>
  <c r="Z117"/>
  <c r="V118"/>
  <c r="W118"/>
  <c r="Z118"/>
  <c r="V119"/>
  <c r="W119"/>
  <c r="Z119"/>
  <c r="V120"/>
  <c r="W120"/>
  <c r="Z120"/>
  <c r="V121"/>
  <c r="W121"/>
  <c r="Z121"/>
  <c r="V122"/>
  <c r="W122"/>
  <c r="Z122"/>
  <c r="V123"/>
  <c r="W123"/>
  <c r="Z123"/>
  <c r="V124"/>
  <c r="W124"/>
  <c r="Z124"/>
  <c r="V125"/>
  <c r="W125"/>
  <c r="Z125"/>
  <c r="V126"/>
  <c r="W126"/>
  <c r="Z126"/>
  <c r="V127"/>
  <c r="W127"/>
  <c r="Z127"/>
  <c r="V128"/>
  <c r="W128"/>
  <c r="Z128"/>
  <c r="V129"/>
  <c r="W129"/>
  <c r="Z129"/>
  <c r="V130"/>
  <c r="W130"/>
  <c r="Z130"/>
  <c r="V131"/>
  <c r="W131"/>
  <c r="Z131"/>
  <c r="V132"/>
  <c r="W132"/>
  <c r="Z132"/>
  <c r="V133"/>
  <c r="W133"/>
  <c r="Z133"/>
  <c r="V134"/>
  <c r="W134"/>
  <c r="Z134"/>
  <c r="V135"/>
  <c r="W135"/>
  <c r="Z135"/>
  <c r="V136"/>
  <c r="W136"/>
  <c r="Z136"/>
  <c r="V137"/>
  <c r="W137"/>
  <c r="Z137"/>
  <c r="V138"/>
  <c r="W138"/>
  <c r="Z138"/>
  <c r="Z5"/>
  <c r="W5"/>
  <c r="V5"/>
  <c r="V139"/>
  <c r="W139"/>
  <c r="Z139"/>
  <c r="V140"/>
  <c r="W140"/>
  <c r="Z140"/>
  <c r="V141"/>
  <c r="W141"/>
  <c r="Z141"/>
  <c r="V142"/>
  <c r="W142"/>
  <c r="Z142"/>
  <c r="V143"/>
  <c r="W143"/>
  <c r="Z143"/>
  <c r="V144"/>
  <c r="W144"/>
  <c r="Z144"/>
  <c r="V145"/>
  <c r="W145"/>
  <c r="Z145"/>
  <c r="V146"/>
  <c r="W146"/>
  <c r="Z146"/>
  <c r="V147"/>
  <c r="W147"/>
  <c r="Z147"/>
  <c r="V148"/>
  <c r="W148"/>
  <c r="Z148"/>
  <c r="V149"/>
  <c r="W149"/>
  <c r="Z149"/>
  <c r="V150"/>
  <c r="W150"/>
  <c r="Z150"/>
  <c r="V151"/>
  <c r="W151"/>
  <c r="Z151"/>
  <c r="V152"/>
  <c r="W152"/>
  <c r="Z152"/>
  <c r="V153"/>
  <c r="W153"/>
  <c r="Z153"/>
  <c r="V154"/>
  <c r="W154"/>
  <c r="Z154"/>
  <c r="V155"/>
  <c r="W155"/>
  <c r="Z155"/>
  <c r="V156"/>
  <c r="W156"/>
  <c r="Z156"/>
  <c r="V157"/>
  <c r="W157"/>
  <c r="Z157"/>
  <c r="V158"/>
  <c r="W158"/>
  <c r="Z158"/>
  <c r="V159"/>
  <c r="W159"/>
  <c r="Z159"/>
  <c r="V160"/>
  <c r="W160"/>
  <c r="Z160"/>
  <c r="V161"/>
  <c r="W161"/>
  <c r="Z161"/>
  <c r="V162"/>
  <c r="W162"/>
  <c r="Z162"/>
  <c r="V163"/>
  <c r="W163"/>
  <c r="Z163"/>
  <c r="V164"/>
  <c r="W164"/>
  <c r="Z164"/>
  <c r="V165"/>
  <c r="W165"/>
  <c r="Z165"/>
  <c r="V166"/>
  <c r="W166"/>
  <c r="Z166"/>
  <c r="V167"/>
  <c r="W167"/>
  <c r="Z167"/>
  <c r="V168"/>
  <c r="W168"/>
  <c r="Z168"/>
  <c r="V169"/>
  <c r="W169"/>
  <c r="Z169"/>
  <c r="V170"/>
  <c r="W170"/>
  <c r="Z170"/>
  <c r="V171"/>
  <c r="W171"/>
  <c r="Z171"/>
  <c r="V172"/>
  <c r="W172"/>
  <c r="Z172"/>
  <c r="V173"/>
  <c r="W173"/>
  <c r="Z173"/>
  <c r="V174"/>
  <c r="W174"/>
  <c r="Z174"/>
  <c r="V175"/>
  <c r="W175"/>
  <c r="Z175"/>
  <c r="V176"/>
  <c r="W176"/>
  <c r="Z176"/>
  <c r="V177"/>
  <c r="W177"/>
  <c r="Z177"/>
  <c r="V178"/>
  <c r="W178"/>
  <c r="Z178"/>
  <c r="V179"/>
  <c r="W179"/>
  <c r="Z179"/>
  <c r="V180"/>
  <c r="W180"/>
  <c r="Z180"/>
  <c r="V181"/>
  <c r="W181"/>
  <c r="Z181"/>
  <c r="V182"/>
  <c r="W182"/>
  <c r="Z182"/>
  <c r="V183"/>
  <c r="W183"/>
  <c r="Z183"/>
  <c r="V184"/>
  <c r="W184"/>
  <c r="Z184"/>
  <c r="V185"/>
  <c r="W185"/>
  <c r="Z185"/>
  <c r="V186"/>
  <c r="W186"/>
  <c r="Z186"/>
  <c r="V187"/>
  <c r="W187"/>
  <c r="Z187"/>
  <c r="V188"/>
  <c r="W188"/>
  <c r="Z188"/>
  <c r="V189"/>
  <c r="W189"/>
  <c r="Z189"/>
  <c r="V190"/>
  <c r="W190"/>
  <c r="Z190"/>
  <c r="V191"/>
  <c r="W191"/>
  <c r="Z191"/>
  <c r="V192"/>
  <c r="W192"/>
  <c r="Z192"/>
  <c r="V193"/>
  <c r="W193"/>
  <c r="Z193"/>
  <c r="V194"/>
  <c r="W194"/>
  <c r="Z194"/>
  <c r="V195"/>
  <c r="W195"/>
  <c r="Z195"/>
  <c r="V196"/>
  <c r="W196"/>
  <c r="Z196"/>
  <c r="V197"/>
  <c r="W197"/>
  <c r="Z197"/>
  <c r="V198"/>
  <c r="W198"/>
  <c r="Z198"/>
  <c r="V199"/>
  <c r="W199"/>
  <c r="Z199"/>
  <c r="V200"/>
  <c r="W200"/>
  <c r="Z200"/>
  <c r="V201"/>
  <c r="W201"/>
  <c r="Z201"/>
  <c r="V202"/>
  <c r="W202"/>
  <c r="Z202"/>
  <c r="V203"/>
  <c r="W203"/>
  <c r="Z203"/>
  <c r="V204"/>
  <c r="W204"/>
  <c r="Z204"/>
  <c r="V205"/>
  <c r="W205"/>
  <c r="Z205"/>
  <c r="V206"/>
  <c r="W206"/>
  <c r="Z206"/>
  <c r="V207"/>
  <c r="W207"/>
  <c r="Z207"/>
  <c r="V208"/>
  <c r="W208"/>
  <c r="Z208"/>
  <c r="V209"/>
  <c r="W209"/>
  <c r="Z209"/>
  <c r="V210"/>
  <c r="W210"/>
  <c r="Z210"/>
  <c r="V211"/>
  <c r="W211"/>
  <c r="Z211"/>
  <c r="V212"/>
  <c r="W212"/>
  <c r="Z212"/>
  <c r="U213"/>
  <c r="V213"/>
  <c r="W213"/>
  <c r="Z213"/>
  <c r="U214"/>
  <c r="V214"/>
  <c r="W214"/>
  <c r="Z214"/>
  <c r="U215"/>
  <c r="V215"/>
  <c r="W215"/>
  <c r="Z215"/>
  <c r="U216"/>
  <c r="V216"/>
  <c r="W216"/>
  <c r="Z216"/>
  <c r="U217"/>
  <c r="V217"/>
  <c r="W217"/>
  <c r="Z217"/>
  <c r="U218"/>
  <c r="V218"/>
  <c r="W218"/>
  <c r="Z218"/>
  <c r="U219"/>
  <c r="V219"/>
  <c r="W219"/>
  <c r="Z219"/>
  <c r="AY13" i="5"/>
  <c r="M19" l="1"/>
  <c r="O19"/>
  <c r="P19"/>
  <c r="T19"/>
  <c r="U19"/>
  <c r="AL18"/>
  <c r="AM18" s="1"/>
  <c r="AM16"/>
  <c r="AL16"/>
  <c r="D72" i="1"/>
  <c r="D71"/>
  <c r="D69"/>
  <c r="D68"/>
  <c r="D67"/>
  <c r="D65"/>
  <c r="D64"/>
  <c r="D63"/>
  <c r="D62"/>
  <c r="D61"/>
  <c r="D60"/>
  <c r="D59"/>
  <c r="D58"/>
  <c r="D57"/>
  <c r="D56"/>
  <c r="D55"/>
  <c r="D54"/>
  <c r="D52"/>
  <c r="D51"/>
  <c r="D50"/>
  <c r="D49"/>
  <c r="D47"/>
  <c r="D46"/>
  <c r="D45"/>
  <c r="D43"/>
  <c r="D42"/>
  <c r="D41"/>
  <c r="D40"/>
  <c r="D39"/>
  <c r="D37"/>
  <c r="D35"/>
  <c r="D34"/>
  <c r="D33"/>
  <c r="D32"/>
  <c r="D31"/>
  <c r="D30"/>
  <c r="D29"/>
  <c r="D28"/>
  <c r="D27"/>
  <c r="D25"/>
  <c r="D24"/>
  <c r="D23"/>
  <c r="D22"/>
  <c r="D21"/>
  <c r="D20"/>
  <c r="D19"/>
  <c r="D18"/>
  <c r="D17"/>
  <c r="D16"/>
  <c r="D15"/>
  <c r="D14"/>
  <c r="D13"/>
  <c r="D12"/>
  <c r="D11"/>
  <c r="D10"/>
  <c r="D9"/>
  <c r="D6"/>
  <c r="D7"/>
  <c r="D5"/>
  <c r="I73" l="1"/>
  <c r="F73"/>
  <c r="G72"/>
  <c r="G43"/>
  <c r="G42"/>
  <c r="G41" l="1"/>
  <c r="G71" l="1"/>
  <c r="G69"/>
  <c r="G68"/>
  <c r="G67"/>
  <c r="G65"/>
  <c r="G64"/>
  <c r="G63"/>
  <c r="G62"/>
  <c r="G61"/>
  <c r="G60"/>
  <c r="G59"/>
  <c r="G58"/>
  <c r="G57"/>
  <c r="G56"/>
  <c r="G55"/>
  <c r="G54"/>
  <c r="G52"/>
  <c r="G51"/>
  <c r="G50"/>
  <c r="G49"/>
  <c r="G47"/>
  <c r="G46"/>
  <c r="G45"/>
  <c r="G40"/>
  <c r="G39"/>
  <c r="G37"/>
  <c r="G35"/>
  <c r="G34"/>
  <c r="G33"/>
  <c r="G32"/>
  <c r="G31"/>
  <c r="G30"/>
  <c r="G29"/>
  <c r="G28"/>
  <c r="G27"/>
  <c r="G25"/>
  <c r="G24"/>
  <c r="G23"/>
  <c r="G22"/>
  <c r="G21"/>
  <c r="G20"/>
  <c r="G19"/>
  <c r="G18"/>
  <c r="G17"/>
  <c r="G16"/>
  <c r="G15"/>
  <c r="G14"/>
  <c r="G13"/>
  <c r="G12"/>
  <c r="G11"/>
  <c r="G10"/>
  <c r="G9"/>
  <c r="G6"/>
  <c r="G7"/>
  <c r="G5"/>
  <c r="G73" l="1"/>
</calcChain>
</file>

<file path=xl/sharedStrings.xml><?xml version="1.0" encoding="utf-8"?>
<sst xmlns="http://schemas.openxmlformats.org/spreadsheetml/2006/main" count="1333" uniqueCount="483">
  <si>
    <t>SKU #</t>
  </si>
  <si>
    <t>UPC</t>
  </si>
  <si>
    <t>Description</t>
  </si>
  <si>
    <t>Cost</t>
  </si>
  <si>
    <t>Retail</t>
  </si>
  <si>
    <t>Qty. Saleable</t>
  </si>
  <si>
    <t>Total</t>
  </si>
  <si>
    <t>Tester SKU #</t>
  </si>
  <si>
    <t>Qty. Tester</t>
  </si>
  <si>
    <t>Totals:</t>
  </si>
  <si>
    <t>LipFusion XL -2X Micro-Injected Collagen Advanced Lip Plumping Therapy</t>
  </si>
  <si>
    <t>LipFusion XXL - Instant Results + Long-term Volumizing Effects</t>
  </si>
  <si>
    <t>Primer LipFusion XL - Advanced Contouring Plumping Pencil</t>
  </si>
  <si>
    <t>LipFusion Colour Shine</t>
  </si>
  <si>
    <t>LipFusion Treatments</t>
  </si>
  <si>
    <t>LipFusion - Micro-Collagen Lip Plump Color Shine - Clear</t>
  </si>
  <si>
    <t>LipFusion - Micro-Collagen Lip Plump Color Shine - Sweet</t>
  </si>
  <si>
    <t>LipFusion - Micro-Collagen Lip Plump Color Shine - Bare</t>
  </si>
  <si>
    <t>LipFusion - Micro-Collagen Lip Plump Color Shine - Fresh</t>
  </si>
  <si>
    <t>LipFusion - Micro-Collagen Lip Plump Color Shine - Sexy</t>
  </si>
  <si>
    <t>LipFusion - Micro-Collagen Lip Plump Color Shine - Glow</t>
  </si>
  <si>
    <t>LipFusion - Micro-Collagen Lip Plump Color Shine - Blush</t>
  </si>
  <si>
    <t>LipFusion - Micro-Collagen Lip Plump Color Shine - Summer</t>
  </si>
  <si>
    <t>LipFusion - Micro-Collagen Lip Plump Color Shine - Flirt</t>
  </si>
  <si>
    <t>LipFusion - Micro-Collagen Lip Plump Color Shine - Berry</t>
  </si>
  <si>
    <t>LipFusion - Micro-Collagen Lip Plump Color Shine - Dream</t>
  </si>
  <si>
    <t>LipFusion - Micro-Collagen Lip Plump Color Shine - Sugar</t>
  </si>
  <si>
    <t>LipFusion - Micro-Collagen Lip Plump Color Shine - Bloom</t>
  </si>
  <si>
    <t>LipFusion - Micro-Collagen Lip Plump Color Shine - Ripe</t>
  </si>
  <si>
    <t>LipFusion - Micro-Collagen Lip Plump Color Shine - Boca Babe</t>
  </si>
  <si>
    <t>LipFusion - Micro-Collagen Lip Plump Color Shine - Purrr</t>
  </si>
  <si>
    <t>LashFusion</t>
  </si>
  <si>
    <t>LipFusion Infatuation</t>
  </si>
  <si>
    <t>LipFusion InFatuation - Liquid Shine Multi-Action Lip Fattener - Full Frontal</t>
  </si>
  <si>
    <t>LipFusion InFatuation - Liquid Shine Multi-Action Lip Fattener - In the Flesh</t>
  </si>
  <si>
    <t>LipFusion InFatuation - Liquid Shine Multi-Action Lip Fattener - Big &amp; Bare</t>
  </si>
  <si>
    <t>LipFusion InFatuation - Liquid Shine Multi-Action Lip Fattener - La Lip Jolie</t>
  </si>
  <si>
    <t>LipFusion InFatuation - Liquid Shine Multi-Action Lip Fattener - Pucker Up</t>
  </si>
  <si>
    <t>LipFusion InFatuation - Liquid Shine Multi-Action Lip Fattener - Angelic</t>
  </si>
  <si>
    <t>LipFusion InFatuation - Liquid Shine Multi-Action Lip Fattener - Screen Siren</t>
  </si>
  <si>
    <t>LipFusion InFatuation - Liquid Shine Multi-Action Lip Fattener - First Crush</t>
  </si>
  <si>
    <t>LipFusion InFatuation - Liquid Shine Multi-Action Lip Fattener - Lollipop</t>
  </si>
  <si>
    <t>LashFusion XXL - Extreme Volume + Long-Term Growth Mascara - Extreme Black</t>
  </si>
  <si>
    <t>StimulashFusion</t>
  </si>
  <si>
    <t>StimuLashFusion - Lash Enhancing &amp; Lengthening Mascara - Black</t>
  </si>
  <si>
    <t>StimuLashFusion Lash Enhancing Liquid Eye Liner - Intense Black</t>
  </si>
  <si>
    <t>GlowFusion</t>
  </si>
  <si>
    <t>GlowFusion - Micro-Tech Intuitive Active Bronzer - Luminous</t>
  </si>
  <si>
    <t>GlowFusion - Micro-Tech Intuitive Active Bronzer - Sunkissed</t>
  </si>
  <si>
    <t>GlowFusion - Micro-Tech Intuitive Active Bronzer - Radiance</t>
  </si>
  <si>
    <t>SculptDiva</t>
  </si>
  <si>
    <t>SculptDiva - Contouring + Sculpting Blush + AmpliFat - Crave</t>
  </si>
  <si>
    <t>SculptDiva - Contouring + Sculpting Blush + AmpliFat - Cherub</t>
  </si>
  <si>
    <t>SculptDiva - Contouring + Sculpting Blush + AmpliFat - Haute</t>
  </si>
  <si>
    <t>SculptDiva - Contouring + Sculpting Blush + AmpliFat - Gossip</t>
  </si>
  <si>
    <t>LipFusion Plump &amp; Shine Lipsticks</t>
  </si>
  <si>
    <t>LipFusion Plump &amp; Shine Lipstick - Babydoll</t>
  </si>
  <si>
    <t>LipFusion Plump &amp; Shine Lipstick - Lolita</t>
  </si>
  <si>
    <t>LipFusion Plump &amp; Shine Lipstick - Foreplay</t>
  </si>
  <si>
    <t>LipFusion Plump &amp; Shine Lipstick - Tease</t>
  </si>
  <si>
    <t>LipFusion Plump &amp; Shine Lipstick - Pillow Talk</t>
  </si>
  <si>
    <t>LipFusion Plump &amp; Shine Lipstick - La Femme</t>
  </si>
  <si>
    <t>LipFusion Plump &amp; Shine Lipstick - Silk Stockings</t>
  </si>
  <si>
    <t>LipFusion Plump &amp; Shine Lipstick - Moulin Rouge</t>
  </si>
  <si>
    <t>LipFusion Plump &amp; Shine Lipstick - Peep Show</t>
  </si>
  <si>
    <t>LipFusion Plump &amp; Shine Lipstick - Corset</t>
  </si>
  <si>
    <t>LipFusion Plump &amp; Shine Lipstick - Temptation</t>
  </si>
  <si>
    <t>LipFusion Plump &amp; Shine Lipstick - Rendevous</t>
  </si>
  <si>
    <t>Primers</t>
  </si>
  <si>
    <t>PrimeResults - Brightening Primer - Purple</t>
  </si>
  <si>
    <t>PrimeResults - Anti-Wrinkle Primer - Peach</t>
  </si>
  <si>
    <t>PrimeResults - Anti-Redness Primer - Green</t>
  </si>
  <si>
    <t>Illumifill</t>
  </si>
  <si>
    <t xml:space="preserve">IllumiFill Line Filling Luminizer with Amplifat </t>
  </si>
  <si>
    <t>N/A</t>
  </si>
  <si>
    <r>
      <t xml:space="preserve">FUSION </t>
    </r>
    <r>
      <rPr>
        <b/>
        <sz val="45"/>
        <color rgb="FFF3C3D9"/>
        <rFont val="Century Gothic"/>
        <family val="2"/>
      </rPr>
      <t>BEAUTY</t>
    </r>
  </si>
  <si>
    <t>LipFusion - Micro-Collagen Lip Plump Color Shine - Crave</t>
  </si>
  <si>
    <t>StimuLashFusion Brow Duo</t>
  </si>
  <si>
    <t>StimuLashFusion Lash &amp; Brow Transformation Set</t>
  </si>
  <si>
    <t xml:space="preserve">LipFusion InFatutation Trio Set </t>
  </si>
  <si>
    <t>StimuLashFusion - Intensive Night Conditioning Lash Enhancer - Treatment</t>
  </si>
  <si>
    <t>spring 2015 - Order Form S&amp;J</t>
  </si>
  <si>
    <t>Product/Item Identification Section</t>
  </si>
  <si>
    <t>Brand Information</t>
  </si>
  <si>
    <t>Product Information / Marketing Information</t>
  </si>
  <si>
    <t>Product Size &amp; Colour Variation information</t>
  </si>
  <si>
    <t>Additional Product Information on Product Display Page</t>
  </si>
  <si>
    <t>Item #</t>
  </si>
  <si>
    <t>UPC (retail/primary)
MANDATORY</t>
  </si>
  <si>
    <t>Brand Name ENGLISH 
MANDATORY</t>
  </si>
  <si>
    <t>Product Name ENGLISH
MANDATORY</t>
  </si>
  <si>
    <t>Product Name FRENCH</t>
  </si>
  <si>
    <t>Keyword(s) ENGLISH</t>
  </si>
  <si>
    <t>Keyword(s) FRENCH</t>
  </si>
  <si>
    <t>Product Romance Description EN</t>
  </si>
  <si>
    <t>Product Romance Description FR</t>
  </si>
  <si>
    <t>Item Size 
MANDATORY</t>
  </si>
  <si>
    <t>Size UOM EN 
MANDATORY</t>
  </si>
  <si>
    <t>Actual Shade Name</t>
  </si>
  <si>
    <t xml:space="preserve">Shade generic description </t>
  </si>
  <si>
    <t>Ingredients EN</t>
  </si>
  <si>
    <t>Ingredients FR</t>
  </si>
  <si>
    <t>How To Apply EN</t>
  </si>
  <si>
    <t>How To Apply FR</t>
  </si>
  <si>
    <t>Features &amp; Benefits ENGLISH</t>
  </si>
  <si>
    <t>Features &amp; Benefits FRENCH</t>
  </si>
  <si>
    <t>Fusion Beauty</t>
  </si>
  <si>
    <t>LipFusion XL : Repulpeur de lèvres à la fine pointe avec AH + 2 x plus de collagène micro-injecté</t>
  </si>
  <si>
    <t>Plumping, hydrating, treatment, gloss, lip</t>
  </si>
  <si>
    <t>repulpant, hydratant, traitement, gloss, lèvres</t>
  </si>
  <si>
    <t>The first nighttime treatment lip plumper that combines twice 2X the amount of Lipfusion’s patented dehydrated marine collagen plus hyaluronic acid.</t>
  </si>
  <si>
    <t>Le tout premier traitement repulpant de nuit pour les lèvres, recélant de l’acide hyaluronique et 2 x plus de collagène marin déshydraté breveté que LipFusion.</t>
  </si>
  <si>
    <t>g</t>
  </si>
  <si>
    <t>Polybutene, Paraffinum Liquidum (Mineral Oil), Pentaerythrityl Tetraisostearate, Silica Silylate, Triisostearyl Citrate, Ethylhexyl Palmitate, Aroma (Flavor), Benzyl Benzoate, Silica Dimethyl Silylate, Isopropylparaben, Isobutylparaben, Butylparaben, Phenoxyethanol, Butylene Glycol, Methoxypropanediol, Sodium Chondroitin, Sulfate, Ricinus Communis (Castor) Seed Oil, Sodium Saccharin, Propylparaben, Limonene, Atelocollagen, Benzyl Alcohol, Caprylyl Glycol, Sodium Hyaluronate, Linalool, Hexylene Glycol, BHT.</t>
  </si>
  <si>
    <t xml:space="preserve">For optimal results use LipFusion XL™ as a nighttime lip care. Apply to clean, dry lips. LipFusion XL™ can also be worn during the day in combination with other LipFusion™ products. </t>
  </si>
  <si>
    <t>Pour un résultat optimal, appliquez LipFusion XL en soin de nuit, sur les lèvres propres et asséchées. LipFusion XL se porte aussi le jour, en combinaison avec d'autres produits LipFusion.</t>
  </si>
  <si>
    <t xml:space="preserve">2x Marine Collagen Filling Spheres – for immediate plumping benefits </t>
  </si>
  <si>
    <t>2 x plus de sphères comblantes au collagène : pour des bienfaits repulpants immédiats.</t>
  </si>
  <si>
    <t>LipFusion XXL : Repulpeur de lèvres à la fine pointe avec AH + 2 x plus de collagène micro-injecté</t>
  </si>
  <si>
    <t xml:space="preserve">The lip-plumping benefits of LipFusion XL, amplified. This non-injectable lip volumizing therapy takes the revolutionary plumping technology of LipFusion XL and with the addition of two innovative new active ingredients enhances lip volume to give fuller, curvier and more youthful looking lips. </t>
  </si>
  <si>
    <t>Les bienfaits repulpants de LipFusion XL, mais amplifiés !  Cette thérapie volumisante pour les lèvres, sans injection, a recours à la même technologie repulpante de pointe que LipFusion XL, à laquelle s’ajoutent 2 nouveaux ingrédients actifs pour augmenter le volume des lèvres, les faisant paraître plus charnues, mieux galbées et rajeunies.</t>
  </si>
  <si>
    <t xml:space="preserve">OCTYLDODECANOL ,POLYBUTENE , SILICA DIMETHYL SILYLATE , PENTAERYTHRITHYL TETRAISOSTEARATE , ETHYLHEXYL PALMITATE, FLAVOR/AROMA , CETEARYL ETHYLHEXANOATE , QUATERNIUM-90 BENTONITE, MENTHOXYPROPANEDIOL , CAPRYLYL GLYCOL , 1,2-HEXANEDIOL , METHYL, NICOTINATE , PROPYLENE CARBONATE , BUTYLENE GLYCOL, SORBITAN, ISOSTEARATE , SACCHARIN , SODIUM CHONODROITIN SULFATE , CAFFEINE , NIACIN , PORTULACA PILOSA EXTRACT , ATELOCOLLAGEN, PHENOXYETHANOL, HEXYLENE, GLYCOL, SODIUM YALURONATE, SUCROSE COCOATE, WATER/AQUA,/EAU, </t>
  </si>
  <si>
    <t>For optimal results use LipFusion XXL™ during the day while using LipFusion XL™ as a nighttime lip care. Apply to clean, dry lips. LipFusion XXL™ can also be worn in combination with other LipFusion™ products.</t>
  </si>
  <si>
    <t>Pour un résultat optimal, utilisez LipFusion XXL le jour et LipFusion XL, la nuit. Appliquez sur des lèvres propres et asséchées. LipFusion XXL se porte aussi en combinaison avec d'autres produits LipFusion.</t>
  </si>
  <si>
    <t xml:space="preserve">InstaPlump patented technology offers instant lip plumping benefits; an initial warming and tingling effect is followed by an improvement in lip volume that lasts for 2-4 hours; active ingredients include Caffeine and Niacin </t>
  </si>
  <si>
    <t>LipFusion XL : Crayon contour des lèvres avec AH + 2 X plus de micro-collagène</t>
  </si>
  <si>
    <t>Plumping, hydrating, treatment, contour, lip</t>
  </si>
  <si>
    <t>repulpant, hydratant, traitement, contour, lèvres</t>
  </si>
  <si>
    <t xml:space="preserve">All the benefits of LipFusionXL 2X 
Micro-Collagen + HA in a daytime lip priming contour pencil! Instantly plumps and firms lips with concentrated formula of 2X micro collagen-filling spheres™ and hyaloronic acid-filling spheres 
</t>
  </si>
  <si>
    <t>Tous les bienfaits de LipFusion XL avec AH + 2 x plus de micro-collagène, offerts dans un crayon contour/base pour les lèvres ! Il repulpe et raffermit instantanément grâce à sa formule concentrée recélant 2 x plus de sphères comblantes™  au micro-collagène et de sphères comblantes d’acide hyaluronique.</t>
  </si>
  <si>
    <t>Ricinnus Communis (Castor) Seed Oil, Isopropyl Myristate, Euphoria Cerifera (Candelilla) Wax, Caprylic/Capric Triglyceride, Octyldodecanol, Mineral Oil, Mica, Beeswax, Pentaerythrityl Tetraisostearate, Ethylhexyl Palmitate, Flavor, Silica Dimethyl Silylate, Titanium Dioxide, Silica, Lanolin Alcohol, Caprylyl Glycol, 1,2-Hexanediol, BHT, Butylene Glycol, Sodium Chondroitin Sulfate, Iron Oxides, Atelocollagen, Phenoxyethanol, Hexylene Glycol, Sodium Hyaluronate.</t>
  </si>
  <si>
    <t xml:space="preserve">Apply Primer LipFusion XL™ over the entire surface of the lips. Wait 2-3 minutes before applying lip color. </t>
  </si>
  <si>
    <t>Appliquez la base LipFusion XL sur toute la surface des lèvres. Attendez de 2 à 3 minutes, puis maquillez les lèvres.</t>
  </si>
  <si>
    <t xml:space="preserve">2x Hyaluronic Acid - offers extraordinary moisturization and promotes cell renewal in lips diminishing wrinkles and smoothing, as well as making lips appear fuller and younger. </t>
  </si>
  <si>
    <t>2 x plus d’acide hyaluronique : hydrate remarquablement et favorise la régénération cellulaire, atténuant les rides et faisant paraître les lèvres plus satinées, plus charnues et rajeunies.</t>
  </si>
  <si>
    <t>LipFusion ColourShine Original</t>
  </si>
  <si>
    <t>LipFusion ColourShine - repulpeur original</t>
  </si>
  <si>
    <t xml:space="preserve">The premiere product from FusionBeauty. Revolutionary lip plumper that uses patented marine collagen microspheres to plump up lips instantly and painlessly. </t>
  </si>
  <si>
    <t>Tout premier produit de LipFusion. Ce révolutionnaire repulpeur de lèvres utilise des sphères de collagène marin pour galber les lèvres instantanément et sans douleur.</t>
  </si>
  <si>
    <t>Clear</t>
  </si>
  <si>
    <t>Polybutene, Mineral Oil (Paraffinum Liquidum), Triisostearyl Citrate, Silica Silylate, Pentaerythrityl Tetraisostearate, Silica Dimethyl Silylate, Butylene Glycol, Sodium Chondroitin Sulfate, Atelocollagen, Flavor (Aroma), Propylparaben, Isopropylparaben, Isobutylparaben, Butylparaben, Ricinus Communis (Castor) Seed Oil, Saccharin, Ascorbic Acid, Retinyl Palmitate, Tocopheryl Acetate. May Contain: Mica (CI 77019), Titanium Dioxide (CI 77891), Red 7 Lake (CI 15850), Red 27 Lake (CI 45410), Red 6 Lake (CI 15850), Red 28 Lake, Red 22 Lake, Red 30 Lake (CI 73360), Yellow 5 Lake (CI 19140), Yellow 6 Lake (CI 15985), Iron Oxides (CI 77491, CI 77492, CI 77499), Blue 1 Lake (CI 42090), Carmine (CI 75470), Bismuth Oxychloride (CI 77163).</t>
  </si>
  <si>
    <t>Apply a generous coat over clean, dry lips. LipFusion™ will begin plumping naturally in 3-5 minutes. Benefits can last up to 24 hours.</t>
  </si>
  <si>
    <t>Appliquez généreusement sur les lèvres, propres et asséchées. LipFusion commencera à repulper naturellement en 3 à 5 minutes. Les bienfaits peuvent durer jusqu'à 24 heures.</t>
  </si>
  <si>
    <t xml:space="preserve">Marine Collagen Filling Spheres – for immediate plumping benefits </t>
  </si>
  <si>
    <t>Sphères comblantes au collagène marin - pour un effet absorbant repulpant immédiat</t>
  </si>
  <si>
    <t>LipFusion ColourShine</t>
  </si>
  <si>
    <t>LipFusion ColourShine - repulpeur coloré</t>
  </si>
  <si>
    <t>Plumping, hydrating, treatment, gloss, lip</t>
    <phoneticPr fontId="0" type="noConversion"/>
  </si>
  <si>
    <t xml:space="preserve">A collection of vibrant sexy shades with a moisturizing treatment gloss infused with LipFusion's revolutionary Micro-Injected Collagen plumping technology. </t>
  </si>
  <si>
    <t>Cet assortiment de brillants à lèvres aux nuances vives et sexy avec traitement hydratant recèle la révolutionnaire technologie repulpante au collagène micro-injecté, propre à LipFusion.</t>
  </si>
  <si>
    <t>Sweet</t>
  </si>
  <si>
    <t>Pink</t>
  </si>
  <si>
    <t>Bare</t>
  </si>
  <si>
    <t>Fresh</t>
  </si>
  <si>
    <t>Sexy</t>
  </si>
  <si>
    <t>Glow</t>
  </si>
  <si>
    <t>Blush</t>
  </si>
  <si>
    <t>Summer</t>
  </si>
  <si>
    <t>Flirt</t>
  </si>
  <si>
    <t>Berry</t>
  </si>
  <si>
    <t>Red</t>
  </si>
  <si>
    <t>Dream</t>
  </si>
  <si>
    <t>Sugar</t>
  </si>
  <si>
    <t>Bloom</t>
  </si>
  <si>
    <t>Ripe</t>
  </si>
  <si>
    <t>Boca Babe</t>
  </si>
  <si>
    <t>Crave</t>
  </si>
  <si>
    <t>Purrr</t>
  </si>
  <si>
    <t>Nude</t>
  </si>
  <si>
    <t>LipFusion InFatuation</t>
  </si>
  <si>
    <t>LipFusion InFatuation - rouge repulpant</t>
  </si>
  <si>
    <t>Plumping, hydrating, lipgloss, lip, colour</t>
    <phoneticPr fontId="0" type="noConversion"/>
  </si>
  <si>
    <t>repulpant, hydratant, brillant à lèvres, fard, couleur</t>
  </si>
  <si>
    <t xml:space="preserve">Liquid lip color with an advanced formula that  delivers instant and long term plumping results. New precision  brush delivers flawless application and seamless color coverage.  Innovative texture merges the brilliance of a gloss with the luxury  of a liquid lipstick for high impact shine. Irritant-free! paraben-free!  silicone-free! </t>
    <phoneticPr fontId="0" type="noConversion"/>
  </si>
  <si>
    <t>Grâce à sa formule à la fine pointe, ce fard à lèvres liquide permet de repulper à court et à long terme. Son nouveau pinceau de précision assure une application parfaite et une couvrance homogène. Sa texture innovatrice allie la brillance d’un gloss à la richesse d’un rouge à lèvres liquide pour un fini lustré de choc. Exempt d’irritants, parabènes et silicone !!!</t>
  </si>
  <si>
    <t>In the Flesh</t>
  </si>
  <si>
    <t>For best results, apply to clean, dry lips with applicator brush. Apply a single coat for a sheer effect or layer for more coverage.</t>
  </si>
  <si>
    <t>Pour un résultat optimal, appliquez sur les lèvres, propres et asséchées, grâce à l'applicateur. Une couche suffit pour un fini diaphane, sinon il est possible de superposer pour une couvrance accrue.</t>
  </si>
  <si>
    <t xml:space="preserve">AmpliFat– a concentrate works with the skin’s own triggers to help increase two key proteins that occur naturally in the skin </t>
  </si>
  <si>
    <t>AmpliFat : concentré collaborant avec les déclencheurs naturels de la peau afin d’aider à stimuler 2 protéines essentielles, présentes naturellement dans la peau.</t>
  </si>
  <si>
    <t>Full Frontal</t>
  </si>
  <si>
    <t>Big &amp; Bare</t>
  </si>
  <si>
    <t>La Lip Jolie</t>
  </si>
  <si>
    <t>Pucker Up</t>
  </si>
  <si>
    <t>Angelic</t>
  </si>
  <si>
    <t>Screen Siren</t>
  </si>
  <si>
    <t>First Crush</t>
  </si>
  <si>
    <t>Lollipop</t>
  </si>
  <si>
    <t>LashFusion XXL - Extreme Volume + Long-Term Growth Mascara</t>
  </si>
  <si>
    <t>LashFusion XXL : Mascara volume extrême + croissance à long terme</t>
  </si>
  <si>
    <t>Lengthening, volume, mascara, eyelashes, enhance</t>
  </si>
  <si>
    <t>allongeant, volume, mascara, cils, améliore</t>
  </si>
  <si>
    <t xml:space="preserve">Nutrient-rich volumizing mascara with patented technology thickens, strengthens, conditions and encourages lash growth. </t>
  </si>
  <si>
    <t xml:space="preserve">Ce mascara volumateur enrichissant avec technologie brevetée, densifie, fortifie et revitalise les cils en plus d’encourager leur croissance. </t>
  </si>
  <si>
    <t>Extreme Black</t>
  </si>
  <si>
    <t>Black</t>
  </si>
  <si>
    <t>CYCLOPENTASILOXANE, CERA ALBA/BEESWAX, (CI 77499)/IRON OXIDES, COPERNICIA CERIFERA CERA/ COPERNICIA CERIFERA (CARNAUBA) WAX, STEARIC ACID, ALCOHOL DENAT., NYLON 12, VP/EICOSENE COPOLYMER, TRIETHANOLAMINE, ACACIA SENEGAL GUM, GLYCERIN, POLYBUTENE
VP/VA COPOLYMER, PHENOXYETHANOL, POLYVINYL ALCOHOL, MINOMETHYLPROPANEDIOL, PANTHENOL, PROPYLENE GLYCOL, POLYQUATERNIUM-10, ASCORBYL PALMITATE, ETHYLHEXLGLYCERIN, BIOTINOYL TRIPEPTIDE-1</t>
    <phoneticPr fontId="0" type="noConversion"/>
  </si>
  <si>
    <t>From root to tip, apply a generous coat of LashFusion XXL Mascara to clean, dry lashes in smooth upward strokes. Use the narrow tip of the brush for separating and enhancing, and the wide end for extreme volume and length. Add additional coats, as desired.</t>
  </si>
  <si>
    <t>De la racine à la pointe, appliquez une généreuse couche de mascara LashFusion XXL sur de scils propres et asséchés. Séparez et rehaussez grâce à la pointe de l'applicateur, et densifier en allongeant grâce à l'extrémité élargie.</t>
  </si>
  <si>
    <t xml:space="preserve">Widelash™ active ingredient strengthens each lash giving the appearance of longer, fuller, more dramatic lashes.  Nutrient-rich formula </t>
  </si>
  <si>
    <t>Widelash™ : ingrédient actif fortifiant qui fait paraître chaque cil plus long, plus gros et plus spectaculaire. Formule riche en nutriments.</t>
  </si>
  <si>
    <t>StimuLashFusion - Lash Enhancing &amp; Lengthening Mascara</t>
  </si>
  <si>
    <t>StimuLash Fusion : Mascara allongeant rehausse-cils</t>
  </si>
  <si>
    <t xml:space="preserve">Length, definition and flexibility are ensured by the perfectly balanced formula that coat lashes with perfect adherence, and leaves lashes feeling silky and smooth, allowing natural movement of lashes. Uses the newest lash enhancement technology for naturally beautiful, plentiful eyelashes! </t>
  </si>
  <si>
    <t>Ce somptueux mascara longue tenue allonge les cils de manière spectaculaire sur-le-champ et avec le temps. Longueur, définition et flexibilité assurées grâce à la formule parfaitement équilibrée qui adhère et gaine chaque cil parfaitement, permettant à la frange de bouger naturellement. Ayez recours à la toute dernière technologie amplificatrice pour de superbes cils naturellement fournis !</t>
  </si>
  <si>
    <t>Water/Aqua/Eau, Iron Oxides (CI 77491, CI 77492, CI 77499), Glycerin, Ceresin, Acrylates/Ethylhexyl Acrylate Copolymer, Acacia Senegal Gum, Cetyl Alcohol, Stearic Acid, Hydrogenated Polyisobutene, Triethanolamine, Cera Carnauba/Copernicia Cerifera (Carnauba) Wax/Cire De Carnauba, Methyl Methacrylate Crosspolymer, Magnesium Aluminum Silicate, Hydroxyethyl Urea, Isododecane, Behenyl Methacrylate/T-Butyl Methacrylate Copolymer, Rice Amino Acids, Lactobacillus/Date Fruit Ferment Extract, Aloe Barbadensis Leaf Extract, Carthamus Tinctorius (Safflower) Seed Oil, Myristoyl Pentapeptide-17, Paraffinum Liquidum/Mineral Oil/Huile Minerale, Tocopheryl Acetate, Polyperfluoroethoxymethoxy Difluoroethyl PEG Phosphate, Polyisobutene, Laureth-21, Silica, Cellulose, Panthenol, Phytantriol, Keratin Amino Acids, Acrylates Copolymer, Quaternium-15, Phenoxyethanol, Caprylyl Glycol, Potassium Sorbate, Hexylene Glycol.</t>
  </si>
  <si>
    <t xml:space="preserve">Apply mascara onto bare lashes. Starting at the root, wiggle the mascara wand side to side and upwards towards the tips. Apply as many coats as desired. </t>
  </si>
  <si>
    <t>Appliquez sur les cils à nu. En partant des racines, remontez en zigzaguant vers les pointes. Appliquez autant de couches que désiré.</t>
  </si>
  <si>
    <t xml:space="preserve">Sympeptide - Lengthens and thickens the eyelashes. Fortifies the hair. Helps stimulate keratin genes. </t>
  </si>
  <si>
    <t>Sympeptide - Allonge et densifie les cils. Fortifie la tige. Aide à stimuler les gènes de kératine.</t>
  </si>
  <si>
    <t>StimuLashFusion Lash Enhancing Liquid Eye Liner</t>
  </si>
  <si>
    <t>StimuLash Fusion : Eyeliner liquide rehausse-cils</t>
  </si>
  <si>
    <t>Eyeliner, lash, growth, enhance, liquid, eyeliner, intense, bold</t>
  </si>
  <si>
    <t>Eyeliner, cil, croissance, liquide, intense, audacieux</t>
  </si>
  <si>
    <t xml:space="preserve">The first hybrid long wear eye liner and lash enhancer! A breakthrough in lash enhancement technology for fuller, longer and thicker eyelashes! This extreme long lasting liquid eye liner provides dramatic, intense black color to the lash line while delivering a dose of SymPeptide to improve the appearance of longer and thicker lashes over time. </t>
  </si>
  <si>
    <t>Le tout premier hybride d’eyeliner longue tenue et d’amplificateur de cils ! Une avancée dans la technologie amplificatrice pour des cils plus denses, plus longs et plus fournis ! Cet eyeliner liquide extrême à tenue prolongée, souligne le regard d’une riche teinte noire intense et spectaculaire, en plus d’apporter une dose de SymPeptide faisant paraître les cils plus longs et plus épais avec le temps.</t>
  </si>
  <si>
    <t>Intense Black</t>
  </si>
  <si>
    <t>Water, Glycerin, Black 2, PEG-32, Cocamidopropyl Betaine, Disodium Cetyl, Phenyl Ether Disulfonate, PVM/MA Decadiene Crosspolymer, Xanthan Gum, Methylparaben, Disodium EDTA, Myristoyl Pentapeptide-17, Iodopropynyl Butylcarbamate, Methylisothiazolinone.</t>
  </si>
  <si>
    <t xml:space="preserve">Apply marker pen to the lash line from the inner corner to the outer corner. </t>
  </si>
  <si>
    <t>Tracez le long de la frange de cils, à la racine, du coin interne au coin externe de l'oeil.</t>
  </si>
  <si>
    <t>StimuLashFusion : traitement de nuit revitalisant pour les cils</t>
  </si>
  <si>
    <t>Treatment, serum, lash enhancing, night, growth, length, full, dramatic</t>
  </si>
  <si>
    <t>traitement, sérum, rehausse-cils, nuit, croissance, longueur, dense, spectaculaire</t>
  </si>
  <si>
    <t xml:space="preserve">An exceptional topical night conditioning treatment designed to stimulate eyelash 
growth and nourishment. </t>
  </si>
  <si>
    <t>Ce sérum topique de nuit aide à améliorer notablement l’aspect des cils naturels, les faisant paraître plus fournis, plus longs et plus denses.</t>
  </si>
  <si>
    <t>mL</t>
  </si>
  <si>
    <t>AQUA/WATER/EAU, GLYCERIN, HYDROLYZED GLYCOSAMINOGLYCANS, SODIUM HYALURONATE, PANTHENOL, VITIS VINIFERA (GRAPE) SEED EXTRACT, SODIUM LACTATE, SODIUM PCA, PANAX GINSENG ROOT EXTRACT, PROLINE, YEAST EXTRACT, PHENOXYETHANOL, CHAMOMILLA RECUTITA (MATRICARIA) FLOWER EXTRACT, ARCTOSTAPHYLOS UVA URSI LEAF EXTRACT, MAGNESIUM ASCORBYL PHOSPHATE, TOCOPHERYL ACETATE, POLYSORBATE 20, HYDROXYETHYLCELLULOSE, SORBITOL, TRIETHANOLAMINE, METHYLPARABEN, ETHYLPARABEN, PROPYLPARABEN, BUTYLPARABEN, ISOBUTYLPARABEN, ACETYL TETRAPEPTIDE-3, MYRISTOYL PENTAPEPTIDE -17</t>
    <phoneticPr fontId="0" type="noConversion"/>
  </si>
  <si>
    <t xml:space="preserve">Use once daily at nighttime. Rinse lashes with warm water to neutralize and wait until eyelashes are fully dry before applying the product. 
Apply with applicator brush, in a thin line, along upper lash line only at the root area (as though you are applying eye liner). </t>
  </si>
  <si>
    <t>Utilisez une fois par jour, de nuit. Rincez les cils à l'eau tiède afin de neutraliser, puis, une fois qu'ils ont séchés, appliquez le produit au moyen de l'applicateur en tracant à la racine (comme pour un eyeliner).</t>
  </si>
  <si>
    <t xml:space="preserve">SymPeptide Unique peptide blend that fortifies eyelashes in their growth stage, ensuring a thicker and more plentiful lash line. </t>
  </si>
  <si>
    <t>SymPeptide - Mélange peptidique unique qui fortifie les cils durant leur croissance, assurant une frange dense et fournie.</t>
  </si>
  <si>
    <t>StimuLashFusion : Duo sourcils</t>
  </si>
  <si>
    <t>Treatment, serum, brow enhancing, night, growth, length, full, dramatic</t>
  </si>
  <si>
    <t>traitement, sérum, rehausse-sourcils, nuit, longueur, dense, spectaculaire</t>
  </si>
  <si>
    <t>An exceptional topical night conditioning treatment designed to stimulate eyebrow growth and nourishment, and a grooming gel to provide a polished, perfectly groomed look.</t>
  </si>
  <si>
    <t>Un exceptionnel traitement topique revitalisant de nuit stimule la croissance des sourcils et les enrichit, tandis que le gel permet la mise en forme de sourcils pour un look impeccable.</t>
  </si>
  <si>
    <t>Water/Aqua/eau, ALUMINUM STARCH OCTENYLSUCCINATE, GLYCERIN, PVP, POLYSORBATE 20, SORBITOL, VEGETABLE OIL, PHENOXYETHANOL, DIMETHICONE, SODIUM CARBOMER, SODIUM ACRYLATE/ACRYLOYLDIMETHYL TAURATE COPOLYMER, ISOHEXADECANE, ETHYLHEXYLGLYCERIN, DISODIUM EDTA, POLYSORBATE 80, CAMELINA SATIVA SEED OIL, MYRISTOYL PENTAPEPTIDE-17, MYRISTOYL HEXAPEPTIDE-16</t>
  </si>
  <si>
    <t>For optimal results, apply brow enhancing serum to eyebrows during the day and/or at bedtime. For perfectly groomed brows, use the grooming gel bristle applicator to shape and style brows, as desired. Allow gel formula to set and dry.</t>
  </si>
  <si>
    <t>Pour un résultat optimal, appliquez le sérum rehausse-sourcils le jour et/ou au coucher. Pour des sourcils bien dociles, utilisez l'applicateur fourni avec le gel. Laissez sécher la formule.</t>
  </si>
  <si>
    <t>StimuLashFusion : Trousse pour transformation des cils et sourcils</t>
  </si>
  <si>
    <t>Treatment, serum, eye and brow enhancing, night, growth, length, full, dramatic, mascara, eyeliner, eyelashes, kit</t>
  </si>
  <si>
    <t>traitement, sérum, rehausse-sourcils, regard, nuit, croissance, longueur, fourni, spectaculaire, mascara, eyeliner, cils, trousse</t>
  </si>
  <si>
    <t>The essential starter kit for your lash and brow enhancing, grooming and     makeup  needs- great for travel!</t>
  </si>
  <si>
    <t>Trousse de départ essentielle pour rehausser cils et sourcils et faciliter leur maquillage et mise en forme. Idéal pour le voyage !</t>
  </si>
  <si>
    <t>GlowFusion Bronzer</t>
  </si>
  <si>
    <t xml:space="preserve">GlowFusion : Poudre bronzante </t>
  </si>
  <si>
    <t>Bronzer, glow, smooth, lift, natural, sheer</t>
    <phoneticPr fontId="0" type="noConversion"/>
  </si>
  <si>
    <t>poudre bronzante, éclat, lift, naturel, diaphane</t>
  </si>
  <si>
    <t xml:space="preserve">Distinctive line of bronzers with our proprietary _x000B_anti wrinkle blend of naturally derived ingredients._x000B_bronzers that provide a luxurious complexion _x000B_perfecting glow, infused with Vitamin C and E. </t>
  </si>
  <si>
    <t>Cette gamme de poudres bronzantes se démarque grâce à notre combinaison brevetée d’ingrédients antirides d’origine naturelle. Infusées de vitamines C et E, elles procurent un éclat qui peaufine somptueusement le teint.</t>
  </si>
  <si>
    <t>Luminous</t>
  </si>
  <si>
    <t>Brown</t>
  </si>
  <si>
    <t>Mica, Talc, Dimethicone, Polymethylsilsesquioxane, Zinc Stearate, Silica, Water/Aqua/Eau, Hdi/Trimethylol Hexyllactone Crosspolymer, Zinc Oxide, Caprylic/Caprictriglyceride, Aminobutyric Acid, Panax Ginseng Root Extract, Portulaca Oleracea Extract, Centella Asiatica Extract, Barium Sulfate, Cholesterol, Ceramide 3, Phytosphingosine, Dimethylacrylamide/Acrylic Acid, Polystyrene Ethyl Methacrylate Copolymer, Triethoxycaprylylsilane, Trisodium EDTA, Lauryl Laurate, Cylopentasiloxane, Dimethicone/Vinyl Dimethicone Copolymer, Methylparaben, Propylparaben, Ethylparaben. May Contain/Peut Contenir: Titanium Dioxide (CI 77891), Iron Oxides (CI 77491, Ci 77492, CI 77499), Yellow 5 (CI 19140)
All Other: BEESWAX/CERA ALBA/CIRE D'ABEILLE, BUTYROSPERMUM PARKII (SHEA) BUTTER, CAPRYLIC/CAPRIC TRIGLYCERIDE, CAPRYLYL GLYCOL, CARTHAMUS TINCTORIUS (SAFFLOWER) SEED OIL, CENTELLA ASIATICA EXTRACT, IRON OXIDES (CI 77491; CI 77492; CI 77499), MICA, PANAX GINSENG ROOT EXTRACT, PHENOXYETHANOL, PORTULACA OLERACEA (PURSLANE)EXTRACT, SILICA, SORBIC ACID, TALC, TITANIUM DIOXIDE (CI 77891), TOCOPHERYL ACETATE, ZINC STEARATE</t>
    <phoneticPr fontId="0" type="noConversion"/>
  </si>
  <si>
    <t>Blend onto skin using a large make-up brush for smooth, sun-kissed results. Combine with other GlowFusion™, LiftFusion™ or LashFusion™ Mascara to create your perfect, customized shade of glow.</t>
  </si>
  <si>
    <t>Fondez au teint au moyen d'un pinceau poudre et obtenez un hâle santé. Combinez avec  une autre teinte GlowFusion™, LiftFusion™ ou le mascara LashFusion™ et créez votre look sur mesure.</t>
  </si>
  <si>
    <t xml:space="preserve">Vitamin E fights free radicals to prevent premature aging </t>
  </si>
  <si>
    <t>Vitamine E : combat les radicaux libres afin de prévenir le vieillissement prématuré.</t>
  </si>
  <si>
    <t>Sunkissed</t>
  </si>
  <si>
    <t>Radiance</t>
  </si>
  <si>
    <t>SculptDiva Blush</t>
  </si>
  <si>
    <t xml:space="preserve">Sculpt Diva : Fard à joues </t>
  </si>
  <si>
    <t>Cheek, colour, cream, powder, silky, condition, firm, sheer</t>
    <phoneticPr fontId="0" type="noConversion"/>
  </si>
  <si>
    <t>joues, fard, crème, poudre, soyeuse, revitalisante, fermeté, diaphane</t>
  </si>
  <si>
    <r>
      <t xml:space="preserve">A silky cream to powder blush that glides </t>
    </r>
    <r>
      <rPr>
        <sz val="11"/>
        <color indexed="8"/>
        <rFont val="小塚明朝 Pro R"/>
        <family val="2"/>
        <charset val="128"/>
      </rPr>
      <t>_x000B_</t>
    </r>
    <r>
      <rPr>
        <sz val="11"/>
        <color theme="1"/>
        <rFont val="Calibri"/>
        <family val="2"/>
        <scheme val="minor"/>
      </rPr>
      <t xml:space="preserve">on effortlessly for the most natural flush of color. Infused </t>
    </r>
    <r>
      <rPr>
        <sz val="11"/>
        <color indexed="8"/>
        <rFont val="小塚明朝 Pro R"/>
        <family val="2"/>
        <charset val="128"/>
      </rPr>
      <t>_x000B_</t>
    </r>
    <r>
      <rPr>
        <sz val="11"/>
        <color theme="1"/>
        <rFont val="Calibri"/>
        <family val="2"/>
        <scheme val="minor"/>
      </rPr>
      <t xml:space="preserve">with Rose Bud Extracts, it helps to reduce the appearance </t>
    </r>
    <r>
      <rPr>
        <sz val="11"/>
        <color indexed="8"/>
        <rFont val="小塚明朝 Pro R"/>
        <family val="2"/>
        <charset val="128"/>
      </rPr>
      <t>_x000B_</t>
    </r>
    <r>
      <rPr>
        <sz val="11"/>
        <color theme="1"/>
        <rFont val="Calibri"/>
        <family val="2"/>
        <scheme val="minor"/>
      </rPr>
      <t xml:space="preserve">of pores on cheeks and hydrates with advanced skin conditioners. </t>
    </r>
    <r>
      <rPr>
        <sz val="11"/>
        <color indexed="8"/>
        <rFont val="小塚明朝 Pro R"/>
        <family val="2"/>
        <charset val="128"/>
      </rPr>
      <t>_x000B_</t>
    </r>
    <r>
      <rPr>
        <sz val="11"/>
        <color theme="1"/>
        <rFont val="Calibri"/>
        <family val="2"/>
        <scheme val="minor"/>
      </rPr>
      <t xml:space="preserve">This double-duty cheek color delivers a concentrated dose of AmpliFat™ for visibly firmer, more youthful looking cheeks in 28 days. </t>
    </r>
  </si>
  <si>
    <t>Ce soyeux fard crème-poudre se fond sans effort au teint qu’il ravive de manière discrète. Infusé d’extrait de bouton de rose, il aide à atténuer l’apparence des pores sur les joues et hydrate au moyen de revitalisants cutanés à la fine pointe. Fard double fonction, il procure une dose d’AmpliFat™, un concentré de wakamé marin spécial favorisant le stockage de l’acide gras et contribuant à remplacer le volume naturel perdu par la peau. Pour des joues paraissant plus fermes et rajeunies en seulement 28 jours.</t>
  </si>
  <si>
    <t>Caprylic/Capric Triglyceride, Polymethylsilsesquioxane, Isononyl Isononanoate, Stearoxy Dimethicone, Silica, Polyethylene, Coco-Caprylate/Caprate, Myristica Fragrans (Nutmeg) Extract, Rosa Multiflora Fruit Extract, Caprylic/Capric Triglyceride, Titanium Dioxide, Euphorbia Cerifera (Candelilla) Wax, Polyglyceryl-10 Heptahydroxystearate, Retinyl Palmitate, Tocopheryl Acetate, Ascorbyl Palmitate, Sodium Hyaluronate, Panthenol, Dictyopteris Membranacea, Water (Aqua), Ethoxydiglycol, Barium Sulfate, Potassium Sorbate, Hexylene Glycol, Gold, Caprylyl Glycol, Phenoxyethanol, Peat Extract, Palmitoyl Hexapeptide-14. May Contain/Peut Contenir : Mica, Iron Oxides (CI 77491, CI 77492, CI 77499), Titanium Dioxide (CI 77891), Red 6 Lake (CI 15850), Red 7 Lake (CI 15850).</t>
  </si>
  <si>
    <t xml:space="preserve">Blot on cheeks using your fingers and build color as required. </t>
  </si>
  <si>
    <t>Étalez sur les joues à l'aide des doigts jusqu'à l'obtention de la coloration souhaitée.</t>
  </si>
  <si>
    <t xml:space="preserve">AmpliFat - Marine Concentrate of a special Sea Fern that increases fatty acid storage. Helps replace lost natural volume in the skin. </t>
  </si>
  <si>
    <t>AmpliFat™ : concentré marin d’une variété de wakamé, accroissant le volume en favorisant les acides gras. Aide à remplacer le volume perdu par la peau.</t>
  </si>
  <si>
    <t>Cherub</t>
  </si>
  <si>
    <t>Haute</t>
  </si>
  <si>
    <t>Gossip</t>
  </si>
  <si>
    <t>LipFusion Plump &amp; Shine Lipstick</t>
  </si>
  <si>
    <t>LipFusion : Rouge à lèvres brillant + repulpant</t>
  </si>
  <si>
    <t>Plumping, hydrating, lipstick, colour, lip</t>
    <phoneticPr fontId="0" type="noConversion"/>
  </si>
  <si>
    <t>repulpant, hydratant, rouge à lèvres, fard, lèvres</t>
  </si>
  <si>
    <t xml:space="preserve">Incredible lip color infused with plumping technology make this lipstick a new modern classic. Featherweight texture and effortless glide offer flawless application, while Expand-A-Some Technology boosts lip volume and dimension creating the appearance of fuller, curvier, more youthful lips. </t>
  </si>
  <si>
    <t>Ce rouge à lèvres s’avère un nouveau classique contemporain grâce à l’incroyable technologie repulpante dont il est infusé. De texture légère, il s’applique comme un charme pour un résultat impeccable, tandis que la technologie Expand-A-Some ajoute volume et dimension aux lèvres pour un fini d’aspect galbé, rajeuni et plus charnu.</t>
  </si>
  <si>
    <t>Babydoll</t>
  </si>
  <si>
    <t>RICINUS COMMUNIS (CASTOR) SEED OIL, POLYGLYCERYL-2 TETRAISOSTEARATE, EUPHORBIA CERIFERA (CANDELILLA) WAX, BIS-DIGLYCERYL POLYACYLADIPATE-2, ETHYLHEXYL PALMITATE, HYDROGENATED POLYISOBUTENE, TRIMETHYLOLPROPANE TRIISOSTEARATE, OZOKERITE, HYDROGENATED POLYCYCLOPENTADIENE, BEHENYL METHACRYLATE/T-BUTYL METHACRYLATE COPOLYMER, ISODODECANE, MICROCRYSTALLINE WAX, CETEARYL ALCOHOL, BUTYROSPERMUM PARKII (SHEA) BUTTER, ISONONYL ISONONANOATE, POLYBUTENE, ISOSTEARYL ALCOHOL, PENTAERYTHRITYL TETRAISOSTEARATE, WATER/AQUA/EAU, PHOSPHATIDYLCHOLINE, HYDROGENATED LYSOPHOSATIDYLCHOLINE, BROMO-2-NITROPROPANE-1,3-DIOL, TOCOPHERYL ACETATE, TOCOPHEROL, CETEARETH-20, METHOXYPROPANEDIOL, MENTHYL ETHYLAMIDO OXALATE, TRIETHOXYCAPRYLYLSILANE, POLYETHYLENE, COPERNICIA CERIFERA (CARNAUBA) WAX, DISODIUM EDTA, PHENOXYETHANOL, BHT, CALCIUM ALUMINUM BOROSILICATE, SYNTHETIC FLUORPHLOGOPITE, MICA, TIN OXIDE (CI 77861), SILICA, FLAVOR MAY CONTAIN [+/- TITANIUM DIOXIDE (CI 77891), CI 12085 (RED 36), CI 15850 (RED 6 - RED 7 - RED 7 LAKE), CI 15985 (YELLOW 6 LAKE), CI 17200 (RED 33 LAKE), CI 19140 (YELLOW 5 LAKE), CI 42090 (BLUE 1 LAKE), CI 45380 (RED 21 - RED 22 LAKE), CI 45410 (RED 28 LAKE), CI 73360 (RED 30 - RED 30 LAKE), CI 77163 (BISMUTH OXYCHLORIDE), CI 77491 - CI 77492 - CI 77499 (IRON OXIDES), CI 77742 (MANGANESE VIOLET), CI16035 (RED 40 - RED 40 LAKE), CI 75470 (CARMINE)]</t>
  </si>
  <si>
    <t>Apply Plump + Shine Lipstick over the entire surface of the lips.</t>
  </si>
  <si>
    <t>Appliquez le rouge à lèvres brillant + repulpant sur toute la surface des lèvres.</t>
  </si>
  <si>
    <t xml:space="preserve">Expand-A-Somes, microscopic lipid spheres, boost the natural lipid content found in lips, while embedding in between lip tissue building firmness and volume, making lips appear fuller and more youthful. </t>
  </si>
  <si>
    <t>Expand-A-Some : de microscopiques sphères de lipides accroissent la charge lipidique naturelle des lèvres en plus de s’incruster entre les couches de tissus cutanés, ajoutant volume et fermeté, pour des lèvres paraissant rajeunies et plus charnues.</t>
  </si>
  <si>
    <t>Lolita</t>
  </si>
  <si>
    <t>Foreplay</t>
  </si>
  <si>
    <t>Tease</t>
  </si>
  <si>
    <t>Pillow Talk</t>
  </si>
  <si>
    <t>La Femme</t>
  </si>
  <si>
    <t>Silk Stockings</t>
  </si>
  <si>
    <t>Moulin Rouge</t>
  </si>
  <si>
    <t>Peep Show</t>
  </si>
  <si>
    <t>Corset</t>
  </si>
  <si>
    <t>Temptation</t>
  </si>
  <si>
    <t>Rendezvous</t>
  </si>
  <si>
    <t>PrimeResults - Brightening Primer</t>
  </si>
  <si>
    <t>Prime Results : Base illuminatrice</t>
  </si>
  <si>
    <t>Primer, face, brighten, lighten, anti-aging, smoothe</t>
  </si>
  <si>
    <t>base, visage, illumine, éclaircit, anti-âge, lisse</t>
  </si>
  <si>
    <t xml:space="preserve">Targets UV damage, reversing visible signs of photo-aging and the appearance of the skin due to excessive sun exposure. addresses age spots. Formulated with powerful anti-aging ingredients that brighten and even-out the complexion. Hydroquinone-free . </t>
  </si>
  <si>
    <t xml:space="preserve"> Elle cible les dommages dus aux UV, faisant faire marche arrière aux signes visibles du photo-vieillissement et aux dommages cutanés dus à l’exposition excessive au soleil. Elle combat les taches brunes. Sa formule aux puissants ingrédients anti-âge éclaircit et unifie le teint. Exempte d’hydroquinoxe.</t>
  </si>
  <si>
    <t>Purple</t>
  </si>
  <si>
    <t>Dimethicone, Aqua/Water/Eau, Hydrogenated Didecene, Dimethicone Crosspolymer, Tribehenin, Cetyl PEG/PPG-10/1 Dimethicone, Silica, Dimethicone/Vinyl Dimethicone, Crosspolymer, Glycerin, Polymethylsilsesquioxane, Silic, A Dimethyl Silylate, Disteardimonium Hectorite, Aroma (Flavor), Boron Nitride, Phenoxyethanol, Tropolone, Sodium Dehydroacetate, Allantoin, Bisabolol, Butyrospermum Parkii (Shea Butter), Disodium EDTA, Panthenol, Retinyl Palmitate, Tocopheryl Acetate, Methicone, Propylene Glycol, Chamomilla Recutita (Matricaria Extract), Behenic Acid, Butylene Glycol, Camellia Sinensis Leaf Extract, Corallina Officinalis Extract, Isomerized Linoleic Acid, Palmitoyl Tripeptide-5, Spent Graint Wax, May Contain/Peut Contenir : CI 77891 (Titanium Dioxide), CI 77288 (Chromium Oxide Green).</t>
  </si>
  <si>
    <t xml:space="preserve">Apply a pea-sized amount of primer to clean fingertips or foundation brush. Gently rub into the entire surface of skin, as you would a moisturizer, paying special attention to blotchy areas and dark circles. </t>
  </si>
  <si>
    <t>Appliquez une quantité égale à un pois, au moyen des doigts ou d'un pinceau. Faites bien pénétrer, comme vous le feriez d'un hydratant, en ciblant surtout les zones plaquées et les taches brunes.</t>
  </si>
  <si>
    <t xml:space="preserve">Chromabright™ a cutting edge brightening molecule that helps even out skin tone and improve skin radiance. Acts by helping to inhibit tyrosinase, an enzyme that plays a key role in the amount and distribution of melanin in the skin. </t>
  </si>
  <si>
    <t>Chromabright™ : molécule éclaircissante à la fine pointe aidant à unifier le teint et à accroître l’éclat de la peau. Agit en contribuant à inhiber la tyrosinase, une enzyme fortement impliquée dans la distribution et l’affluence de la mélanine dans la peau.</t>
  </si>
  <si>
    <t>PrimeResults - Anti-Wrinkle Primer</t>
  </si>
  <si>
    <t>Prime Results : Base antiride</t>
  </si>
  <si>
    <t>Lighten, sculpt, youthful, primer, face, anti-aging, ant-wrinkle</t>
  </si>
  <si>
    <t>éclaircit, sculpte, jeunesse, base, visage, anti-âge, antiride</t>
  </si>
  <si>
    <t xml:space="preserve">Visibly transforms skin + lifts and tightens for a more sculpted, youthful contour immediately with cumulative benefits that improve skin texture and minimize lines &amp; wrinkles. </t>
  </si>
  <si>
    <t xml:space="preserve">Elle transforme notablement la peau qu’elle raffermit et resserre (effet liftant) pour un contour mieux défini et d’aspect rajeuni, en plus d’offrir des bienfaits cumulatifs améliorant le grain de la peau et atténuant rides et ridules. </t>
  </si>
  <si>
    <t>Peach</t>
  </si>
  <si>
    <t>Dimethicone, Aqua/Water/Eau, Hydrogenated Didecene, Dimethicone Crosspolymer, Tribehenin, Cetyl PEG/PPG-10/1 Dimethicone, Silica, Dimethicone/Vinyl Dimethicone, Crosspolymer, Glycerin, Polymethylsilsesquioxane, Silic, A Dimethyl Silylate, Disteardimonium Hectorite, Aroma (Flavor), Boron Nitride, Phenoxyethanol, Tropolone, Sodium Dehydroacetate, Allantoin, Bisabolol, Butyrospermum Parkii (Shea Butter), Disodium EDTA, Panthenol, Retinyl Palmitate, Tocopheryl Acetate, Methicone, Propylene Glycol, Chamomilla Recutita (Matricaria Extract), Behenic Acid, Butylene Glycol, Camellia Sinensis Leaf Extract, Corallina Officinalis Extract, Isomerized Linoleic Acid, Palmitoyl Tripeptide-5, Spent Graint Wax. May Contain/Peut Contenir : CI 77891 (Titanium Dioxide), CI 77288 (Chromium Oxide Green).</t>
  </si>
  <si>
    <t xml:space="preserve">Apply a pea-sized amount to clean fingertips or foundation brush. Gently rub into the entire surface of skin, as you would a moisturizer, paying special attention to heavily lined areas. </t>
  </si>
  <si>
    <t>Appliquez une quantité égale à un pois, au moyen des doigts ou d'un pinceau. Faites bien pénétrer, comme vous le feriez d'un hydratant, en ciblant surtout les rides et ridules.</t>
  </si>
  <si>
    <t>Matrixyl 3000™ helps reduce the appearance of surface occupied by deep wrinkles, wrinkle density, wrinkle depth and wrinkle volume</t>
  </si>
  <si>
    <t xml:space="preserve">Matrixyl 3000™ : aide à atténuer les rides : densité, profondeur, volume et surface occupée par les rides profondes. </t>
  </si>
  <si>
    <t>PrimeResults - Anti-Redness Primer</t>
  </si>
  <si>
    <t>Prime Results : Base anti-rougeur</t>
  </si>
  <si>
    <t>Cool, calm, anti-redness, anti-inflammation, primer, face, smoothe</t>
  </si>
  <si>
    <t>frais, apaisante, anti-rougeur, anti-inflammation, base, visage, lisse</t>
  </si>
  <si>
    <t xml:space="preserve">Skin primer that helps fight the symptoms of irritated skin at multiple levels to intercept this damaging cascade. Calms reactive skin &amp; reduces the appearance of redness caused by Rosacea. </t>
  </si>
  <si>
    <t>Cette base pour le teint aide à combattre les symptômes de l’irritation cutanée de plusieurs manières, afin d’en contrôler les dommages. Elle apaise la peau réactive et atténue l’apparence des rougeurs causées par la rosacée.</t>
  </si>
  <si>
    <t>Green</t>
  </si>
  <si>
    <t>Dimethicone, Aqua/Water/Eau, Hydrogenated Didecene, Tribehenin, Dimethicone Crosspolymer, Cetyl PEG/PPG-10/1 Dimethicone, Silica, Dimethicone/Vinyl Dimethicone Crosspolymer, Glycerin, Polymethylsilsesquioxane, Silica Dimethyl Silylate, Disteardimonium Hectorite, Parfum/Fragrance, Boron Nitride, Phenoxyethanol, Tetrahexyldecyl Ascorbate, Tropolone, Butylene Glycol, Sodium Dehydroacetate, Ascorbyl Palmitate, Dimethylmethoxy Chromanyl Palmitate, Disodium EDTA, Retinyl Palmitate, Tocopheryl Acetate, Methicone, Glycyrrhiza Glabra (Licorice) Root Extract, Talc, Camellia Sinensis Leaf Extract, Tripeptide-3. May Contain/Peut Contenir : Titanium Dioxide (CI 77891), Iron Oxide (CI 77491), Iron Oxide (CI 77499).</t>
  </si>
  <si>
    <t xml:space="preserve">Apply a pea-sized amount of primer to clean fingertips or foundation brush. Gently rub into the entire surface of skin, as you would a moisturizer, paying special attention to blotchy areas and dark circles (T-Zone). </t>
  </si>
  <si>
    <t>Appliquez une quantité égale à un pois, au moyen des doigts ou d'un pinceau. Faites bien pénétrer, comme vous le feriez d'un hydratant, en ciblant zones plaquées, taches brunes et zone T.</t>
  </si>
  <si>
    <t xml:space="preserve">Palmitoyl Tripeptide-5 stimulates the production of collagen, helps address extracellular matrix damage and inhibits inflammation. </t>
  </si>
  <si>
    <t>Palmitoyl Tripeptide-5 : stimule la production de collagène, aide à contrer les dommages à la matrice extracellulaire et inhibe l’inflammation.</t>
  </si>
  <si>
    <t xml:space="preserve">IllumiFill : Combleur de rides avec Amplifat </t>
  </si>
  <si>
    <t>Line-filling, smoothe, perfection, plumping, face</t>
  </si>
  <si>
    <t>combleur de rides, lisse, perfection, repulpant, visage</t>
  </si>
  <si>
    <t>A light-weight, pale pink luminizer with built-in plumping properties blends light-diffusing 
particles and line-filling formula to instantly brighten and highlight the skin for a younger, fuller looking complexion</t>
  </si>
  <si>
    <t xml:space="preserve">Cet illuminateur rosé, sans lourdeur, aux propriétés repulpantes intégrées, comble les ridules en plus de recéler des particules réfléchissantes afin d’éclaircir et rehausser le teint, pour un aspect rajeuni et plus charnu.  </t>
  </si>
  <si>
    <t>Water (Aqua), Dimethicone, Neopentyl Glycol Diheptanoate, Glycerin, Phenyltrimethicone, Pentylene Glycol, Butylene Glycol, Peg-10 Dimethicone, Polysilicone-11, Bismuth Oxychloride, Maltooligosyl Glucoside , Hydroxyethyl Acrylate/Sodium Acryloyldimethyl Taurate Copolymer, Mica (Ci 77019), Biosaccharide Gum-1, Macelignan , Palmaria Palmata Extract, Dictyopteris Membranacea Extract, Hordeum Distichon (Barley) Extract, Solanum Lycopersicum (Tomato) Fruit/Leaf/Stem Extract, Hydroxyapatite, Retinyl Palmitate, Lonicera Caprifolium (Honeysuckle) Flower Extract, Lonicera Japonica (Honeysuckle) Flower Extract, Sodium Hylauronate, Hydrogenated Starch Hydrolysate, Sodium Levulinate, Sodium Anisate, Polysorbate 60, Squalane, Silica, Caprylic/Capric Triglyceride, Glyceryl Caprylate, Carbomer, Titanium Dioxide (Ci 77891), Red 33 (Ci 17200).</t>
  </si>
  <si>
    <t>Apply directly to fine lines and wrinkles.</t>
  </si>
  <si>
    <t>Appliquez directement sur les rides et ridules.</t>
  </si>
  <si>
    <t xml:space="preserve">NoLine™ A complementary ingredient to Hyaluronic Acid &amp; AmpliFat™, derived from nutmeg seeds, is proven to stimulate the accumulation of lipids in the skin to help plump wrinkles from the inside-out. It boosts the efficacy of the immediate results of the HA as well as works over time to visibly smooth out fine lines and wrinkles. </t>
  </si>
  <si>
    <t xml:space="preserve">NoLine™ : ingrédient complémentaire à l’acide hyaluronique et à l’AmpliFat™, dérivé de graines de muscadier, dont il a été prouvé qu’elles stimulent l’accumulation de lipides dans la peau, aidant à repulper les ridules de l’intérieur. Il accroît l’efficacité de l’AH en plus de lisser notablement rides et ridules, avec le temps. </t>
  </si>
  <si>
    <t>LipFusion InFatutation : Ensemble Trio</t>
  </si>
  <si>
    <t>Plumping, hydrating, lipgloss, lip, colour</t>
  </si>
  <si>
    <t xml:space="preserve">Liquid lip color with an advanced formula that  delivers instant and long term plumping results. New precision  brush delivers flawless application and seamless color coverage.  Innovative texture merges the brilliance of a gloss with the luxury  of a liquid lipstick for high impact shine. Irritant-free! paraben-free!  silicone-free! </t>
  </si>
  <si>
    <t>Atrributs pour les filtres sur les produits</t>
  </si>
  <si>
    <t>Inventaires</t>
  </si>
  <si>
    <t>Images produits</t>
  </si>
  <si>
    <t>Attribut utilisés pour décliner les produits (choix de couleur ou de format)</t>
  </si>
  <si>
    <t>Champs sytème</t>
  </si>
  <si>
    <t>Pour toutes les colonne : mettre la ###EMPTY### forcera une valeur à VIDE
Valeur défaut : SJ Permanent Shop
Peut être vide si défaut</t>
  </si>
  <si>
    <t>Nom du fournisseur (marque du produit)</t>
  </si>
  <si>
    <t>ID interne du fournisseur</t>
  </si>
  <si>
    <t>SKU du fournisseur</t>
  </si>
  <si>
    <t>SKU S&amp;J (différents pour tous les produits)
Cellule calculée : 3 premiers caractères de manufacturer_id + "-" + c_sku_manufacturer</t>
  </si>
  <si>
    <t>fr = vue FR boutique
vemtes_privees = vue FR vente privée
Vide = valeur EN (défaut)</t>
  </si>
  <si>
    <t>Si produit simple : 0
Si configurable : 1</t>
  </si>
  <si>
    <t>Une 2e catégorie peut être renseignée dans la ligne FR.
Pour plus de 2 catégories, il faut  ajouter une ligne par catégorie supplémentaires (en donnant également le nom de la root catégorie - col G).</t>
  </si>
  <si>
    <t>Affiché dans l'onglet Description</t>
  </si>
  <si>
    <t>Affiché dans l'onglet Description sous le titre Avantages.</t>
  </si>
  <si>
    <t>Affiché dans l'onglet Description sous le titre Notes.</t>
  </si>
  <si>
    <t>Affiché dans l'onglet Ingredient</t>
  </si>
  <si>
    <t>Affiché dans l'onglet Utilisation</t>
  </si>
  <si>
    <t>Image utilisée dans la page de détail du produit.</t>
  </si>
  <si>
    <t>Image utilisée dans la page catalogue de la marque.</t>
  </si>
  <si>
    <t>Image utilisée dans le sac de l’utilisateur</t>
  </si>
  <si>
    <t>Donc contenir toutes les iamgse utilisés pour ce produits incluant celles mentionnés dans les colones précédentes)</t>
  </si>
  <si>
    <t>Représente le SKU de tous les produits associés</t>
  </si>
  <si>
    <t>Représente le nom de l'attribut sur lequel se fait le choix des produits simples</t>
  </si>
  <si>
    <t>Représente la valuer de l'attribut sur lequel on fait le choix</t>
  </si>
  <si>
    <t>Représente l'ajotu de prix pour le choix du produit.</t>
  </si>
  <si>
    <t>Affiché dans l'onglet Description sous le titre Format.</t>
  </si>
  <si>
    <t>Toujours pour boutique : base</t>
  </si>
  <si>
    <t>Valeur défaut  : Order On Sale
Peut être vide si défaut</t>
  </si>
  <si>
    <t>1 = Enabled
2 = Disabled</t>
  </si>
  <si>
    <t>2 = taxables (Taxable Goods)
0 = non taxable (None)</t>
  </si>
  <si>
    <t>Si on ne souhaite pas gérer les stocks, on doit mettre ce champ à 0.
Et dans ce cas, on doit donner une valeur pour le champ manage_stock (normalement 0).</t>
  </si>
  <si>
    <t>Si la colonne use_config_manage_stock est 1, cette colonne n'est pas nécessaire.</t>
  </si>
  <si>
    <t>1 = Not visible in indivually (pour les produits associés à un produit configurable, non visible directement dans le catalogue)
4 = Catalog, Search (pour tous les produits qui doivent apparaitre dans le catalogue)</t>
  </si>
  <si>
    <t>OBLIG.</t>
  </si>
  <si>
    <t>IMP.</t>
  </si>
  <si>
    <t>c_scope</t>
  </si>
  <si>
    <t>manufacturer</t>
  </si>
  <si>
    <t>manufacturer_id</t>
  </si>
  <si>
    <t>c_sku_manufacturer</t>
  </si>
  <si>
    <t>sku</t>
  </si>
  <si>
    <t>_store</t>
  </si>
  <si>
    <t>_attribute_set</t>
  </si>
  <si>
    <t>_type</t>
  </si>
  <si>
    <t>has_options</t>
  </si>
  <si>
    <t>_category</t>
  </si>
  <si>
    <t>name</t>
  </si>
  <si>
    <t>url_key</t>
  </si>
  <si>
    <t>short_description</t>
  </si>
  <si>
    <t>c_nb_shades</t>
  </si>
  <si>
    <t>c_desc_what</t>
  </si>
  <si>
    <t>c_desc_what_to_know</t>
  </si>
  <si>
    <t>c_desc_head_notes</t>
  </si>
  <si>
    <t>c_desc_heart_notes</t>
  </si>
  <si>
    <t>c_desc_base_notes</t>
  </si>
  <si>
    <t>c_desc_ingredient</t>
  </si>
  <si>
    <t>c_desc_use</t>
  </si>
  <si>
    <t>c_fini</t>
  </si>
  <si>
    <t>c_formulation</t>
  </si>
  <si>
    <t>c_hair_type</t>
  </si>
  <si>
    <t>c_ingredients</t>
  </si>
  <si>
    <t>c_note_olfactive</t>
  </si>
  <si>
    <t>c_size_filter</t>
  </si>
  <si>
    <t>c_skin_type</t>
  </si>
  <si>
    <t>c_sun_protection</t>
  </si>
  <si>
    <t>c_age</t>
  </si>
  <si>
    <t>c_benefit</t>
  </si>
  <si>
    <t>c_color_family</t>
  </si>
  <si>
    <t>c_concern</t>
  </si>
  <si>
    <t>c_couvrance</t>
  </si>
  <si>
    <t>c_type</t>
  </si>
  <si>
    <t>c_upc_code</t>
  </si>
  <si>
    <t>media_gallery</t>
  </si>
  <si>
    <t>c_cost</t>
  </si>
  <si>
    <t>price</t>
  </si>
  <si>
    <t>special_price</t>
  </si>
  <si>
    <t>image</t>
  </si>
  <si>
    <t>image_label</t>
  </si>
  <si>
    <t>small_image</t>
  </si>
  <si>
    <t>small_image_label</t>
  </si>
  <si>
    <t>thumbnail</t>
  </si>
  <si>
    <t>thumbnail_label</t>
  </si>
  <si>
    <t>_media_image</t>
  </si>
  <si>
    <t>_media_lable</t>
  </si>
  <si>
    <t>_super_products_sku</t>
  </si>
  <si>
    <t>_super_attribute_code</t>
  </si>
  <si>
    <t>_super_attribute_option</t>
  </si>
  <si>
    <t>_super_attribute_price_corr</t>
  </si>
  <si>
    <t>ATTRIBUT SPÉCIFIQUE POUR CONFIGURABLE</t>
  </si>
  <si>
    <t>c_format</t>
  </si>
  <si>
    <t>_product_websites</t>
  </si>
  <si>
    <t>c_inventory_type</t>
  </si>
  <si>
    <t>status</t>
  </si>
  <si>
    <t>tax_class_id</t>
  </si>
  <si>
    <t>is_in_stock</t>
  </si>
  <si>
    <t>use_config_manage_stock</t>
  </si>
  <si>
    <t>manage_stock</t>
  </si>
  <si>
    <t>qty</t>
  </si>
  <si>
    <t>visibility</t>
  </si>
  <si>
    <t>weight</t>
  </si>
  <si>
    <t>ACI001</t>
  </si>
  <si>
    <t>test12345</t>
  </si>
  <si>
    <t>simple</t>
  </si>
  <si>
    <t>Permanent shop/Fragrance</t>
  </si>
  <si>
    <t>859968000000</t>
  </si>
  <si>
    <t>base</t>
  </si>
  <si>
    <t>fr</t>
  </si>
  <si>
    <t>859968000022</t>
  </si>
  <si>
    <t>configurable</t>
  </si>
  <si>
    <t>c_jurlique_foundation_all_day</t>
  </si>
  <si>
    <t>Jurlique</t>
  </si>
  <si>
    <t>JUR001</t>
  </si>
  <si>
    <t>testAAAA</t>
  </si>
  <si>
    <t>SJ - colors jurlique foundation all day</t>
  </si>
  <si>
    <t>Foundation All Day</t>
  </si>
  <si>
    <t>foundation-all-day</t>
  </si>
  <si>
    <t>beige</t>
  </si>
  <si>
    <t>5 g</t>
  </si>
  <si>
    <t>Fond de Teint</t>
  </si>
  <si>
    <t>fond-de-teint</t>
  </si>
  <si>
    <t>testBBBB</t>
  </si>
  <si>
    <t>brun</t>
  </si>
  <si>
    <t>testCCCC</t>
  </si>
  <si>
    <t>nude</t>
  </si>
  <si>
    <t>testAAAA-XX</t>
  </si>
  <si>
    <t>blablabla court en anglais</t>
  </si>
  <si>
    <t>3 shades</t>
  </si>
  <si>
    <t>blablabla long en anglais</t>
  </si>
  <si>
    <t>pas besoin puisqu'il ne s'agit pas d'un parfum</t>
  </si>
  <si>
    <t>blablabla court en français</t>
  </si>
  <si>
    <t>3 nuances</t>
  </si>
  <si>
    <t>blablabla long en français</t>
  </si>
  <si>
    <t>Fusion</t>
  </si>
  <si>
    <t>LipFusion XL : Repulpeur de lèvres</t>
  </si>
  <si>
    <t>LipFusion XL -Lip Plumping Therapy</t>
  </si>
  <si>
    <t>SJ-fusion lipfusion XL lip plumping therapy</t>
  </si>
  <si>
    <t>Correspond-au-nom-de-produit-auquel-on-a-enlever-les-mot-non-significatif-et-remplacer-les-espace-par-des--.</t>
  </si>
  <si>
    <t>LipFusion-XL--Lip-Plumping-Therapy</t>
  </si>
</sst>
</file>

<file path=xl/styles.xml><?xml version="1.0" encoding="utf-8"?>
<styleSheet xmlns="http://schemas.openxmlformats.org/spreadsheetml/2006/main">
  <numFmts count="3">
    <numFmt numFmtId="164" formatCode="_-&quot;$&quot;* #,##0.00_-;\-&quot;$&quot;* #,##0.00_-;_-&quot;$&quot;* &quot;-&quot;??_-;_-@_-"/>
    <numFmt numFmtId="165" formatCode="_(&quot;$&quot;* #,##0.00_);_(&quot;$&quot;* \(#,##0.00\);_(&quot;$&quot;* &quot;-&quot;??_);_(@_)"/>
    <numFmt numFmtId="166" formatCode="_(* #,##0.00_);_(* \(#,##0.00\);_(* &quot;-&quot;??_);_(@_)"/>
  </numFmts>
  <fonts count="6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Futura Std Book"/>
      <family val="2"/>
    </font>
    <font>
      <sz val="10"/>
      <name val="Futura Std Book"/>
      <family val="2"/>
    </font>
    <font>
      <b/>
      <sz val="10"/>
      <color rgb="FF0000CC"/>
      <name val="Futura Std Book"/>
      <family val="2"/>
    </font>
    <font>
      <sz val="10"/>
      <name val="Verdana"/>
      <family val="2"/>
    </font>
    <font>
      <sz val="10"/>
      <name val="MS Sans Serif"/>
      <family val="2"/>
    </font>
    <font>
      <sz val="9"/>
      <color theme="1"/>
      <name val="Arial"/>
      <family val="2"/>
    </font>
    <font>
      <sz val="10"/>
      <name val="Myriad Condensed Web"/>
      <family val="2"/>
    </font>
    <font>
      <sz val="10"/>
      <name val="Arial"/>
      <family val="2"/>
    </font>
    <font>
      <sz val="10"/>
      <name val="Myriad Condensed Web"/>
    </font>
    <font>
      <sz val="11"/>
      <color indexed="8"/>
      <name val="Calibri"/>
      <family val="2"/>
    </font>
    <font>
      <sz val="11"/>
      <color indexed="9"/>
      <name val="Calibri"/>
      <family val="2"/>
    </font>
    <font>
      <sz val="11"/>
      <color indexed="20"/>
      <name val="Calibri"/>
      <family val="2"/>
    </font>
    <font>
      <b/>
      <sz val="11"/>
      <color indexed="13"/>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18"/>
      <name val="Calibri"/>
      <family val="2"/>
    </font>
    <font>
      <sz val="11"/>
      <color indexed="13"/>
      <name val="Calibri"/>
      <family val="2"/>
    </font>
    <font>
      <sz val="11"/>
      <color indexed="16"/>
      <name val="Calibri"/>
      <family val="2"/>
    </font>
    <font>
      <sz val="12"/>
      <color theme="1"/>
      <name val="Arial"/>
      <family val="2"/>
    </font>
    <font>
      <b/>
      <sz val="11"/>
      <color indexed="8"/>
      <name val="Calibri"/>
      <family val="2"/>
    </font>
    <font>
      <b/>
      <sz val="18"/>
      <color indexed="18"/>
      <name val="Cambria"/>
      <family val="1"/>
    </font>
    <font>
      <sz val="11"/>
      <color indexed="10"/>
      <name val="Calibri"/>
      <family val="2"/>
    </font>
    <font>
      <sz val="45"/>
      <color rgb="FFF3C3D9"/>
      <name val="Century Gothic"/>
      <family val="2"/>
    </font>
    <font>
      <b/>
      <sz val="45"/>
      <color rgb="FFF3C3D9"/>
      <name val="Century Gothic"/>
      <family val="2"/>
    </font>
    <font>
      <sz val="11"/>
      <color indexed="8"/>
      <name val="Calibri"/>
      <family val="2"/>
      <scheme val="minor"/>
    </font>
    <font>
      <sz val="11"/>
      <name val="Futura Std Book"/>
      <family val="2"/>
    </font>
    <font>
      <sz val="10"/>
      <name val="Calibri"/>
      <family val="2"/>
      <scheme val="minor"/>
    </font>
    <font>
      <sz val="11"/>
      <name val="Calibri"/>
      <family val="2"/>
      <scheme val="minor"/>
    </font>
    <font>
      <sz val="16"/>
      <color rgb="FFF3C3D9"/>
      <name val="Century Gothic"/>
      <family val="2"/>
    </font>
    <font>
      <b/>
      <sz val="12"/>
      <color rgb="FFF3C3D9"/>
      <name val="Calibri"/>
      <family val="2"/>
      <scheme val="minor"/>
    </font>
    <font>
      <b/>
      <sz val="11"/>
      <name val="Calibri"/>
      <family val="2"/>
      <scheme val="minor"/>
    </font>
    <font>
      <sz val="11"/>
      <color indexed="8"/>
      <name val="小塚明朝 Pro R"/>
      <family val="2"/>
      <charset val="128"/>
    </font>
    <font>
      <b/>
      <i/>
      <u/>
      <sz val="11"/>
      <color theme="0"/>
      <name val="Calibri"/>
      <family val="2"/>
      <scheme val="minor"/>
    </font>
    <font>
      <i/>
      <sz val="10"/>
      <color theme="1"/>
      <name val="Calibri"/>
      <family val="2"/>
      <scheme val="minor"/>
    </font>
    <font>
      <sz val="10"/>
      <color theme="1"/>
      <name val="Calibri"/>
      <family val="2"/>
      <scheme val="minor"/>
    </font>
    <font>
      <b/>
      <sz val="12"/>
      <color theme="1"/>
      <name val="Calibri"/>
      <family val="2"/>
      <scheme val="minor"/>
    </font>
    <font>
      <b/>
      <i/>
      <u/>
      <sz val="12"/>
      <color theme="1"/>
      <name val="Calibri"/>
      <family val="2"/>
      <scheme val="minor"/>
    </font>
    <font>
      <sz val="9"/>
      <color rgb="FF000000"/>
      <name val="Arial"/>
      <family val="2"/>
    </font>
    <font>
      <sz val="12"/>
      <color theme="1"/>
      <name val="Calibri"/>
      <family val="2"/>
      <scheme val="minor"/>
    </font>
  </fonts>
  <fills count="5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indexed="22"/>
      </patternFill>
    </fill>
    <fill>
      <patternFill patternType="solid">
        <fgColor indexed="9"/>
      </patternFill>
    </fill>
    <fill>
      <patternFill patternType="solid">
        <fgColor indexed="11"/>
      </patternFill>
    </fill>
    <fill>
      <patternFill patternType="solid">
        <fgColor indexed="13"/>
      </patternFill>
    </fill>
    <fill>
      <patternFill patternType="solid">
        <fgColor indexed="21"/>
      </patternFill>
    </fill>
    <fill>
      <patternFill patternType="solid">
        <fgColor indexed="20"/>
      </patternFill>
    </fill>
    <fill>
      <patternFill patternType="solid">
        <fgColor indexed="15"/>
      </patternFill>
    </fill>
    <fill>
      <patternFill patternType="solid">
        <fgColor indexed="18"/>
      </patternFill>
    </fill>
    <fill>
      <patternFill patternType="solid">
        <fgColor indexed="10"/>
      </patternFill>
    </fill>
    <fill>
      <patternFill patternType="solid">
        <fgColor indexed="23"/>
      </patternFill>
    </fill>
    <fill>
      <patternFill patternType="solid">
        <fgColor rgb="FFF3C3D9"/>
        <bgColor indexed="64"/>
      </patternFill>
    </fill>
    <fill>
      <patternFill patternType="solid">
        <fgColor theme="5" tint="0.79998168889431442"/>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FF00"/>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9" tint="-0.249977111117893"/>
        <bgColor indexed="64"/>
      </patternFill>
    </fill>
    <fill>
      <patternFill patternType="solid">
        <fgColor theme="8" tint="-0.249977111117893"/>
        <bgColor indexed="64"/>
      </patternFill>
    </fill>
    <fill>
      <patternFill patternType="solid">
        <fgColor theme="0" tint="-4.9989318521683403E-2"/>
        <bgColor indexed="64"/>
      </patternFill>
    </fill>
    <fill>
      <patternFill patternType="solid">
        <fgColor rgb="FF92D050"/>
        <bgColor indexed="64"/>
      </patternFill>
    </fill>
  </fills>
  <borders count="5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8"/>
      </left>
      <right style="double">
        <color indexed="8"/>
      </right>
      <top style="double">
        <color indexed="8"/>
      </top>
      <bottom style="double">
        <color indexed="8"/>
      </bottom>
      <diagonal/>
    </border>
    <border>
      <left/>
      <right/>
      <top/>
      <bottom style="thick">
        <color indexed="18"/>
      </bottom>
      <diagonal/>
    </border>
    <border>
      <left/>
      <right/>
      <top/>
      <bottom style="thick">
        <color indexed="22"/>
      </bottom>
      <diagonal/>
    </border>
    <border>
      <left/>
      <right/>
      <top/>
      <bottom style="medium">
        <color indexed="21"/>
      </bottom>
      <diagonal/>
    </border>
    <border>
      <left/>
      <right/>
      <top/>
      <bottom style="double">
        <color indexed="13"/>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right/>
      <top style="thin">
        <color indexed="18"/>
      </top>
      <bottom style="double">
        <color indexed="18"/>
      </bottom>
      <diagonal/>
    </border>
    <border>
      <left style="medium">
        <color indexed="64"/>
      </left>
      <right style="thin">
        <color theme="0" tint="-0.249977111117893"/>
      </right>
      <top/>
      <bottom/>
      <diagonal/>
    </border>
    <border>
      <left style="thin">
        <color theme="0" tint="-0.249977111117893"/>
      </left>
      <right style="thin">
        <color theme="0" tint="-0.249977111117893"/>
      </right>
      <top/>
      <bottom/>
      <diagonal/>
    </border>
    <border>
      <left style="thin">
        <color theme="0" tint="-0.249977111117893"/>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s>
  <cellStyleXfs count="231">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165" fontId="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5" fontId="21" fillId="0" borderId="0" applyFont="0" applyFill="0" applyBorder="0" applyAlignment="0" applyProtection="0"/>
    <xf numFmtId="165" fontId="22" fillId="0" borderId="0" applyFont="0" applyFill="0" applyBorder="0" applyAlignment="0" applyProtection="0"/>
    <xf numFmtId="0" fontId="21" fillId="0" borderId="0"/>
    <xf numFmtId="0" fontId="23" fillId="0" borderId="0"/>
    <xf numFmtId="0" fontId="24" fillId="0" borderId="0"/>
    <xf numFmtId="0" fontId="25" fillId="0" borderId="0"/>
    <xf numFmtId="0" fontId="22" fillId="0" borderId="0"/>
    <xf numFmtId="0" fontId="21" fillId="0" borderId="0"/>
    <xf numFmtId="0" fontId="22" fillId="0" borderId="0"/>
    <xf numFmtId="0" fontId="26" fillId="0" borderId="0"/>
    <xf numFmtId="0" fontId="22" fillId="0" borderId="0"/>
    <xf numFmtId="0" fontId="25" fillId="0" borderId="0"/>
    <xf numFmtId="0" fontId="21" fillId="0" borderId="0"/>
    <xf numFmtId="9" fontId="21"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0" fontId="27" fillId="34" borderId="0" applyNumberFormat="0" applyBorder="0" applyAlignment="0" applyProtection="0"/>
    <xf numFmtId="165" fontId="27" fillId="0" borderId="0" applyFont="0" applyFill="0" applyBorder="0" applyAlignment="0" applyProtection="0"/>
    <xf numFmtId="166" fontId="27" fillId="0" borderId="0" applyFont="0" applyFill="0" applyBorder="0" applyAlignment="0" applyProtection="0"/>
    <xf numFmtId="0" fontId="27" fillId="35"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166" fontId="25" fillId="0" borderId="0" applyFont="0" applyFill="0" applyBorder="0" applyAlignment="0" applyProtection="0"/>
    <xf numFmtId="0" fontId="28" fillId="40" borderId="0" applyNumberFormat="0" applyBorder="0" applyAlignment="0" applyProtection="0"/>
    <xf numFmtId="0" fontId="28" fillId="40" borderId="0" applyNumberFormat="0" applyBorder="0" applyAlignment="0" applyProtection="0"/>
    <xf numFmtId="0" fontId="27" fillId="34" borderId="0" applyNumberFormat="0" applyBorder="0" applyAlignment="0" applyProtection="0"/>
    <xf numFmtId="166" fontId="25" fillId="0" borderId="0" applyFont="0" applyFill="0" applyBorder="0" applyAlignment="0" applyProtection="0"/>
    <xf numFmtId="0" fontId="28" fillId="39" borderId="0" applyNumberFormat="0" applyBorder="0" applyAlignment="0" applyProtection="0"/>
    <xf numFmtId="0" fontId="28" fillId="39" borderId="0" applyNumberFormat="0" applyBorder="0" applyAlignment="0" applyProtection="0"/>
    <xf numFmtId="0" fontId="27" fillId="36" borderId="0" applyNumberFormat="0" applyBorder="0" applyAlignment="0" applyProtection="0"/>
    <xf numFmtId="0" fontId="31" fillId="43" borderId="20" applyNumberFormat="0" applyAlignment="0" applyProtection="0"/>
    <xf numFmtId="0" fontId="28" fillId="38" borderId="0" applyNumberFormat="0" applyBorder="0" applyAlignment="0" applyProtection="0"/>
    <xf numFmtId="0" fontId="28" fillId="36" borderId="0" applyNumberFormat="0" applyBorder="0" applyAlignment="0" applyProtection="0"/>
    <xf numFmtId="0" fontId="27" fillId="34" borderId="0" applyNumberFormat="0" applyBorder="0" applyAlignment="0" applyProtection="0"/>
    <xf numFmtId="0" fontId="30" fillId="34" borderId="19" applyNumberFormat="0" applyAlignment="0" applyProtection="0"/>
    <xf numFmtId="0" fontId="28" fillId="42" borderId="0" applyNumberFormat="0" applyBorder="0" applyAlignment="0" applyProtection="0"/>
    <xf numFmtId="0" fontId="28" fillId="34" borderId="0" applyNumberFormat="0" applyBorder="0" applyAlignment="0" applyProtection="0"/>
    <xf numFmtId="0" fontId="27" fillId="34" borderId="0" applyNumberFormat="0" applyBorder="0" applyAlignment="0" applyProtection="0"/>
    <xf numFmtId="0" fontId="29" fillId="34" borderId="0" applyNumberFormat="0" applyBorder="0" applyAlignment="0" applyProtection="0"/>
    <xf numFmtId="0" fontId="28" fillId="41" borderId="0" applyNumberFormat="0" applyBorder="0" applyAlignment="0" applyProtection="0"/>
    <xf numFmtId="0" fontId="28" fillId="38" borderId="0" applyNumberFormat="0" applyBorder="0" applyAlignment="0" applyProtection="0"/>
    <xf numFmtId="0" fontId="27" fillId="34" borderId="0" applyNumberFormat="0" applyBorder="0" applyAlignment="0" applyProtection="0"/>
    <xf numFmtId="0" fontId="28" fillId="42" borderId="0" applyNumberFormat="0" applyBorder="0" applyAlignment="0" applyProtection="0"/>
    <xf numFmtId="0" fontId="28" fillId="37" borderId="0" applyNumberFormat="0" applyBorder="0" applyAlignment="0" applyProtection="0"/>
    <xf numFmtId="0" fontId="27" fillId="37" borderId="0" applyNumberFormat="0" applyBorder="0" applyAlignment="0" applyProtection="0"/>
    <xf numFmtId="165" fontId="25"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166"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165" fontId="25" fillId="0" borderId="0" applyFont="0" applyFill="0" applyBorder="0" applyAlignment="0" applyProtection="0"/>
    <xf numFmtId="0" fontId="32" fillId="0" borderId="0" applyNumberFormat="0" applyFill="0" applyBorder="0" applyAlignment="0" applyProtection="0"/>
    <xf numFmtId="0" fontId="33" fillId="34" borderId="0" applyNumberFormat="0" applyBorder="0" applyAlignment="0" applyProtection="0"/>
    <xf numFmtId="0" fontId="34" fillId="0" borderId="21" applyNumberFormat="0" applyFill="0" applyAlignment="0" applyProtection="0"/>
    <xf numFmtId="0" fontId="35" fillId="0" borderId="22" applyNumberFormat="0" applyFill="0" applyAlignment="0" applyProtection="0"/>
    <xf numFmtId="0" fontId="36" fillId="0" borderId="23" applyNumberFormat="0" applyFill="0" applyAlignment="0" applyProtection="0"/>
    <xf numFmtId="0" fontId="36" fillId="0" borderId="0" applyNumberFormat="0" applyFill="0" applyBorder="0" applyAlignment="0" applyProtection="0"/>
    <xf numFmtId="0" fontId="37" fillId="34" borderId="19" applyNumberFormat="0" applyAlignment="0" applyProtection="0"/>
    <xf numFmtId="0" fontId="38" fillId="0" borderId="24" applyNumberFormat="0" applyFill="0" applyAlignment="0" applyProtection="0"/>
    <xf numFmtId="0" fontId="39" fillId="34" borderId="0" applyNumberFormat="0" applyBorder="0" applyAlignment="0" applyProtection="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25" fillId="0" borderId="0"/>
    <xf numFmtId="0" fontId="25" fillId="0" borderId="0"/>
    <xf numFmtId="0" fontId="1" fillId="0" borderId="0"/>
    <xf numFmtId="0" fontId="25" fillId="0" borderId="0"/>
    <xf numFmtId="0" fontId="40" fillId="0" borderId="0"/>
    <xf numFmtId="0" fontId="25" fillId="0" borderId="0"/>
    <xf numFmtId="0" fontId="25" fillId="0" borderId="0"/>
    <xf numFmtId="0" fontId="40" fillId="0" borderId="0"/>
    <xf numFmtId="0" fontId="1" fillId="0" borderId="0"/>
    <xf numFmtId="0" fontId="40" fillId="0" borderId="0"/>
    <xf numFmtId="0" fontId="25" fillId="0" borderId="0"/>
    <xf numFmtId="0" fontId="25" fillId="0" borderId="0"/>
    <xf numFmtId="0" fontId="25" fillId="0" borderId="0"/>
    <xf numFmtId="0" fontId="25" fillId="0" borderId="0"/>
    <xf numFmtId="0" fontId="25" fillId="0" borderId="0"/>
    <xf numFmtId="0" fontId="25"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35" borderId="25" applyNumberFormat="0" applyFont="0" applyAlignment="0" applyProtection="0"/>
    <xf numFmtId="0" fontId="41" fillId="34" borderId="26"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0" fontId="42" fillId="0" borderId="0" applyNumberFormat="0" applyFill="0" applyBorder="0" applyAlignment="0" applyProtection="0"/>
    <xf numFmtId="0" fontId="41" fillId="0" borderId="27" applyNumberFormat="0" applyFill="0" applyAlignment="0" applyProtection="0"/>
    <xf numFmtId="0" fontId="43" fillId="0" borderId="0" applyNumberFormat="0" applyFill="0" applyBorder="0" applyAlignment="0" applyProtection="0"/>
    <xf numFmtId="165" fontId="1" fillId="0" borderId="0" applyFont="0" applyFill="0" applyBorder="0" applyAlignment="0" applyProtection="0"/>
    <xf numFmtId="164" fontId="27" fillId="0" borderId="0" applyFont="0" applyFill="0" applyBorder="0" applyAlignment="0" applyProtection="0"/>
    <xf numFmtId="9" fontId="27" fillId="0" borderId="0" applyFont="0" applyFill="0" applyBorder="0" applyAlignment="0" applyProtection="0"/>
    <xf numFmtId="166" fontId="25" fillId="0" borderId="0" applyFont="0" applyFill="0" applyBorder="0" applyAlignment="0" applyProtection="0"/>
    <xf numFmtId="165" fontId="25" fillId="0" borderId="0" applyFont="0" applyFill="0" applyBorder="0" applyAlignment="0" applyProtection="0"/>
    <xf numFmtId="166" fontId="27" fillId="0" borderId="0" applyFont="0" applyFill="0" applyBorder="0" applyAlignment="0" applyProtection="0"/>
    <xf numFmtId="165" fontId="25" fillId="0" borderId="0" applyFont="0" applyFill="0" applyBorder="0" applyAlignment="0" applyProtection="0"/>
    <xf numFmtId="0" fontId="1" fillId="0" borderId="0"/>
    <xf numFmtId="0" fontId="25" fillId="0" borderId="0"/>
    <xf numFmtId="0" fontId="25" fillId="0" borderId="0"/>
    <xf numFmtId="9" fontId="25" fillId="0" borderId="0" applyFont="0" applyFill="0" applyBorder="0" applyAlignment="0" applyProtection="0"/>
    <xf numFmtId="9" fontId="25" fillId="0" borderId="0" applyFont="0" applyFill="0" applyBorder="0" applyAlignment="0" applyProtection="0"/>
  </cellStyleXfs>
  <cellXfs count="166">
    <xf numFmtId="0" fontId="0" fillId="0" borderId="0" xfId="0"/>
    <xf numFmtId="0" fontId="0" fillId="0" borderId="0" xfId="0"/>
    <xf numFmtId="0" fontId="0" fillId="0" borderId="0" xfId="0" applyBorder="1"/>
    <xf numFmtId="1" fontId="19" fillId="44" borderId="0" xfId="43" applyNumberFormat="1" applyFont="1" applyFill="1" applyBorder="1" applyAlignment="1">
      <alignment horizontal="left" vertical="center"/>
    </xf>
    <xf numFmtId="165" fontId="19" fillId="44" borderId="15" xfId="44" applyFont="1" applyFill="1" applyBorder="1" applyAlignment="1"/>
    <xf numFmtId="0" fontId="20" fillId="44" borderId="12" xfId="43" applyFont="1" applyFill="1" applyBorder="1" applyAlignment="1">
      <alignment horizontal="left" vertical="center"/>
    </xf>
    <xf numFmtId="165" fontId="19" fillId="44" borderId="0" xfId="44" applyFont="1" applyFill="1" applyBorder="1" applyAlignment="1">
      <alignment horizontal="left" vertical="center"/>
    </xf>
    <xf numFmtId="0" fontId="18" fillId="44" borderId="0" xfId="43" applyFont="1" applyFill="1" applyBorder="1" applyAlignment="1">
      <alignment vertical="center"/>
    </xf>
    <xf numFmtId="165" fontId="19" fillId="44" borderId="0" xfId="44" applyFont="1" applyFill="1" applyBorder="1" applyAlignmen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65" fontId="0" fillId="0" borderId="18" xfId="1" applyFont="1" applyBorder="1"/>
    <xf numFmtId="0" fontId="46" fillId="0" borderId="18" xfId="0" applyFont="1" applyBorder="1" applyAlignment="1">
      <alignment horizontal="left" wrapText="1"/>
    </xf>
    <xf numFmtId="1" fontId="46" fillId="0" borderId="18" xfId="0" applyNumberFormat="1" applyFont="1" applyBorder="1" applyAlignment="1">
      <alignment horizontal="left" wrapText="1"/>
    </xf>
    <xf numFmtId="0" fontId="47" fillId="0" borderId="18" xfId="43" applyFont="1" applyFill="1" applyBorder="1" applyAlignment="1">
      <alignment horizontal="center"/>
    </xf>
    <xf numFmtId="0" fontId="49" fillId="0" borderId="18" xfId="43" applyFont="1" applyFill="1" applyBorder="1" applyAlignment="1">
      <alignment horizontal="center"/>
    </xf>
    <xf numFmtId="165" fontId="49" fillId="0" borderId="18" xfId="43" applyNumberFormat="1" applyFont="1" applyFill="1" applyBorder="1" applyAlignment="1">
      <alignment horizontal="center"/>
    </xf>
    <xf numFmtId="1" fontId="49" fillId="0" borderId="18" xfId="43" applyNumberFormat="1" applyFont="1" applyFill="1" applyBorder="1" applyAlignment="1">
      <alignment horizontal="left" vertical="center"/>
    </xf>
    <xf numFmtId="0" fontId="46" fillId="0" borderId="18" xfId="0" applyFont="1" applyBorder="1" applyAlignment="1">
      <alignment horizontal="left"/>
    </xf>
    <xf numFmtId="0" fontId="51" fillId="33" borderId="12" xfId="43" applyFont="1" applyFill="1" applyBorder="1" applyAlignment="1">
      <alignment horizontal="center" vertical="center"/>
    </xf>
    <xf numFmtId="1" fontId="51" fillId="33" borderId="0" xfId="43" applyNumberFormat="1" applyFont="1" applyFill="1" applyBorder="1" applyAlignment="1">
      <alignment horizontal="center" vertical="center"/>
    </xf>
    <xf numFmtId="0" fontId="51" fillId="33" borderId="0" xfId="43" applyFont="1" applyFill="1" applyBorder="1" applyAlignment="1">
      <alignment horizontal="center" vertical="center"/>
    </xf>
    <xf numFmtId="0" fontId="51" fillId="33" borderId="0" xfId="43" applyFont="1" applyFill="1" applyBorder="1" applyAlignment="1">
      <alignment horizontal="center" vertical="center" wrapText="1"/>
    </xf>
    <xf numFmtId="0" fontId="51" fillId="33" borderId="15" xfId="43" applyFont="1" applyFill="1" applyBorder="1" applyAlignment="1">
      <alignment horizontal="center" vertical="center" wrapText="1"/>
    </xf>
    <xf numFmtId="165" fontId="48" fillId="44" borderId="0" xfId="44" applyFont="1" applyFill="1" applyBorder="1" applyAlignment="1"/>
    <xf numFmtId="0" fontId="1" fillId="0" borderId="0" xfId="0" applyFont="1"/>
    <xf numFmtId="0" fontId="1" fillId="0" borderId="0" xfId="0" applyFont="1" applyBorder="1"/>
    <xf numFmtId="1" fontId="19" fillId="0" borderId="0" xfId="43" applyNumberFormat="1" applyFont="1" applyFill="1" applyBorder="1" applyAlignment="1">
      <alignment horizontal="left" vertical="center"/>
    </xf>
    <xf numFmtId="49" fontId="19" fillId="0" borderId="0" xfId="43" quotePrefix="1" applyNumberFormat="1" applyFont="1" applyFill="1" applyBorder="1" applyAlignment="1" applyProtection="1">
      <alignment horizontal="left" vertical="center"/>
    </xf>
    <xf numFmtId="165" fontId="48" fillId="0" borderId="0" xfId="43" applyNumberFormat="1" applyFont="1" applyFill="1" applyBorder="1" applyAlignment="1">
      <alignment horizontal="center"/>
    </xf>
    <xf numFmtId="0" fontId="46" fillId="0" borderId="31" xfId="0" applyFont="1" applyBorder="1" applyAlignment="1">
      <alignment horizontal="left" wrapText="1"/>
    </xf>
    <xf numFmtId="0" fontId="19" fillId="0" borderId="32" xfId="43" applyFont="1" applyFill="1" applyBorder="1" applyAlignment="1">
      <alignment horizontal="center"/>
    </xf>
    <xf numFmtId="0" fontId="47" fillId="0" borderId="32" xfId="43" applyFont="1" applyFill="1" applyBorder="1" applyAlignment="1">
      <alignment horizontal="center"/>
    </xf>
    <xf numFmtId="0" fontId="49" fillId="0" borderId="32" xfId="43" applyFont="1" applyFill="1" applyBorder="1" applyAlignment="1">
      <alignment horizontal="center"/>
    </xf>
    <xf numFmtId="1" fontId="49" fillId="0" borderId="28" xfId="43" applyNumberFormat="1" applyFont="1" applyFill="1" applyBorder="1" applyAlignment="1">
      <alignment horizontal="left" vertical="center"/>
    </xf>
    <xf numFmtId="49" fontId="49" fillId="0" borderId="29" xfId="43" quotePrefix="1" applyNumberFormat="1" applyFont="1" applyFill="1" applyBorder="1" applyAlignment="1" applyProtection="1">
      <alignment horizontal="left" vertical="center"/>
    </xf>
    <xf numFmtId="0" fontId="52" fillId="0" borderId="29" xfId="43" applyFont="1" applyFill="1" applyBorder="1" applyAlignment="1">
      <alignment vertical="center"/>
    </xf>
    <xf numFmtId="165" fontId="52" fillId="0" borderId="29" xfId="44" applyFont="1" applyFill="1" applyBorder="1"/>
    <xf numFmtId="165" fontId="52" fillId="0" borderId="29" xfId="44" applyFont="1" applyFill="1" applyBorder="1" applyAlignment="1">
      <alignment horizontal="center"/>
    </xf>
    <xf numFmtId="0" fontId="52" fillId="0" borderId="29" xfId="43" applyFont="1" applyFill="1" applyBorder="1" applyAlignment="1">
      <alignment horizontal="center"/>
    </xf>
    <xf numFmtId="165" fontId="52" fillId="0" borderId="29" xfId="43" applyNumberFormat="1" applyFont="1" applyFill="1" applyBorder="1" applyAlignment="1">
      <alignment horizontal="center"/>
    </xf>
    <xf numFmtId="1" fontId="52" fillId="0" borderId="30" xfId="43" applyNumberFormat="1" applyFont="1" applyFill="1" applyBorder="1" applyAlignment="1">
      <alignment horizontal="left" vertical="center"/>
    </xf>
    <xf numFmtId="0" fontId="52" fillId="0" borderId="0" xfId="43" applyFont="1" applyFill="1" applyBorder="1" applyAlignment="1">
      <alignment horizontal="center"/>
    </xf>
    <xf numFmtId="0" fontId="48" fillId="0" borderId="0" xfId="43" applyFont="1" applyFill="1" applyBorder="1" applyAlignment="1">
      <alignment vertical="center"/>
    </xf>
    <xf numFmtId="165" fontId="48" fillId="0" borderId="0" xfId="44" applyFont="1" applyFill="1" applyBorder="1"/>
    <xf numFmtId="165" fontId="48" fillId="0" borderId="0" xfId="44" applyFont="1" applyFill="1" applyBorder="1" applyAlignment="1">
      <alignment horizontal="center"/>
    </xf>
    <xf numFmtId="0" fontId="48" fillId="0" borderId="0" xfId="43" applyFont="1" applyFill="1" applyBorder="1" applyAlignment="1">
      <alignment horizontal="center"/>
    </xf>
    <xf numFmtId="1" fontId="48" fillId="0" borderId="0" xfId="43" applyNumberFormat="1" applyFont="1" applyFill="1" applyBorder="1" applyAlignment="1">
      <alignment horizontal="left" vertical="center"/>
    </xf>
    <xf numFmtId="1" fontId="46" fillId="0" borderId="33" xfId="0" applyNumberFormat="1" applyFont="1" applyBorder="1" applyAlignment="1">
      <alignment horizontal="left" wrapText="1"/>
    </xf>
    <xf numFmtId="1" fontId="46" fillId="0" borderId="34" xfId="0" applyNumberFormat="1" applyFont="1" applyBorder="1" applyAlignment="1">
      <alignment horizontal="left" wrapText="1"/>
    </xf>
    <xf numFmtId="0" fontId="46" fillId="0" borderId="34" xfId="0" applyFont="1" applyBorder="1" applyAlignment="1">
      <alignment horizontal="left" wrapText="1"/>
    </xf>
    <xf numFmtId="165" fontId="0" fillId="0" borderId="34" xfId="1" applyFont="1" applyBorder="1"/>
    <xf numFmtId="0" fontId="47" fillId="0" borderId="34" xfId="43" applyFont="1" applyFill="1" applyBorder="1" applyAlignment="1">
      <alignment horizontal="center"/>
    </xf>
    <xf numFmtId="0" fontId="19" fillId="0" borderId="35" xfId="43" applyFont="1" applyFill="1" applyBorder="1" applyAlignment="1">
      <alignment horizontal="center"/>
    </xf>
    <xf numFmtId="0" fontId="19" fillId="0" borderId="18" xfId="43" applyFont="1" applyFill="1" applyBorder="1" applyAlignment="1">
      <alignment horizontal="center"/>
    </xf>
    <xf numFmtId="0" fontId="0" fillId="0" borderId="18" xfId="0" applyBorder="1"/>
    <xf numFmtId="0" fontId="0" fillId="0" borderId="0" xfId="0" applyFill="1" applyAlignment="1">
      <alignment vertical="top"/>
    </xf>
    <xf numFmtId="0" fontId="0" fillId="45" borderId="11" xfId="0" applyFill="1" applyBorder="1" applyAlignment="1">
      <alignment horizontal="center" vertical="top"/>
    </xf>
    <xf numFmtId="0" fontId="0" fillId="45" borderId="0" xfId="0" applyFill="1" applyAlignment="1">
      <alignment vertical="top" wrapText="1"/>
    </xf>
    <xf numFmtId="0" fontId="0" fillId="46" borderId="0" xfId="0" applyFill="1" applyAlignment="1">
      <alignment vertical="top" wrapText="1"/>
    </xf>
    <xf numFmtId="0" fontId="0" fillId="0" borderId="0" xfId="0" applyFill="1" applyAlignment="1">
      <alignment vertical="top" wrapText="1"/>
    </xf>
    <xf numFmtId="0" fontId="0" fillId="45" borderId="0" xfId="0" applyFill="1" applyAlignment="1">
      <alignment vertical="top"/>
    </xf>
    <xf numFmtId="0" fontId="0" fillId="45" borderId="36" xfId="0" applyFill="1" applyBorder="1" applyAlignment="1">
      <alignment horizontal="center" vertical="top" wrapText="1"/>
    </xf>
    <xf numFmtId="0" fontId="0" fillId="45" borderId="36" xfId="0" applyFill="1" applyBorder="1" applyAlignment="1">
      <alignment horizontal="center" vertical="top"/>
    </xf>
    <xf numFmtId="0" fontId="0" fillId="46" borderId="0" xfId="0" applyFill="1" applyAlignment="1">
      <alignment vertical="top"/>
    </xf>
    <xf numFmtId="0" fontId="0" fillId="0" borderId="0" xfId="0" applyAlignment="1">
      <alignment vertical="top"/>
    </xf>
    <xf numFmtId="0" fontId="0" fillId="45" borderId="41" xfId="0" applyFill="1" applyBorder="1" applyAlignment="1">
      <alignment horizontal="center" vertical="top" wrapText="1"/>
    </xf>
    <xf numFmtId="0" fontId="0" fillId="45" borderId="42" xfId="0" applyFill="1" applyBorder="1" applyAlignment="1">
      <alignment horizontal="center" vertical="top" wrapText="1"/>
    </xf>
    <xf numFmtId="0" fontId="0" fillId="46" borderId="42" xfId="0" applyFill="1" applyBorder="1" applyAlignment="1">
      <alignment horizontal="center" vertical="top" wrapText="1"/>
    </xf>
    <xf numFmtId="0" fontId="0" fillId="46" borderId="18" xfId="0" applyFill="1" applyBorder="1" applyAlignment="1">
      <alignment vertical="top" wrapText="1"/>
    </xf>
    <xf numFmtId="0" fontId="0" fillId="45" borderId="18" xfId="0" applyFill="1" applyBorder="1" applyAlignment="1">
      <alignment vertical="top" wrapText="1"/>
    </xf>
    <xf numFmtId="0" fontId="0" fillId="48" borderId="42" xfId="0" applyFill="1" applyBorder="1" applyAlignment="1">
      <alignment horizontal="center" vertical="top" wrapText="1"/>
    </xf>
    <xf numFmtId="0" fontId="0" fillId="48" borderId="43" xfId="0" applyFill="1" applyBorder="1" applyAlignment="1">
      <alignment horizontal="center" vertical="top" wrapText="1"/>
    </xf>
    <xf numFmtId="0" fontId="0" fillId="49" borderId="44" xfId="0" applyFill="1" applyBorder="1" applyAlignment="1">
      <alignment horizontal="center" vertical="top"/>
    </xf>
    <xf numFmtId="0" fontId="0" fillId="49" borderId="42" xfId="0" applyFill="1" applyBorder="1" applyAlignment="1">
      <alignment horizontal="center" vertical="top" wrapText="1"/>
    </xf>
    <xf numFmtId="0" fontId="0" fillId="49" borderId="18" xfId="0" applyFill="1" applyBorder="1" applyAlignment="1">
      <alignment horizontal="center" vertical="top" wrapText="1"/>
    </xf>
    <xf numFmtId="0" fontId="0" fillId="0" borderId="0" xfId="0" applyAlignment="1">
      <alignment vertical="top" wrapText="1"/>
    </xf>
    <xf numFmtId="1" fontId="0" fillId="0" borderId="31" xfId="0" applyNumberFormat="1" applyFill="1" applyBorder="1" applyAlignment="1">
      <alignment vertical="top"/>
    </xf>
    <xf numFmtId="0" fontId="0" fillId="0" borderId="31" xfId="0" applyFill="1" applyBorder="1" applyAlignment="1">
      <alignment vertical="top"/>
    </xf>
    <xf numFmtId="0" fontId="0" fillId="0" borderId="31" xfId="0" applyFill="1" applyBorder="1" applyAlignment="1">
      <alignment vertical="top" wrapText="1"/>
    </xf>
    <xf numFmtId="0" fontId="0" fillId="0" borderId="18" xfId="0" applyFill="1" applyBorder="1" applyAlignment="1">
      <alignment vertical="top" wrapText="1"/>
    </xf>
    <xf numFmtId="0" fontId="0" fillId="0" borderId="32" xfId="0" applyFill="1" applyBorder="1" applyAlignment="1">
      <alignment vertical="top" wrapText="1"/>
    </xf>
    <xf numFmtId="0" fontId="0" fillId="0" borderId="45" xfId="0" applyFill="1" applyBorder="1" applyAlignment="1">
      <alignment vertical="top"/>
    </xf>
    <xf numFmtId="0" fontId="0" fillId="0" borderId="18" xfId="0" applyFill="1" applyBorder="1" applyAlignment="1">
      <alignment vertical="top"/>
    </xf>
    <xf numFmtId="0" fontId="0" fillId="50" borderId="0" xfId="0" applyFill="1" applyAlignment="1">
      <alignment vertical="top"/>
    </xf>
    <xf numFmtId="0" fontId="0" fillId="50" borderId="0" xfId="0" applyFill="1" applyAlignment="1">
      <alignment vertical="top" wrapText="1"/>
    </xf>
    <xf numFmtId="0" fontId="55" fillId="55" borderId="0" xfId="0" applyFont="1" applyFill="1"/>
    <xf numFmtId="0" fontId="56" fillId="0" borderId="0" xfId="0" applyFont="1"/>
    <xf numFmtId="0" fontId="56" fillId="55" borderId="0" xfId="0" applyFont="1" applyFill="1" applyAlignment="1">
      <alignment horizontal="center" wrapText="1"/>
    </xf>
    <xf numFmtId="0" fontId="56" fillId="55" borderId="0" xfId="0" applyFont="1" applyFill="1" applyAlignment="1">
      <alignment horizontal="center"/>
    </xf>
    <xf numFmtId="0" fontId="57" fillId="0" borderId="0" xfId="0" applyFont="1"/>
    <xf numFmtId="0" fontId="57" fillId="56" borderId="0" xfId="0" applyFont="1" applyFill="1"/>
    <xf numFmtId="0" fontId="57" fillId="0" borderId="0" xfId="0" applyFont="1" applyFill="1"/>
    <xf numFmtId="0" fontId="58" fillId="56" borderId="0" xfId="0" applyFont="1" applyFill="1"/>
    <xf numFmtId="0" fontId="0" fillId="0" borderId="0" xfId="0" applyAlignment="1">
      <alignment wrapText="1"/>
    </xf>
    <xf numFmtId="49" fontId="0" fillId="0" borderId="0" xfId="0" applyNumberFormat="1"/>
    <xf numFmtId="0" fontId="0" fillId="55" borderId="0" xfId="0" applyFill="1"/>
    <xf numFmtId="0" fontId="0" fillId="55" borderId="0" xfId="0" applyFill="1" applyAlignment="1">
      <alignment wrapText="1"/>
    </xf>
    <xf numFmtId="0" fontId="59" fillId="0" borderId="0" xfId="0" applyFont="1" applyAlignment="1">
      <alignment wrapText="1"/>
    </xf>
    <xf numFmtId="49" fontId="0" fillId="0" borderId="0" xfId="0" applyNumberFormat="1" applyAlignment="1">
      <alignment wrapText="1"/>
    </xf>
    <xf numFmtId="0" fontId="59" fillId="55" borderId="0" xfId="0" applyFont="1" applyFill="1" applyAlignment="1">
      <alignment wrapText="1"/>
    </xf>
    <xf numFmtId="0" fontId="0" fillId="0" borderId="0" xfId="0" applyFill="1"/>
    <xf numFmtId="0" fontId="55" fillId="55" borderId="0" xfId="0" applyFont="1" applyFill="1" applyAlignment="1">
      <alignment vertical="top" wrapText="1"/>
    </xf>
    <xf numFmtId="0" fontId="55" fillId="55" borderId="0" xfId="0" applyFont="1" applyFill="1" applyAlignment="1">
      <alignment vertical="top"/>
    </xf>
    <xf numFmtId="0" fontId="56" fillId="0" borderId="0" xfId="0" applyFont="1" applyAlignment="1">
      <alignment vertical="top"/>
    </xf>
    <xf numFmtId="0" fontId="55" fillId="55" borderId="0" xfId="0" applyFont="1" applyFill="1" applyAlignment="1">
      <alignment horizontal="center" vertical="top" wrapText="1"/>
    </xf>
    <xf numFmtId="0" fontId="57" fillId="56" borderId="0" xfId="0" applyFont="1" applyFill="1" applyAlignment="1">
      <alignment horizontal="center"/>
    </xf>
    <xf numFmtId="0" fontId="0" fillId="0" borderId="0" xfId="0" applyAlignment="1">
      <alignment horizontal="center"/>
    </xf>
    <xf numFmtId="0" fontId="0" fillId="55" borderId="0" xfId="0" applyFill="1" applyAlignment="1">
      <alignment horizontal="center"/>
    </xf>
    <xf numFmtId="0" fontId="0" fillId="0" borderId="0" xfId="0" applyFill="1" applyAlignment="1">
      <alignment horizontal="center"/>
    </xf>
    <xf numFmtId="0" fontId="0" fillId="0" borderId="0" xfId="0" applyAlignment="1">
      <alignment horizontal="left" wrapText="1"/>
    </xf>
    <xf numFmtId="0" fontId="0" fillId="0" borderId="0" xfId="0" applyFont="1" applyAlignment="1">
      <alignment horizontal="left" wrapText="1"/>
    </xf>
    <xf numFmtId="0" fontId="0" fillId="0" borderId="0" xfId="0" applyFill="1" applyAlignment="1">
      <alignment horizontal="left"/>
    </xf>
    <xf numFmtId="0" fontId="0" fillId="46" borderId="0" xfId="0" applyFill="1" applyAlignment="1">
      <alignment horizontal="left"/>
    </xf>
    <xf numFmtId="0" fontId="51" fillId="33" borderId="0" xfId="43" applyFont="1" applyFill="1" applyBorder="1" applyAlignment="1">
      <alignment horizontal="left" wrapText="1"/>
    </xf>
    <xf numFmtId="0" fontId="0" fillId="0" borderId="0" xfId="0" applyAlignment="1">
      <alignment horizontal="left"/>
    </xf>
    <xf numFmtId="0" fontId="55" fillId="55" borderId="0" xfId="0" applyFont="1" applyFill="1" applyAlignment="1">
      <alignment horizontal="left"/>
    </xf>
    <xf numFmtId="0" fontId="56" fillId="55" borderId="0" xfId="0" applyFont="1" applyFill="1" applyAlignment="1">
      <alignment horizontal="left"/>
    </xf>
    <xf numFmtId="0" fontId="57" fillId="56" borderId="0" xfId="0" applyFont="1" applyFill="1" applyAlignment="1">
      <alignment horizontal="left"/>
    </xf>
    <xf numFmtId="0" fontId="0" fillId="55" borderId="0" xfId="0" applyFill="1" applyAlignment="1">
      <alignment horizontal="left"/>
    </xf>
    <xf numFmtId="0" fontId="0" fillId="47" borderId="0" xfId="0" applyFill="1"/>
    <xf numFmtId="0" fontId="55" fillId="47" borderId="0" xfId="0" applyFont="1" applyFill="1" applyAlignment="1">
      <alignment vertical="top" wrapText="1"/>
    </xf>
    <xf numFmtId="0" fontId="56" fillId="47" borderId="0" xfId="0" applyFont="1" applyFill="1" applyAlignment="1">
      <alignment horizontal="center" wrapText="1"/>
    </xf>
    <xf numFmtId="0" fontId="57" fillId="47" borderId="0" xfId="0" applyFont="1" applyFill="1"/>
    <xf numFmtId="0" fontId="0" fillId="47" borderId="0" xfId="0" applyFill="1" applyAlignment="1">
      <alignment wrapText="1"/>
    </xf>
    <xf numFmtId="0" fontId="60" fillId="0" borderId="46" xfId="0" applyFont="1" applyBorder="1"/>
    <xf numFmtId="0" fontId="60" fillId="0" borderId="47" xfId="0" applyFont="1" applyBorder="1"/>
    <xf numFmtId="0" fontId="60" fillId="0" borderId="47" xfId="0" applyFont="1" applyBorder="1" applyAlignment="1">
      <alignment horizontal="left"/>
    </xf>
    <xf numFmtId="0" fontId="60" fillId="47" borderId="47" xfId="0" applyFont="1" applyFill="1" applyBorder="1" applyAlignment="1">
      <alignment wrapText="1"/>
    </xf>
    <xf numFmtId="0" fontId="60" fillId="0" borderId="47" xfId="0" applyFont="1" applyBorder="1" applyAlignment="1">
      <alignment wrapText="1"/>
    </xf>
    <xf numFmtId="1" fontId="60" fillId="0" borderId="47" xfId="0" applyNumberFormat="1" applyFont="1" applyBorder="1" applyAlignment="1">
      <alignment wrapText="1"/>
    </xf>
    <xf numFmtId="0" fontId="60" fillId="0" borderId="47" xfId="0" applyNumberFormat="1" applyFont="1" applyBorder="1" applyAlignment="1">
      <alignment wrapText="1"/>
    </xf>
    <xf numFmtId="0" fontId="60" fillId="0" borderId="47" xfId="0" applyFont="1" applyBorder="1" applyAlignment="1">
      <alignment horizontal="center"/>
    </xf>
    <xf numFmtId="0" fontId="0" fillId="55" borderId="48" xfId="0" applyFont="1" applyFill="1" applyBorder="1"/>
    <xf numFmtId="0" fontId="0" fillId="55" borderId="49" xfId="0" applyFont="1" applyFill="1" applyBorder="1"/>
    <xf numFmtId="0" fontId="0" fillId="55" borderId="49" xfId="0" applyFont="1" applyFill="1" applyBorder="1" applyAlignment="1">
      <alignment horizontal="left"/>
    </xf>
    <xf numFmtId="0" fontId="60" fillId="0" borderId="49" xfId="0" applyFont="1" applyBorder="1" applyAlignment="1">
      <alignment wrapText="1"/>
    </xf>
    <xf numFmtId="0" fontId="0" fillId="47" borderId="49" xfId="0" applyFont="1" applyFill="1" applyBorder="1"/>
    <xf numFmtId="0" fontId="60" fillId="0" borderId="49" xfId="0" applyNumberFormat="1" applyFont="1" applyBorder="1" applyAlignment="1">
      <alignment wrapText="1"/>
    </xf>
    <xf numFmtId="0" fontId="0" fillId="55" borderId="49" xfId="0" applyFont="1" applyFill="1" applyBorder="1" applyAlignment="1">
      <alignment horizontal="center"/>
    </xf>
    <xf numFmtId="0" fontId="60" fillId="0" borderId="47" xfId="0" applyFont="1" applyBorder="1" applyAlignment="1">
      <alignment vertical="top" wrapText="1"/>
    </xf>
    <xf numFmtId="0" fontId="44" fillId="33" borderId="13" xfId="43" applyFont="1" applyFill="1" applyBorder="1" applyAlignment="1">
      <alignment horizontal="center" vertical="center"/>
    </xf>
    <xf numFmtId="0" fontId="44" fillId="33" borderId="10" xfId="43" applyFont="1" applyFill="1" applyBorder="1" applyAlignment="1">
      <alignment horizontal="center" vertical="center"/>
    </xf>
    <xf numFmtId="0" fontId="44" fillId="33" borderId="14" xfId="43" applyFont="1" applyFill="1" applyBorder="1" applyAlignment="1">
      <alignment horizontal="center" vertical="center"/>
    </xf>
    <xf numFmtId="0" fontId="50" fillId="33" borderId="16" xfId="43" applyFont="1" applyFill="1" applyBorder="1" applyAlignment="1">
      <alignment horizontal="center" vertical="center"/>
    </xf>
    <xf numFmtId="0" fontId="50" fillId="33" borderId="11" xfId="43" applyFont="1" applyFill="1" applyBorder="1" applyAlignment="1">
      <alignment horizontal="center" vertical="center"/>
    </xf>
    <xf numFmtId="0" fontId="50" fillId="33" borderId="17" xfId="43" applyFont="1" applyFill="1" applyBorder="1" applyAlignment="1">
      <alignment horizontal="center" vertical="center"/>
    </xf>
    <xf numFmtId="0" fontId="0" fillId="47" borderId="36" xfId="0" applyFill="1" applyBorder="1" applyAlignment="1">
      <alignment horizontal="center" vertical="top"/>
    </xf>
    <xf numFmtId="0" fontId="0" fillId="47" borderId="37" xfId="0" applyFill="1" applyBorder="1" applyAlignment="1">
      <alignment horizontal="center" vertical="top"/>
    </xf>
    <xf numFmtId="0" fontId="0" fillId="48" borderId="36" xfId="0" applyFill="1" applyBorder="1" applyAlignment="1">
      <alignment horizontal="center" vertical="top" wrapText="1"/>
    </xf>
    <xf numFmtId="0" fontId="0" fillId="48" borderId="37" xfId="0" applyFill="1" applyBorder="1" applyAlignment="1">
      <alignment horizontal="center" vertical="top" wrapText="1"/>
    </xf>
    <xf numFmtId="0" fontId="0" fillId="49" borderId="38" xfId="0" applyFill="1" applyBorder="1" applyAlignment="1">
      <alignment horizontal="center" vertical="top" wrapText="1"/>
    </xf>
    <xf numFmtId="0" fontId="0" fillId="49" borderId="39" xfId="0" applyFill="1" applyBorder="1" applyAlignment="1">
      <alignment horizontal="center" vertical="top" wrapText="1"/>
    </xf>
    <xf numFmtId="0" fontId="0" fillId="49" borderId="40" xfId="0" applyFill="1" applyBorder="1" applyAlignment="1">
      <alignment horizontal="center" vertical="top" wrapText="1"/>
    </xf>
    <xf numFmtId="0" fontId="54" fillId="51" borderId="0" xfId="0" applyFont="1" applyFill="1" applyAlignment="1">
      <alignment horizontal="center" vertical="center"/>
    </xf>
    <xf numFmtId="0" fontId="54" fillId="52" borderId="0" xfId="0" applyFont="1" applyFill="1" applyAlignment="1">
      <alignment horizontal="center" vertical="center"/>
    </xf>
    <xf numFmtId="0" fontId="54" fillId="53" borderId="0" xfId="0" applyFont="1" applyFill="1" applyAlignment="1">
      <alignment horizontal="center" vertical="center"/>
    </xf>
    <xf numFmtId="0" fontId="54" fillId="54" borderId="0" xfId="0" applyFont="1" applyFill="1" applyAlignment="1">
      <alignment horizontal="center" vertical="center" wrapText="1"/>
    </xf>
    <xf numFmtId="0" fontId="14" fillId="50" borderId="0" xfId="0" applyFont="1" applyFill="1"/>
  </cellXfs>
  <cellStyles count="231">
    <cellStyle name="20 % - Accent1" xfId="20" builtinId="30" customBuiltin="1"/>
    <cellStyle name="20 % - Accent2" xfId="24" builtinId="34" customBuiltin="1"/>
    <cellStyle name="20 % - Accent3" xfId="28" builtinId="38" customBuiltin="1"/>
    <cellStyle name="20 % - Accent4" xfId="32" builtinId="42" customBuiltin="1"/>
    <cellStyle name="20 % - Accent5" xfId="36" builtinId="46" customBuiltin="1"/>
    <cellStyle name="20 % - Accent6" xfId="40" builtinId="50" customBuiltin="1"/>
    <cellStyle name="20% - Accent1 2" xfId="72"/>
    <cellStyle name="20% - Accent2 2" xfId="66"/>
    <cellStyle name="20% - Accent3 2" xfId="71"/>
    <cellStyle name="20% - Accent4 2" xfId="70"/>
    <cellStyle name="20% - Accent5 2" xfId="69"/>
    <cellStyle name="20% - Accent6 2" xfId="93"/>
    <cellStyle name="40 % - Accent1" xfId="21" builtinId="31" customBuiltin="1"/>
    <cellStyle name="40 % - Accent2" xfId="25" builtinId="35" customBuiltin="1"/>
    <cellStyle name="40 % - Accent3" xfId="29" builtinId="39" customBuiltin="1"/>
    <cellStyle name="40 % - Accent4" xfId="33" builtinId="43" customBuiltin="1"/>
    <cellStyle name="40 % - Accent5" xfId="37" builtinId="47" customBuiltin="1"/>
    <cellStyle name="40 % - Accent6" xfId="41" builtinId="51" customBuiltin="1"/>
    <cellStyle name="40% - Accent1 2" xfId="89"/>
    <cellStyle name="40% - Accent2 2" xfId="85"/>
    <cellStyle name="40% - Accent3 2" xfId="81"/>
    <cellStyle name="40% - Accent4 2" xfId="77"/>
    <cellStyle name="40% - Accent5 2" xfId="73"/>
    <cellStyle name="40% - Accent6 2" xfId="96"/>
    <cellStyle name="60 % - Accent1" xfId="22" builtinId="32" customBuiltin="1"/>
    <cellStyle name="60 % - Accent2" xfId="26" builtinId="36" customBuiltin="1"/>
    <cellStyle name="60 % - Accent3" xfId="30" builtinId="40" customBuiltin="1"/>
    <cellStyle name="60 % - Accent4" xfId="34" builtinId="44" customBuiltin="1"/>
    <cellStyle name="60 % - Accent5" xfId="38" builtinId="48" customBuiltin="1"/>
    <cellStyle name="60 % - Accent6" xfId="42" builtinId="52" customBuiltin="1"/>
    <cellStyle name="60% - Accent1 2" xfId="92"/>
    <cellStyle name="60% - Accent2 2" xfId="88"/>
    <cellStyle name="60% - Accent3 2" xfId="84"/>
    <cellStyle name="60% - Accent4 2" xfId="80"/>
    <cellStyle name="60% - Accent5 2" xfId="76"/>
    <cellStyle name="60% - Accent6 2" xfId="95"/>
    <cellStyle name="Accent1" xfId="19" builtinId="29" customBuiltin="1"/>
    <cellStyle name="Accent1 2" xfId="91"/>
    <cellStyle name="Accent2" xfId="23" builtinId="33" customBuiltin="1"/>
    <cellStyle name="Accent2 2" xfId="87"/>
    <cellStyle name="Accent3" xfId="27" builtinId="37" customBuiltin="1"/>
    <cellStyle name="Accent3 2" xfId="83"/>
    <cellStyle name="Accent4" xfId="31" builtinId="41" customBuiltin="1"/>
    <cellStyle name="Accent4 2" xfId="79"/>
    <cellStyle name="Accent5" xfId="35" builtinId="45" customBuiltin="1"/>
    <cellStyle name="Accent5 2" xfId="75"/>
    <cellStyle name="Accent6" xfId="39" builtinId="49" customBuiltin="1"/>
    <cellStyle name="Accent6 2" xfId="94"/>
    <cellStyle name="Avertissement" xfId="15" builtinId="11" customBuiltin="1"/>
    <cellStyle name="Bad 2" xfId="90"/>
    <cellStyle name="Calcul" xfId="12" builtinId="22" customBuiltin="1"/>
    <cellStyle name="Calculation 2" xfId="86"/>
    <cellStyle name="Cellule liée" xfId="13" builtinId="24" customBuiltin="1"/>
    <cellStyle name="Check Cell 2" xfId="82"/>
    <cellStyle name="Comma 2" xfId="45"/>
    <cellStyle name="Comma 2 2" xfId="46"/>
    <cellStyle name="Comma 2 2 2" xfId="224"/>
    <cellStyle name="Comma 2 2 3" xfId="222"/>
    <cellStyle name="Comma 2 3" xfId="68"/>
    <cellStyle name="Comma 3" xfId="47"/>
    <cellStyle name="Comma 3 2" xfId="74"/>
    <cellStyle name="Comma 3 3" xfId="78"/>
    <cellStyle name="Comma 4" xfId="104"/>
    <cellStyle name="Commentaire" xfId="16" builtinId="10" customBuiltin="1"/>
    <cellStyle name="Currency 12" xfId="105"/>
    <cellStyle name="Currency 13" xfId="106"/>
    <cellStyle name="Currency 13 2" xfId="107"/>
    <cellStyle name="Currency 2" xfId="44"/>
    <cellStyle name="Currency 2 2" xfId="48"/>
    <cellStyle name="Currency 2 2 2" xfId="220"/>
    <cellStyle name="Currency 2 3" xfId="99"/>
    <cellStyle name="Currency 2 3 2" xfId="103"/>
    <cellStyle name="Currency 2 3 3" xfId="223"/>
    <cellStyle name="Currency 2 4" xfId="101"/>
    <cellStyle name="Currency 2 5" xfId="67"/>
    <cellStyle name="Currency 3" xfId="49"/>
    <cellStyle name="Currency 3 2" xfId="219"/>
    <cellStyle name="Currency 4" xfId="50"/>
    <cellStyle name="Currency 4 2" xfId="225"/>
    <cellStyle name="Currency 5" xfId="97"/>
    <cellStyle name="Entrée" xfId="10" builtinId="20" customBuiltin="1"/>
    <cellStyle name="Explanatory Text 2" xfId="108"/>
    <cellStyle name="Good 2" xfId="109"/>
    <cellStyle name="Heading 1 2" xfId="110"/>
    <cellStyle name="Heading 2 2" xfId="111"/>
    <cellStyle name="Heading 3 2" xfId="112"/>
    <cellStyle name="Heading 4 2" xfId="113"/>
    <cellStyle name="Input 2" xfId="114"/>
    <cellStyle name="Insatisfaisant" xfId="8" builtinId="27" customBuiltin="1"/>
    <cellStyle name="Linked Cell 2" xfId="115"/>
    <cellStyle name="Monétaire" xfId="1" builtinId="4"/>
    <cellStyle name="Neutral 2" xfId="116"/>
    <cellStyle name="Neutre" xfId="9" builtinId="28" customBuiltin="1"/>
    <cellStyle name="Normal" xfId="0" builtinId="0"/>
    <cellStyle name="Normal 10" xfId="51"/>
    <cellStyle name="Normal 10 2" xfId="118"/>
    <cellStyle name="Normal 10 2 2" xfId="119"/>
    <cellStyle name="Normal 10 3" xfId="120"/>
    <cellStyle name="Normal 10 3 2" xfId="121"/>
    <cellStyle name="Normal 10 4" xfId="122"/>
    <cellStyle name="Normal 10 4 2" xfId="123"/>
    <cellStyle name="Normal 10 5" xfId="124"/>
    <cellStyle name="Normal 10 6" xfId="117"/>
    <cellStyle name="Normal 11" xfId="125"/>
    <cellStyle name="Normal 11 2" xfId="126"/>
    <cellStyle name="Normal 11 2 2" xfId="127"/>
    <cellStyle name="Normal 11 3" xfId="128"/>
    <cellStyle name="Normal 11 3 2" xfId="129"/>
    <cellStyle name="Normal 11 4" xfId="130"/>
    <cellStyle name="Normal 11 4 2" xfId="131"/>
    <cellStyle name="Normal 11 5" xfId="132"/>
    <cellStyle name="Normal 12" xfId="133"/>
    <cellStyle name="Normal 12 2" xfId="134"/>
    <cellStyle name="Normal 13" xfId="135"/>
    <cellStyle name="Normal 13 2" xfId="136"/>
    <cellStyle name="Normal 14" xfId="137"/>
    <cellStyle name="Normal 14 2" xfId="138"/>
    <cellStyle name="Normal 15" xfId="139"/>
    <cellStyle name="Normal 15 2" xfId="140"/>
    <cellStyle name="Normal 15 3" xfId="226"/>
    <cellStyle name="Normal 16" xfId="141"/>
    <cellStyle name="Normal 16 2" xfId="142"/>
    <cellStyle name="Normal 17" xfId="143"/>
    <cellStyle name="Normal 18" xfId="144"/>
    <cellStyle name="Normal 18 2" xfId="145"/>
    <cellStyle name="Normal 19" xfId="146"/>
    <cellStyle name="Normal 2" xfId="52"/>
    <cellStyle name="Normal 2 2" xfId="53"/>
    <cellStyle name="Normal 2 2 10" xfId="227"/>
    <cellStyle name="Normal 2 2 2" xfId="54"/>
    <cellStyle name="Normal 2 3" xfId="55"/>
    <cellStyle name="Normal 2 3 2" xfId="56"/>
    <cellStyle name="Normal 2 3 3" xfId="147"/>
    <cellStyle name="Normal 2 4" xfId="57"/>
    <cellStyle name="Normal 2 4 2" xfId="148"/>
    <cellStyle name="Normal 2 5" xfId="149"/>
    <cellStyle name="Normal 2 6" xfId="150"/>
    <cellStyle name="Normal 2 7" xfId="151"/>
    <cellStyle name="Normal 20" xfId="152"/>
    <cellStyle name="Normal 21" xfId="228"/>
    <cellStyle name="Normal 3" xfId="58"/>
    <cellStyle name="Normal 3 2" xfId="59"/>
    <cellStyle name="Normal 3 2 2" xfId="155"/>
    <cellStyle name="Normal 3 2 3" xfId="154"/>
    <cellStyle name="Normal 3 3" xfId="156"/>
    <cellStyle name="Normal 3 3 2" xfId="157"/>
    <cellStyle name="Normal 3 4" xfId="158"/>
    <cellStyle name="Normal 3 4 2" xfId="159"/>
    <cellStyle name="Normal 3 5" xfId="160"/>
    <cellStyle name="Normal 3 6" xfId="161"/>
    <cellStyle name="Normal 3 7" xfId="162"/>
    <cellStyle name="Normal 3 8" xfId="153"/>
    <cellStyle name="Normal 4" xfId="43"/>
    <cellStyle name="Normal 4 2" xfId="98"/>
    <cellStyle name="Normal 4 2 2" xfId="102"/>
    <cellStyle name="Normal 4 2 2 2" xfId="165"/>
    <cellStyle name="Normal 4 2 3" xfId="164"/>
    <cellStyle name="Normal 4 3" xfId="100"/>
    <cellStyle name="Normal 4 3 2" xfId="167"/>
    <cellStyle name="Normal 4 3 3" xfId="166"/>
    <cellStyle name="Normal 4 4" xfId="168"/>
    <cellStyle name="Normal 4 4 2" xfId="169"/>
    <cellStyle name="Normal 4 5" xfId="170"/>
    <cellStyle name="Normal 4 6" xfId="163"/>
    <cellStyle name="Normal 5" xfId="60"/>
    <cellStyle name="Normal 5 2" xfId="171"/>
    <cellStyle name="Normal 5 2 2" xfId="172"/>
    <cellStyle name="Normal 5 3" xfId="173"/>
    <cellStyle name="Normal 5 3 2" xfId="174"/>
    <cellStyle name="Normal 5 4" xfId="175"/>
    <cellStyle name="Normal 5 4 2" xfId="176"/>
    <cellStyle name="Normal 5 5" xfId="177"/>
    <cellStyle name="Normal 6" xfId="61"/>
    <cellStyle name="Normal 6 2" xfId="179"/>
    <cellStyle name="Normal 6 2 2" xfId="180"/>
    <cellStyle name="Normal 6 3" xfId="181"/>
    <cellStyle name="Normal 6 3 2" xfId="182"/>
    <cellStyle name="Normal 6 4" xfId="183"/>
    <cellStyle name="Normal 6 4 2" xfId="184"/>
    <cellStyle name="Normal 6 5" xfId="185"/>
    <cellStyle name="Normal 6 6" xfId="178"/>
    <cellStyle name="Normal 7" xfId="186"/>
    <cellStyle name="Normal 7 2" xfId="187"/>
    <cellStyle name="Normal 7 2 2" xfId="188"/>
    <cellStyle name="Normal 7 3" xfId="189"/>
    <cellStyle name="Normal 7 3 2" xfId="190"/>
    <cellStyle name="Normal 7 4" xfId="191"/>
    <cellStyle name="Normal 7 4 2" xfId="192"/>
    <cellStyle name="Normal 7 5" xfId="193"/>
    <cellStyle name="Normal 8" xfId="194"/>
    <cellStyle name="Normal 8 2" xfId="195"/>
    <cellStyle name="Normal 8 2 2" xfId="196"/>
    <cellStyle name="Normal 8 3" xfId="197"/>
    <cellStyle name="Normal 8 3 2" xfId="198"/>
    <cellStyle name="Normal 8 4" xfId="199"/>
    <cellStyle name="Normal 8 4 2" xfId="200"/>
    <cellStyle name="Normal 8 5" xfId="201"/>
    <cellStyle name="Normal 9" xfId="202"/>
    <cellStyle name="Normal 9 2" xfId="203"/>
    <cellStyle name="Normal 9 2 2" xfId="204"/>
    <cellStyle name="Normal 9 3" xfId="205"/>
    <cellStyle name="Normal 9 3 2" xfId="206"/>
    <cellStyle name="Normal 9 4" xfId="207"/>
    <cellStyle name="Normal 9 4 2" xfId="208"/>
    <cellStyle name="Normal 9 5" xfId="209"/>
    <cellStyle name="Note 2" xfId="210"/>
    <cellStyle name="Output 2" xfId="211"/>
    <cellStyle name="Percent 2" xfId="62"/>
    <cellStyle name="Percent 2 2" xfId="63"/>
    <cellStyle name="Percent 2 2 2" xfId="213"/>
    <cellStyle name="Percent 2 3" xfId="64"/>
    <cellStyle name="Percent 2 3 2" xfId="221"/>
    <cellStyle name="Percent 2 4" xfId="212"/>
    <cellStyle name="Percent 3" xfId="65"/>
    <cellStyle name="Percent 3 2" xfId="215"/>
    <cellStyle name="Percent 3 3" xfId="214"/>
    <cellStyle name="Percent 4" xfId="229"/>
    <cellStyle name="Percent 5" xfId="230"/>
    <cellStyle name="Satisfaisant" xfId="7" builtinId="26" customBuiltin="1"/>
    <cellStyle name="Sortie" xfId="11" builtinId="21" customBuiltin="1"/>
    <cellStyle name="Texte explicatif" xfId="17" builtinId="53" customBuiltin="1"/>
    <cellStyle name="Title 2" xfId="216"/>
    <cellStyle name="Titre" xfId="2" builtinId="15" customBuiltin="1"/>
    <cellStyle name="Titre 1" xfId="3" builtinId="16" customBuiltin="1"/>
    <cellStyle name="Titre 2" xfId="4" builtinId="17" customBuiltin="1"/>
    <cellStyle name="Titre 3" xfId="5" builtinId="18" customBuiltin="1"/>
    <cellStyle name="Titre 4" xfId="6" builtinId="19" customBuiltin="1"/>
    <cellStyle name="Total" xfId="18" builtinId="25" customBuiltin="1"/>
    <cellStyle name="Total 2" xfId="217"/>
    <cellStyle name="Vérification" xfId="14" builtinId="23" customBuiltin="1"/>
    <cellStyle name="Warning Text 2" xfId="218"/>
  </cellStyles>
  <dxfs count="0"/>
  <tableStyles count="0" defaultTableStyle="TableStyleMedium2" defaultPivotStyle="PivotStyleLight16"/>
  <colors>
    <mruColors>
      <color rgb="FFF9DFEB"/>
      <color rgb="FFF3C3D9"/>
      <color rgb="FFEEACC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161925</xdr:colOff>
      <xdr:row>6</xdr:row>
      <xdr:rowOff>123825</xdr:rowOff>
    </xdr:from>
    <xdr:to>
      <xdr:col>10</xdr:col>
      <xdr:colOff>931545</xdr:colOff>
      <xdr:row>12</xdr:row>
      <xdr:rowOff>356235</xdr:rowOff>
    </xdr:to>
    <xdr:pic>
      <xdr:nvPicPr>
        <xdr:cNvPr id="1025"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3819525" y="2590800"/>
          <a:ext cx="4855845" cy="1861185"/>
        </a:xfrm>
        <a:prstGeom prst="rect">
          <a:avLst/>
        </a:prstGeom>
        <a:noFill/>
        <a:ln w="1">
          <a:noFill/>
          <a:miter lim="800000"/>
          <a:headEnd/>
          <a:tailEnd type="none" w="med" len="med"/>
        </a:ln>
        <a:effec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usion%20Beauty%20-%20Description%20des%20produit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content"/>
      <sheetName val="BB Navigation"/>
      <sheetName val="Sheet2"/>
    </sheetNames>
    <sheetDataSet>
      <sheetData sheetId="0" refreshError="1"/>
      <sheetData sheetId="1" refreshError="1"/>
      <sheetData sheetId="2"/>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J78"/>
  <sheetViews>
    <sheetView zoomScaleNormal="100" workbookViewId="0">
      <selection activeCell="C5" sqref="C5"/>
    </sheetView>
  </sheetViews>
  <sheetFormatPr baseColWidth="10" defaultColWidth="9.109375" defaultRowHeight="14.4"/>
  <cols>
    <col min="1" max="1" width="15.5546875" customWidth="1"/>
    <col min="2" max="2" width="18.44140625" customWidth="1"/>
    <col min="3" max="3" width="80.5546875" customWidth="1"/>
    <col min="4" max="4" width="10.88671875" customWidth="1"/>
    <col min="6" max="6" width="11.33203125" customWidth="1"/>
    <col min="7" max="7" width="15.109375" style="32" customWidth="1"/>
    <col min="8" max="8" width="13.44140625" customWidth="1"/>
    <col min="9" max="9" width="12.33203125" customWidth="1"/>
    <col min="10" max="10" width="18.44140625" style="17" customWidth="1"/>
  </cols>
  <sheetData>
    <row r="1" spans="1:10" ht="56.4">
      <c r="A1" s="148" t="s">
        <v>75</v>
      </c>
      <c r="B1" s="149"/>
      <c r="C1" s="149"/>
      <c r="D1" s="149"/>
      <c r="E1" s="149"/>
      <c r="F1" s="149"/>
      <c r="G1" s="149"/>
      <c r="H1" s="149"/>
      <c r="I1" s="150"/>
      <c r="J1"/>
    </row>
    <row r="2" spans="1:10" ht="21.6" thickBot="1">
      <c r="A2" s="151" t="s">
        <v>81</v>
      </c>
      <c r="B2" s="152"/>
      <c r="C2" s="152"/>
      <c r="D2" s="152"/>
      <c r="E2" s="152"/>
      <c r="F2" s="152"/>
      <c r="G2" s="152"/>
      <c r="H2" s="152"/>
      <c r="I2" s="153"/>
      <c r="J2"/>
    </row>
    <row r="3" spans="1:10" ht="31.2">
      <c r="A3" s="26" t="s">
        <v>0</v>
      </c>
      <c r="B3" s="27" t="s">
        <v>1</v>
      </c>
      <c r="C3" s="28" t="s">
        <v>2</v>
      </c>
      <c r="D3" s="28" t="s">
        <v>3</v>
      </c>
      <c r="E3" s="28" t="s">
        <v>4</v>
      </c>
      <c r="F3" s="29" t="s">
        <v>5</v>
      </c>
      <c r="G3" s="28" t="s">
        <v>6</v>
      </c>
      <c r="H3" s="29" t="s">
        <v>7</v>
      </c>
      <c r="I3" s="30" t="s">
        <v>8</v>
      </c>
      <c r="J3" s="27" t="s">
        <v>1</v>
      </c>
    </row>
    <row r="4" spans="1:10">
      <c r="A4" s="5"/>
      <c r="B4" s="3"/>
      <c r="C4" s="7" t="s">
        <v>14</v>
      </c>
      <c r="D4" s="8"/>
      <c r="E4" s="8"/>
      <c r="F4" s="8"/>
      <c r="G4" s="31"/>
      <c r="H4" s="6"/>
      <c r="I4" s="4"/>
      <c r="J4" s="3"/>
    </row>
    <row r="5" spans="1:10">
      <c r="A5" s="37">
        <v>80110006000</v>
      </c>
      <c r="B5" s="20">
        <v>847891000166</v>
      </c>
      <c r="C5" s="19" t="s">
        <v>10</v>
      </c>
      <c r="D5" s="18">
        <f>E5*0.5</f>
        <v>27</v>
      </c>
      <c r="E5" s="18">
        <v>54</v>
      </c>
      <c r="F5" s="21"/>
      <c r="G5" s="23">
        <f>F5*D5</f>
        <v>0</v>
      </c>
      <c r="H5" s="19">
        <v>80110006010</v>
      </c>
      <c r="I5" s="38"/>
      <c r="J5" s="20">
        <v>847891000166</v>
      </c>
    </row>
    <row r="6" spans="1:10" s="1" customFormat="1">
      <c r="A6" s="37">
        <v>80130006000</v>
      </c>
      <c r="B6" s="20">
        <v>847891011643</v>
      </c>
      <c r="C6" s="19" t="s">
        <v>11</v>
      </c>
      <c r="D6" s="18">
        <f t="shared" ref="D6:D71" si="0">E6*0.5</f>
        <v>29.5</v>
      </c>
      <c r="E6" s="18">
        <v>59</v>
      </c>
      <c r="F6" s="21"/>
      <c r="G6" s="23">
        <f t="shared" ref="G6:G7" si="1">F6*D6</f>
        <v>0</v>
      </c>
      <c r="H6" s="19">
        <v>80130006010</v>
      </c>
      <c r="I6" s="38"/>
      <c r="J6" s="20">
        <v>847891011643</v>
      </c>
    </row>
    <row r="7" spans="1:10" s="1" customFormat="1">
      <c r="A7" s="37">
        <v>86120007000</v>
      </c>
      <c r="B7" s="20">
        <v>847891006120</v>
      </c>
      <c r="C7" s="19" t="s">
        <v>12</v>
      </c>
      <c r="D7" s="18">
        <f t="shared" si="0"/>
        <v>15</v>
      </c>
      <c r="E7" s="18">
        <v>30</v>
      </c>
      <c r="F7" s="21"/>
      <c r="G7" s="23">
        <f t="shared" si="1"/>
        <v>0</v>
      </c>
      <c r="H7" s="19">
        <v>86120007010</v>
      </c>
      <c r="I7" s="38"/>
      <c r="J7" s="20">
        <v>847891006120</v>
      </c>
    </row>
    <row r="8" spans="1:10" s="9" customFormat="1">
      <c r="A8" s="5"/>
      <c r="B8" s="3"/>
      <c r="C8" s="7" t="s">
        <v>13</v>
      </c>
      <c r="D8" s="8"/>
      <c r="E8" s="8"/>
      <c r="F8" s="8"/>
      <c r="G8" s="31"/>
      <c r="H8" s="6"/>
      <c r="I8" s="4"/>
      <c r="J8" s="3"/>
    </row>
    <row r="9" spans="1:10" s="1" customFormat="1">
      <c r="A9" s="37">
        <v>80011406000</v>
      </c>
      <c r="B9" s="20">
        <v>847891000012</v>
      </c>
      <c r="C9" s="19" t="s">
        <v>15</v>
      </c>
      <c r="D9" s="18">
        <f t="shared" si="0"/>
        <v>19</v>
      </c>
      <c r="E9" s="18">
        <v>38</v>
      </c>
      <c r="F9" s="21"/>
      <c r="G9" s="23">
        <f t="shared" ref="G9:G25" si="2">F9*D9</f>
        <v>0</v>
      </c>
      <c r="H9" s="19">
        <v>80011406010</v>
      </c>
      <c r="I9" s="38"/>
      <c r="J9" s="20">
        <v>847891000012</v>
      </c>
    </row>
    <row r="10" spans="1:10" s="1" customFormat="1">
      <c r="A10" s="37">
        <v>80010106000</v>
      </c>
      <c r="B10" s="20">
        <v>847891000029</v>
      </c>
      <c r="C10" s="19" t="s">
        <v>16</v>
      </c>
      <c r="D10" s="18">
        <f t="shared" si="0"/>
        <v>20.5</v>
      </c>
      <c r="E10" s="18">
        <v>41</v>
      </c>
      <c r="F10" s="21"/>
      <c r="G10" s="23">
        <f t="shared" si="2"/>
        <v>0</v>
      </c>
      <c r="H10" s="19">
        <v>80010106010</v>
      </c>
      <c r="I10" s="38"/>
      <c r="J10" s="20">
        <v>847891000029</v>
      </c>
    </row>
    <row r="11" spans="1:10" s="1" customFormat="1">
      <c r="A11" s="37">
        <v>80010406000</v>
      </c>
      <c r="B11" s="20">
        <v>847891000036</v>
      </c>
      <c r="C11" s="19" t="s">
        <v>17</v>
      </c>
      <c r="D11" s="18">
        <f t="shared" si="0"/>
        <v>20.5</v>
      </c>
      <c r="E11" s="18">
        <v>41</v>
      </c>
      <c r="F11" s="21"/>
      <c r="G11" s="23">
        <f t="shared" si="2"/>
        <v>0</v>
      </c>
      <c r="H11" s="19">
        <v>80010406010</v>
      </c>
      <c r="I11" s="38"/>
      <c r="J11" s="20">
        <v>847891000036</v>
      </c>
    </row>
    <row r="12" spans="1:10" s="1" customFormat="1">
      <c r="A12" s="37">
        <v>80010506000</v>
      </c>
      <c r="B12" s="20">
        <v>847891000043</v>
      </c>
      <c r="C12" s="19" t="s">
        <v>18</v>
      </c>
      <c r="D12" s="18">
        <f t="shared" si="0"/>
        <v>20.5</v>
      </c>
      <c r="E12" s="18">
        <v>41</v>
      </c>
      <c r="F12" s="21"/>
      <c r="G12" s="23">
        <f t="shared" si="2"/>
        <v>0</v>
      </c>
      <c r="H12" s="19">
        <v>80010506010</v>
      </c>
      <c r="I12" s="38"/>
      <c r="J12" s="20">
        <v>847891000043</v>
      </c>
    </row>
    <row r="13" spans="1:10" s="1" customFormat="1">
      <c r="A13" s="37">
        <v>80010606000</v>
      </c>
      <c r="B13" s="20">
        <v>847891000050</v>
      </c>
      <c r="C13" s="19" t="s">
        <v>19</v>
      </c>
      <c r="D13" s="18">
        <f t="shared" si="0"/>
        <v>20.5</v>
      </c>
      <c r="E13" s="18">
        <v>41</v>
      </c>
      <c r="F13" s="21"/>
      <c r="G13" s="23">
        <f t="shared" si="2"/>
        <v>0</v>
      </c>
      <c r="H13" s="19">
        <v>80010606010</v>
      </c>
      <c r="I13" s="38"/>
      <c r="J13" s="20">
        <v>847891000050</v>
      </c>
    </row>
    <row r="14" spans="1:10" s="1" customFormat="1">
      <c r="A14" s="37">
        <v>80010206000</v>
      </c>
      <c r="B14" s="20">
        <v>847891000067</v>
      </c>
      <c r="C14" s="19" t="s">
        <v>20</v>
      </c>
      <c r="D14" s="18">
        <f t="shared" si="0"/>
        <v>20.5</v>
      </c>
      <c r="E14" s="18">
        <v>41</v>
      </c>
      <c r="F14" s="21"/>
      <c r="G14" s="23">
        <f t="shared" si="2"/>
        <v>0</v>
      </c>
      <c r="H14" s="19">
        <v>80010206010</v>
      </c>
      <c r="I14" s="38"/>
      <c r="J14" s="20">
        <v>847891000067</v>
      </c>
    </row>
    <row r="15" spans="1:10" s="1" customFormat="1">
      <c r="A15" s="37">
        <v>80010306000</v>
      </c>
      <c r="B15" s="20">
        <v>847891000074</v>
      </c>
      <c r="C15" s="19" t="s">
        <v>21</v>
      </c>
      <c r="D15" s="18">
        <f t="shared" si="0"/>
        <v>20.5</v>
      </c>
      <c r="E15" s="18">
        <v>41</v>
      </c>
      <c r="F15" s="21"/>
      <c r="G15" s="23">
        <f t="shared" si="2"/>
        <v>0</v>
      </c>
      <c r="H15" s="19">
        <v>80010306010</v>
      </c>
      <c r="I15" s="38"/>
      <c r="J15" s="20">
        <v>847891000074</v>
      </c>
    </row>
    <row r="16" spans="1:10" s="1" customFormat="1">
      <c r="A16" s="37">
        <v>80011306000</v>
      </c>
      <c r="B16" s="20">
        <v>847891000784</v>
      </c>
      <c r="C16" s="19" t="s">
        <v>22</v>
      </c>
      <c r="D16" s="18">
        <f t="shared" si="0"/>
        <v>20.5</v>
      </c>
      <c r="E16" s="18">
        <v>41</v>
      </c>
      <c r="F16" s="21"/>
      <c r="G16" s="23">
        <f t="shared" si="2"/>
        <v>0</v>
      </c>
      <c r="H16" s="19">
        <v>80011306010</v>
      </c>
      <c r="I16" s="38"/>
      <c r="J16" s="20">
        <v>847891000784</v>
      </c>
    </row>
    <row r="17" spans="1:10" s="1" customFormat="1">
      <c r="A17" s="37">
        <v>80010906000</v>
      </c>
      <c r="B17" s="20">
        <v>847891000500</v>
      </c>
      <c r="C17" s="19" t="s">
        <v>23</v>
      </c>
      <c r="D17" s="18">
        <f t="shared" si="0"/>
        <v>20.5</v>
      </c>
      <c r="E17" s="18">
        <v>41</v>
      </c>
      <c r="F17" s="21"/>
      <c r="G17" s="23">
        <f t="shared" si="2"/>
        <v>0</v>
      </c>
      <c r="H17" s="19">
        <v>80010906010</v>
      </c>
      <c r="I17" s="38"/>
      <c r="J17" s="20">
        <v>847891000500</v>
      </c>
    </row>
    <row r="18" spans="1:10" s="1" customFormat="1">
      <c r="A18" s="37">
        <v>80011106000</v>
      </c>
      <c r="B18" s="20">
        <v>847891000524</v>
      </c>
      <c r="C18" s="19" t="s">
        <v>24</v>
      </c>
      <c r="D18" s="18">
        <f t="shared" si="0"/>
        <v>20.5</v>
      </c>
      <c r="E18" s="18">
        <v>41</v>
      </c>
      <c r="F18" s="21"/>
      <c r="G18" s="23">
        <f t="shared" si="2"/>
        <v>0</v>
      </c>
      <c r="H18" s="19">
        <v>80011106010</v>
      </c>
      <c r="I18" s="38"/>
      <c r="J18" s="20">
        <v>847891000524</v>
      </c>
    </row>
    <row r="19" spans="1:10" s="1" customFormat="1">
      <c r="A19" s="37">
        <v>80011206000</v>
      </c>
      <c r="B19" s="20">
        <v>847891000531</v>
      </c>
      <c r="C19" s="19" t="s">
        <v>25</v>
      </c>
      <c r="D19" s="18">
        <f t="shared" si="0"/>
        <v>20.5</v>
      </c>
      <c r="E19" s="18">
        <v>41</v>
      </c>
      <c r="F19" s="21"/>
      <c r="G19" s="23">
        <f t="shared" si="2"/>
        <v>0</v>
      </c>
      <c r="H19" s="19">
        <v>80011206010</v>
      </c>
      <c r="I19" s="38"/>
      <c r="J19" s="20">
        <v>847891000531</v>
      </c>
    </row>
    <row r="20" spans="1:10" s="1" customFormat="1">
      <c r="A20" s="37">
        <v>80011506000</v>
      </c>
      <c r="B20" s="20">
        <v>847891001279</v>
      </c>
      <c r="C20" s="19" t="s">
        <v>26</v>
      </c>
      <c r="D20" s="18">
        <f t="shared" si="0"/>
        <v>20.5</v>
      </c>
      <c r="E20" s="18">
        <v>41</v>
      </c>
      <c r="F20" s="21"/>
      <c r="G20" s="23">
        <f t="shared" si="2"/>
        <v>0</v>
      </c>
      <c r="H20" s="19">
        <v>80011506010</v>
      </c>
      <c r="I20" s="38"/>
      <c r="J20" s="20">
        <v>847891001279</v>
      </c>
    </row>
    <row r="21" spans="1:10" s="1" customFormat="1">
      <c r="A21" s="37">
        <v>80011606000</v>
      </c>
      <c r="B21" s="20">
        <v>847891001286</v>
      </c>
      <c r="C21" s="19" t="s">
        <v>27</v>
      </c>
      <c r="D21" s="18">
        <f t="shared" si="0"/>
        <v>20.5</v>
      </c>
      <c r="E21" s="18">
        <v>41</v>
      </c>
      <c r="F21" s="21"/>
      <c r="G21" s="23">
        <f t="shared" si="2"/>
        <v>0</v>
      </c>
      <c r="H21" s="19">
        <v>80011606010</v>
      </c>
      <c r="I21" s="38"/>
      <c r="J21" s="20">
        <v>847891001286</v>
      </c>
    </row>
    <row r="22" spans="1:10" s="1" customFormat="1">
      <c r="A22" s="37">
        <v>80011806000</v>
      </c>
      <c r="B22" s="20">
        <v>847891001385</v>
      </c>
      <c r="C22" s="19" t="s">
        <v>28</v>
      </c>
      <c r="D22" s="18">
        <f t="shared" si="0"/>
        <v>20.5</v>
      </c>
      <c r="E22" s="18">
        <v>41</v>
      </c>
      <c r="F22" s="21"/>
      <c r="G22" s="23">
        <f t="shared" si="2"/>
        <v>0</v>
      </c>
      <c r="H22" s="19">
        <v>80011806010</v>
      </c>
      <c r="I22" s="38"/>
      <c r="J22" s="20">
        <v>847891001385</v>
      </c>
    </row>
    <row r="23" spans="1:10" s="1" customFormat="1">
      <c r="A23" s="37">
        <v>80012206000</v>
      </c>
      <c r="B23" s="20">
        <v>847891005529</v>
      </c>
      <c r="C23" s="19" t="s">
        <v>29</v>
      </c>
      <c r="D23" s="18">
        <f t="shared" si="0"/>
        <v>20.5</v>
      </c>
      <c r="E23" s="18">
        <v>41</v>
      </c>
      <c r="F23" s="21"/>
      <c r="G23" s="23">
        <f t="shared" si="2"/>
        <v>0</v>
      </c>
      <c r="H23" s="19">
        <v>80012206010</v>
      </c>
      <c r="I23" s="38"/>
      <c r="J23" s="20">
        <v>847891005529</v>
      </c>
    </row>
    <row r="24" spans="1:10" s="1" customFormat="1">
      <c r="A24" s="37">
        <v>80012006000</v>
      </c>
      <c r="B24" s="20">
        <v>847891005505</v>
      </c>
      <c r="C24" s="19" t="s">
        <v>76</v>
      </c>
      <c r="D24" s="18">
        <f t="shared" si="0"/>
        <v>20.5</v>
      </c>
      <c r="E24" s="18">
        <v>41</v>
      </c>
      <c r="F24" s="21"/>
      <c r="G24" s="23">
        <f t="shared" si="2"/>
        <v>0</v>
      </c>
      <c r="H24" s="19">
        <v>80012006010</v>
      </c>
      <c r="I24" s="38"/>
      <c r="J24" s="20">
        <v>847891005505</v>
      </c>
    </row>
    <row r="25" spans="1:10" s="1" customFormat="1">
      <c r="A25" s="37">
        <v>80012606000</v>
      </c>
      <c r="B25" s="20">
        <v>847891009589</v>
      </c>
      <c r="C25" s="19" t="s">
        <v>30</v>
      </c>
      <c r="D25" s="18">
        <f t="shared" si="0"/>
        <v>20.5</v>
      </c>
      <c r="E25" s="18">
        <v>41</v>
      </c>
      <c r="F25" s="21"/>
      <c r="G25" s="23">
        <f t="shared" si="2"/>
        <v>0</v>
      </c>
      <c r="H25" s="19">
        <v>80012606010</v>
      </c>
      <c r="I25" s="38"/>
      <c r="J25" s="20">
        <v>847891009589</v>
      </c>
    </row>
    <row r="26" spans="1:10" s="10" customFormat="1">
      <c r="A26" s="5"/>
      <c r="B26" s="3"/>
      <c r="C26" s="7" t="s">
        <v>32</v>
      </c>
      <c r="D26" s="8"/>
      <c r="E26" s="8"/>
      <c r="F26" s="8"/>
      <c r="G26" s="31"/>
      <c r="H26" s="6"/>
      <c r="I26" s="4"/>
      <c r="J26" s="3"/>
    </row>
    <row r="27" spans="1:10" s="1" customFormat="1">
      <c r="A27" s="37">
        <v>86070506000</v>
      </c>
      <c r="B27" s="20">
        <v>847891006076</v>
      </c>
      <c r="C27" s="19" t="s">
        <v>34</v>
      </c>
      <c r="D27" s="18">
        <f t="shared" si="0"/>
        <v>15.5</v>
      </c>
      <c r="E27" s="18">
        <v>31</v>
      </c>
      <c r="F27" s="21"/>
      <c r="G27" s="23">
        <f t="shared" ref="G27:G72" si="3">F27*D27</f>
        <v>0</v>
      </c>
      <c r="H27" s="19">
        <v>86070506010</v>
      </c>
      <c r="I27" s="39"/>
      <c r="J27" s="20">
        <v>847891006076</v>
      </c>
    </row>
    <row r="28" spans="1:10" s="1" customFormat="1">
      <c r="A28" s="37">
        <v>86070406000</v>
      </c>
      <c r="B28" s="20">
        <v>847891006083</v>
      </c>
      <c r="C28" s="19" t="s">
        <v>33</v>
      </c>
      <c r="D28" s="18">
        <f t="shared" si="0"/>
        <v>15.5</v>
      </c>
      <c r="E28" s="18">
        <v>31</v>
      </c>
      <c r="F28" s="21"/>
      <c r="G28" s="23">
        <f t="shared" si="3"/>
        <v>0</v>
      </c>
      <c r="H28" s="19">
        <v>86070406010</v>
      </c>
      <c r="I28" s="39"/>
      <c r="J28" s="20">
        <v>847891006083</v>
      </c>
    </row>
    <row r="29" spans="1:10" s="1" customFormat="1">
      <c r="A29" s="37">
        <v>86070206000</v>
      </c>
      <c r="B29" s="20">
        <v>847891006090</v>
      </c>
      <c r="C29" s="19" t="s">
        <v>35</v>
      </c>
      <c r="D29" s="18">
        <f t="shared" si="0"/>
        <v>15.5</v>
      </c>
      <c r="E29" s="18">
        <v>31</v>
      </c>
      <c r="F29" s="21"/>
      <c r="G29" s="23">
        <f t="shared" si="3"/>
        <v>0</v>
      </c>
      <c r="H29" s="19">
        <v>86070206010</v>
      </c>
      <c r="I29" s="39"/>
      <c r="J29" s="20">
        <v>847891006090</v>
      </c>
    </row>
    <row r="30" spans="1:10" s="1" customFormat="1">
      <c r="A30" s="37">
        <v>86070606000</v>
      </c>
      <c r="B30" s="20">
        <v>847891006106</v>
      </c>
      <c r="C30" s="19" t="s">
        <v>36</v>
      </c>
      <c r="D30" s="18">
        <f t="shared" si="0"/>
        <v>15.5</v>
      </c>
      <c r="E30" s="18">
        <v>31</v>
      </c>
      <c r="F30" s="21"/>
      <c r="G30" s="23">
        <f t="shared" si="3"/>
        <v>0</v>
      </c>
      <c r="H30" s="19">
        <v>86070606010</v>
      </c>
      <c r="I30" s="39"/>
      <c r="J30" s="20">
        <v>847891006106</v>
      </c>
    </row>
    <row r="31" spans="1:10" s="1" customFormat="1">
      <c r="A31" s="37">
        <v>86070706000</v>
      </c>
      <c r="B31" s="20">
        <v>847891006113</v>
      </c>
      <c r="C31" s="19" t="s">
        <v>37</v>
      </c>
      <c r="D31" s="18">
        <f t="shared" si="0"/>
        <v>15.5</v>
      </c>
      <c r="E31" s="18">
        <v>31</v>
      </c>
      <c r="F31" s="21"/>
      <c r="G31" s="23">
        <f t="shared" si="3"/>
        <v>0</v>
      </c>
      <c r="H31" s="19">
        <v>86070706010</v>
      </c>
      <c r="I31" s="39"/>
      <c r="J31" s="20">
        <v>847891006113</v>
      </c>
    </row>
    <row r="32" spans="1:10" s="1" customFormat="1">
      <c r="A32" s="37">
        <v>86070106000</v>
      </c>
      <c r="B32" s="20">
        <v>847891006854</v>
      </c>
      <c r="C32" s="19" t="s">
        <v>38</v>
      </c>
      <c r="D32" s="18">
        <f t="shared" si="0"/>
        <v>15.5</v>
      </c>
      <c r="E32" s="18">
        <v>31</v>
      </c>
      <c r="F32" s="21"/>
      <c r="G32" s="23">
        <f t="shared" si="3"/>
        <v>0</v>
      </c>
      <c r="H32" s="19">
        <v>86070106010</v>
      </c>
      <c r="I32" s="39"/>
      <c r="J32" s="20">
        <v>847891006854</v>
      </c>
    </row>
    <row r="33" spans="1:10" s="1" customFormat="1">
      <c r="A33" s="37">
        <v>86070806000</v>
      </c>
      <c r="B33" s="20">
        <v>847891006694</v>
      </c>
      <c r="C33" s="19" t="s">
        <v>39</v>
      </c>
      <c r="D33" s="18">
        <f t="shared" si="0"/>
        <v>15.5</v>
      </c>
      <c r="E33" s="18">
        <v>31</v>
      </c>
      <c r="F33" s="21"/>
      <c r="G33" s="23">
        <f t="shared" si="3"/>
        <v>0</v>
      </c>
      <c r="H33" s="19">
        <v>86070806010</v>
      </c>
      <c r="I33" s="39"/>
      <c r="J33" s="20">
        <v>847891006694</v>
      </c>
    </row>
    <row r="34" spans="1:10" s="1" customFormat="1">
      <c r="A34" s="37">
        <v>86070306000</v>
      </c>
      <c r="B34" s="20">
        <v>847891006700</v>
      </c>
      <c r="C34" s="19" t="s">
        <v>40</v>
      </c>
      <c r="D34" s="18">
        <f t="shared" si="0"/>
        <v>15.5</v>
      </c>
      <c r="E34" s="18">
        <v>31</v>
      </c>
      <c r="F34" s="21"/>
      <c r="G34" s="23">
        <f t="shared" si="3"/>
        <v>0</v>
      </c>
      <c r="H34" s="19">
        <v>86070306010</v>
      </c>
      <c r="I34" s="39"/>
      <c r="J34" s="20">
        <v>847891006700</v>
      </c>
    </row>
    <row r="35" spans="1:10" s="1" customFormat="1">
      <c r="A35" s="37">
        <v>86071506000</v>
      </c>
      <c r="B35" s="20">
        <v>847891009305</v>
      </c>
      <c r="C35" s="19" t="s">
        <v>41</v>
      </c>
      <c r="D35" s="18">
        <f t="shared" si="0"/>
        <v>15.5</v>
      </c>
      <c r="E35" s="18">
        <v>31</v>
      </c>
      <c r="F35" s="21"/>
      <c r="G35" s="23">
        <f t="shared" si="3"/>
        <v>0</v>
      </c>
      <c r="H35" s="19">
        <v>86071506010</v>
      </c>
      <c r="I35" s="39"/>
      <c r="J35" s="20">
        <v>847891009305</v>
      </c>
    </row>
    <row r="36" spans="1:10" s="11" customFormat="1">
      <c r="A36" s="5"/>
      <c r="B36" s="3"/>
      <c r="C36" s="7" t="s">
        <v>31</v>
      </c>
      <c r="D36" s="8"/>
      <c r="E36" s="8"/>
      <c r="F36" s="8"/>
      <c r="G36" s="31"/>
      <c r="H36" s="6"/>
      <c r="I36" s="4"/>
      <c r="J36" s="3"/>
    </row>
    <row r="37" spans="1:10" s="1" customFormat="1">
      <c r="A37" s="37">
        <v>85500004000</v>
      </c>
      <c r="B37" s="20">
        <v>847891011667</v>
      </c>
      <c r="C37" s="19" t="s">
        <v>42</v>
      </c>
      <c r="D37" s="18">
        <f t="shared" si="0"/>
        <v>14</v>
      </c>
      <c r="E37" s="18">
        <v>28</v>
      </c>
      <c r="F37" s="21"/>
      <c r="G37" s="23">
        <f t="shared" si="3"/>
        <v>0</v>
      </c>
      <c r="H37" s="19">
        <v>85500004010</v>
      </c>
      <c r="I37" s="38"/>
      <c r="J37" s="20">
        <v>847891011667</v>
      </c>
    </row>
    <row r="38" spans="1:10" s="12" customFormat="1">
      <c r="A38" s="5"/>
      <c r="B38" s="3"/>
      <c r="C38" s="7" t="s">
        <v>43</v>
      </c>
      <c r="D38" s="8"/>
      <c r="E38" s="8"/>
      <c r="F38" s="8"/>
      <c r="G38" s="31"/>
      <c r="H38" s="6"/>
      <c r="I38" s="4"/>
      <c r="J38" s="3"/>
    </row>
    <row r="39" spans="1:10" s="1" customFormat="1">
      <c r="A39" s="37">
        <v>87700010000</v>
      </c>
      <c r="B39" s="20">
        <v>847891008049</v>
      </c>
      <c r="C39" s="19" t="s">
        <v>44</v>
      </c>
      <c r="D39" s="18">
        <f t="shared" si="0"/>
        <v>15</v>
      </c>
      <c r="E39" s="18">
        <v>30</v>
      </c>
      <c r="F39" s="22"/>
      <c r="G39" s="23">
        <f t="shared" si="3"/>
        <v>0</v>
      </c>
      <c r="H39" s="19">
        <v>87700010010</v>
      </c>
      <c r="I39" s="40"/>
      <c r="J39" s="20">
        <v>847891008049</v>
      </c>
    </row>
    <row r="40" spans="1:10" s="1" customFormat="1">
      <c r="A40" s="37">
        <v>87620310000</v>
      </c>
      <c r="B40" s="20">
        <v>847891008629</v>
      </c>
      <c r="C40" s="19" t="s">
        <v>45</v>
      </c>
      <c r="D40" s="18">
        <f t="shared" si="0"/>
        <v>15</v>
      </c>
      <c r="E40" s="18">
        <v>30</v>
      </c>
      <c r="F40" s="22"/>
      <c r="G40" s="23">
        <f t="shared" si="3"/>
        <v>0</v>
      </c>
      <c r="H40" s="19">
        <v>87620310010</v>
      </c>
      <c r="I40" s="40"/>
      <c r="J40" s="20">
        <v>847891008629</v>
      </c>
    </row>
    <row r="41" spans="1:10" s="1" customFormat="1">
      <c r="A41" s="37">
        <v>85490010004</v>
      </c>
      <c r="B41" s="20">
        <v>847891011957</v>
      </c>
      <c r="C41" s="19" t="s">
        <v>80</v>
      </c>
      <c r="D41" s="18">
        <f t="shared" si="0"/>
        <v>48</v>
      </c>
      <c r="E41" s="18">
        <v>96</v>
      </c>
      <c r="F41" s="22"/>
      <c r="G41" s="23">
        <f>F41*D41</f>
        <v>0</v>
      </c>
      <c r="H41" s="24" t="s">
        <v>74</v>
      </c>
      <c r="I41" s="40"/>
      <c r="J41" s="20">
        <v>847891011957</v>
      </c>
    </row>
    <row r="42" spans="1:10" s="17" customFormat="1">
      <c r="A42" s="37">
        <v>87550010000</v>
      </c>
      <c r="B42" s="20">
        <v>847891011810</v>
      </c>
      <c r="C42" s="19" t="s">
        <v>77</v>
      </c>
      <c r="D42" s="18">
        <f t="shared" si="0"/>
        <v>22</v>
      </c>
      <c r="E42" s="18">
        <v>44</v>
      </c>
      <c r="F42" s="22"/>
      <c r="G42" s="23">
        <f t="shared" ref="G42:G43" si="4">F42*D42</f>
        <v>0</v>
      </c>
      <c r="H42" s="24">
        <v>87550010010</v>
      </c>
      <c r="I42" s="40"/>
      <c r="J42" s="20">
        <v>847891011810</v>
      </c>
    </row>
    <row r="43" spans="1:10" s="17" customFormat="1">
      <c r="A43" s="37">
        <v>89030010240</v>
      </c>
      <c r="B43" s="20">
        <v>847891011889</v>
      </c>
      <c r="C43" s="19" t="s">
        <v>78</v>
      </c>
      <c r="D43" s="18">
        <f t="shared" si="0"/>
        <v>37.5</v>
      </c>
      <c r="E43" s="18">
        <v>75</v>
      </c>
      <c r="F43" s="22"/>
      <c r="G43" s="23">
        <f t="shared" si="4"/>
        <v>0</v>
      </c>
      <c r="H43" s="24" t="s">
        <v>74</v>
      </c>
      <c r="I43" s="40"/>
      <c r="J43" s="20">
        <v>847891011889</v>
      </c>
    </row>
    <row r="44" spans="1:10" s="13" customFormat="1">
      <c r="A44" s="5"/>
      <c r="B44" s="3"/>
      <c r="C44" s="7" t="s">
        <v>46</v>
      </c>
      <c r="D44" s="8"/>
      <c r="E44" s="8"/>
      <c r="F44" s="8"/>
      <c r="G44" s="31"/>
      <c r="H44" s="6"/>
      <c r="I44" s="4"/>
      <c r="J44" s="3"/>
    </row>
    <row r="45" spans="1:10" s="1" customFormat="1">
      <c r="A45" s="37">
        <v>81240201004</v>
      </c>
      <c r="B45" s="20">
        <v>847891011568</v>
      </c>
      <c r="C45" s="19" t="s">
        <v>47</v>
      </c>
      <c r="D45" s="18">
        <f t="shared" si="0"/>
        <v>20.5</v>
      </c>
      <c r="E45" s="18">
        <v>41</v>
      </c>
      <c r="F45" s="21"/>
      <c r="G45" s="23">
        <f t="shared" si="3"/>
        <v>0</v>
      </c>
      <c r="H45" s="19">
        <v>81240201012</v>
      </c>
      <c r="I45" s="38"/>
      <c r="J45" s="20">
        <v>847891011568</v>
      </c>
    </row>
    <row r="46" spans="1:10" s="1" customFormat="1">
      <c r="A46" s="37">
        <v>81240401001</v>
      </c>
      <c r="B46" s="20">
        <v>847891011582</v>
      </c>
      <c r="C46" s="19" t="s">
        <v>48</v>
      </c>
      <c r="D46" s="18">
        <f t="shared" si="0"/>
        <v>20.5</v>
      </c>
      <c r="E46" s="18">
        <v>41</v>
      </c>
      <c r="F46" s="21"/>
      <c r="G46" s="23">
        <f t="shared" si="3"/>
        <v>0</v>
      </c>
      <c r="H46" s="19">
        <v>81240401011</v>
      </c>
      <c r="I46" s="38"/>
      <c r="J46" s="20">
        <v>847891011582</v>
      </c>
    </row>
    <row r="47" spans="1:10" s="1" customFormat="1">
      <c r="A47" s="37">
        <v>81240501001</v>
      </c>
      <c r="B47" s="20">
        <v>847891011605</v>
      </c>
      <c r="C47" s="19" t="s">
        <v>49</v>
      </c>
      <c r="D47" s="18">
        <f t="shared" si="0"/>
        <v>20.5</v>
      </c>
      <c r="E47" s="18">
        <v>41</v>
      </c>
      <c r="F47" s="21"/>
      <c r="G47" s="23">
        <f t="shared" si="3"/>
        <v>0</v>
      </c>
      <c r="H47" s="19">
        <v>81240501011</v>
      </c>
      <c r="I47" s="38"/>
      <c r="J47" s="20">
        <v>847891011605</v>
      </c>
    </row>
    <row r="48" spans="1:10" s="14" customFormat="1">
      <c r="A48" s="5"/>
      <c r="B48" s="3"/>
      <c r="C48" s="7" t="s">
        <v>50</v>
      </c>
      <c r="D48" s="8"/>
      <c r="E48" s="8"/>
      <c r="F48" s="8"/>
      <c r="G48" s="31"/>
      <c r="H48" s="6"/>
      <c r="I48" s="4"/>
      <c r="J48" s="3"/>
    </row>
    <row r="49" spans="1:10" s="1" customFormat="1">
      <c r="A49" s="37">
        <v>86630308000</v>
      </c>
      <c r="B49" s="20">
        <v>847891006632</v>
      </c>
      <c r="C49" s="19" t="s">
        <v>51</v>
      </c>
      <c r="D49" s="18">
        <f t="shared" si="0"/>
        <v>15.5</v>
      </c>
      <c r="E49" s="18">
        <v>31</v>
      </c>
      <c r="F49" s="21"/>
      <c r="G49" s="23">
        <f t="shared" si="3"/>
        <v>0</v>
      </c>
      <c r="H49" s="19">
        <v>86630308010</v>
      </c>
      <c r="I49" s="38"/>
      <c r="J49" s="20">
        <v>847891006632</v>
      </c>
    </row>
    <row r="50" spans="1:10" s="1" customFormat="1">
      <c r="A50" s="37">
        <v>86630208000</v>
      </c>
      <c r="B50" s="20">
        <v>847891006649</v>
      </c>
      <c r="C50" s="19" t="s">
        <v>52</v>
      </c>
      <c r="D50" s="18">
        <f t="shared" si="0"/>
        <v>15.5</v>
      </c>
      <c r="E50" s="18">
        <v>31</v>
      </c>
      <c r="F50" s="21"/>
      <c r="G50" s="23">
        <f t="shared" si="3"/>
        <v>0</v>
      </c>
      <c r="H50" s="19">
        <v>86630208010</v>
      </c>
      <c r="I50" s="38"/>
      <c r="J50" s="20">
        <v>847891006649</v>
      </c>
    </row>
    <row r="51" spans="1:10" s="1" customFormat="1">
      <c r="A51" s="37">
        <v>86630408000</v>
      </c>
      <c r="B51" s="20">
        <v>847891006656</v>
      </c>
      <c r="C51" s="19" t="s">
        <v>53</v>
      </c>
      <c r="D51" s="18">
        <f t="shared" si="0"/>
        <v>15.5</v>
      </c>
      <c r="E51" s="18">
        <v>31</v>
      </c>
      <c r="F51" s="21"/>
      <c r="G51" s="23">
        <f t="shared" si="3"/>
        <v>0</v>
      </c>
      <c r="H51" s="19">
        <v>86630408010</v>
      </c>
      <c r="I51" s="38"/>
      <c r="J51" s="20">
        <v>847891006656</v>
      </c>
    </row>
    <row r="52" spans="1:10" s="1" customFormat="1">
      <c r="A52" s="37">
        <v>86700308000</v>
      </c>
      <c r="B52" s="20">
        <v>847891009121</v>
      </c>
      <c r="C52" s="19" t="s">
        <v>54</v>
      </c>
      <c r="D52" s="18">
        <f t="shared" si="0"/>
        <v>15.5</v>
      </c>
      <c r="E52" s="18">
        <v>31</v>
      </c>
      <c r="F52" s="21"/>
      <c r="G52" s="23">
        <f t="shared" si="3"/>
        <v>0</v>
      </c>
      <c r="H52" s="19">
        <v>86700308010</v>
      </c>
      <c r="I52" s="38"/>
      <c r="J52" s="20">
        <v>847891009121</v>
      </c>
    </row>
    <row r="53" spans="1:10" s="15" customFormat="1">
      <c r="A53" s="5"/>
      <c r="B53" s="3"/>
      <c r="C53" s="7" t="s">
        <v>55</v>
      </c>
      <c r="D53" s="8"/>
      <c r="E53" s="8"/>
      <c r="F53" s="8"/>
      <c r="G53" s="31"/>
      <c r="H53" s="6"/>
      <c r="I53" s="4"/>
      <c r="J53" s="3"/>
    </row>
    <row r="54" spans="1:10" s="1" customFormat="1">
      <c r="A54" s="37">
        <v>80230106000</v>
      </c>
      <c r="B54" s="20">
        <v>847891011032</v>
      </c>
      <c r="C54" s="19" t="s">
        <v>56</v>
      </c>
      <c r="D54" s="18">
        <f t="shared" si="0"/>
        <v>15.5</v>
      </c>
      <c r="E54" s="18">
        <v>31</v>
      </c>
      <c r="F54" s="21"/>
      <c r="G54" s="23">
        <f t="shared" si="3"/>
        <v>0</v>
      </c>
      <c r="H54" s="20">
        <v>80230106010</v>
      </c>
      <c r="I54" s="38"/>
      <c r="J54" s="20">
        <v>847891011032</v>
      </c>
    </row>
    <row r="55" spans="1:10" s="1" customFormat="1">
      <c r="A55" s="37">
        <v>80230206000</v>
      </c>
      <c r="B55" s="20">
        <v>847891011049</v>
      </c>
      <c r="C55" s="19" t="s">
        <v>57</v>
      </c>
      <c r="D55" s="18">
        <f t="shared" si="0"/>
        <v>15.5</v>
      </c>
      <c r="E55" s="18">
        <v>31</v>
      </c>
      <c r="F55" s="21"/>
      <c r="G55" s="23">
        <f t="shared" si="3"/>
        <v>0</v>
      </c>
      <c r="H55" s="20">
        <v>80230206010</v>
      </c>
      <c r="I55" s="38"/>
      <c r="J55" s="20">
        <v>847891011049</v>
      </c>
    </row>
    <row r="56" spans="1:10" s="1" customFormat="1">
      <c r="A56" s="37">
        <v>80230306000</v>
      </c>
      <c r="B56" s="20">
        <v>847891011056</v>
      </c>
      <c r="C56" s="19" t="s">
        <v>58</v>
      </c>
      <c r="D56" s="18">
        <f t="shared" si="0"/>
        <v>15.5</v>
      </c>
      <c r="E56" s="18">
        <v>31</v>
      </c>
      <c r="F56" s="21"/>
      <c r="G56" s="23">
        <f t="shared" si="3"/>
        <v>0</v>
      </c>
      <c r="H56" s="20">
        <v>80230306010</v>
      </c>
      <c r="I56" s="38"/>
      <c r="J56" s="20">
        <v>847891011056</v>
      </c>
    </row>
    <row r="57" spans="1:10" s="1" customFormat="1">
      <c r="A57" s="37">
        <v>80230406000</v>
      </c>
      <c r="B57" s="20">
        <v>847891011063</v>
      </c>
      <c r="C57" s="19" t="s">
        <v>59</v>
      </c>
      <c r="D57" s="18">
        <f t="shared" si="0"/>
        <v>15.5</v>
      </c>
      <c r="E57" s="18">
        <v>31</v>
      </c>
      <c r="F57" s="21"/>
      <c r="G57" s="23">
        <f t="shared" si="3"/>
        <v>0</v>
      </c>
      <c r="H57" s="20">
        <v>80230406010</v>
      </c>
      <c r="I57" s="38"/>
      <c r="J57" s="20">
        <v>847891011063</v>
      </c>
    </row>
    <row r="58" spans="1:10" s="1" customFormat="1">
      <c r="A58" s="37">
        <v>80230506000</v>
      </c>
      <c r="B58" s="20">
        <v>847891011070</v>
      </c>
      <c r="C58" s="19" t="s">
        <v>60</v>
      </c>
      <c r="D58" s="18">
        <f t="shared" si="0"/>
        <v>15.5</v>
      </c>
      <c r="E58" s="18">
        <v>31</v>
      </c>
      <c r="F58" s="21"/>
      <c r="G58" s="23">
        <f t="shared" si="3"/>
        <v>0</v>
      </c>
      <c r="H58" s="20">
        <v>80230506010</v>
      </c>
      <c r="I58" s="38"/>
      <c r="J58" s="20">
        <v>847891011070</v>
      </c>
    </row>
    <row r="59" spans="1:10" s="1" customFormat="1">
      <c r="A59" s="37">
        <v>80230606000</v>
      </c>
      <c r="B59" s="20">
        <v>847891011087</v>
      </c>
      <c r="C59" s="19" t="s">
        <v>61</v>
      </c>
      <c r="D59" s="18">
        <f t="shared" si="0"/>
        <v>15.5</v>
      </c>
      <c r="E59" s="18">
        <v>31</v>
      </c>
      <c r="F59" s="21"/>
      <c r="G59" s="23">
        <f t="shared" si="3"/>
        <v>0</v>
      </c>
      <c r="H59" s="20">
        <v>80230606010</v>
      </c>
      <c r="I59" s="38"/>
      <c r="J59" s="20">
        <v>847891011087</v>
      </c>
    </row>
    <row r="60" spans="1:10" s="1" customFormat="1">
      <c r="A60" s="37">
        <v>80230706000</v>
      </c>
      <c r="B60" s="20">
        <v>847891011094</v>
      </c>
      <c r="C60" s="19" t="s">
        <v>62</v>
      </c>
      <c r="D60" s="18">
        <f t="shared" si="0"/>
        <v>15.5</v>
      </c>
      <c r="E60" s="18">
        <v>31</v>
      </c>
      <c r="F60" s="21"/>
      <c r="G60" s="23">
        <f t="shared" si="3"/>
        <v>0</v>
      </c>
      <c r="H60" s="20">
        <v>80230706010</v>
      </c>
      <c r="I60" s="38"/>
      <c r="J60" s="20">
        <v>847891011094</v>
      </c>
    </row>
    <row r="61" spans="1:10" s="1" customFormat="1">
      <c r="A61" s="37">
        <v>80230806000</v>
      </c>
      <c r="B61" s="20">
        <v>847891011100</v>
      </c>
      <c r="C61" s="19" t="s">
        <v>63</v>
      </c>
      <c r="D61" s="18">
        <f t="shared" si="0"/>
        <v>15.5</v>
      </c>
      <c r="E61" s="18">
        <v>31</v>
      </c>
      <c r="F61" s="21"/>
      <c r="G61" s="23">
        <f t="shared" si="3"/>
        <v>0</v>
      </c>
      <c r="H61" s="20">
        <v>80230806010</v>
      </c>
      <c r="I61" s="38"/>
      <c r="J61" s="20">
        <v>847891011100</v>
      </c>
    </row>
    <row r="62" spans="1:10" s="1" customFormat="1">
      <c r="A62" s="37">
        <v>80230906000</v>
      </c>
      <c r="B62" s="20">
        <v>847891011117</v>
      </c>
      <c r="C62" s="19" t="s">
        <v>64</v>
      </c>
      <c r="D62" s="18">
        <f t="shared" si="0"/>
        <v>15.5</v>
      </c>
      <c r="E62" s="18">
        <v>31</v>
      </c>
      <c r="F62" s="21"/>
      <c r="G62" s="23">
        <f t="shared" si="3"/>
        <v>0</v>
      </c>
      <c r="H62" s="20">
        <v>80230906010</v>
      </c>
      <c r="I62" s="38"/>
      <c r="J62" s="20">
        <v>847891011117</v>
      </c>
    </row>
    <row r="63" spans="1:10" s="1" customFormat="1">
      <c r="A63" s="37">
        <v>80231006000</v>
      </c>
      <c r="B63" s="20">
        <v>847891011124</v>
      </c>
      <c r="C63" s="19" t="s">
        <v>65</v>
      </c>
      <c r="D63" s="18">
        <f t="shared" si="0"/>
        <v>15.5</v>
      </c>
      <c r="E63" s="18">
        <v>31</v>
      </c>
      <c r="F63" s="21"/>
      <c r="G63" s="23">
        <f t="shared" si="3"/>
        <v>0</v>
      </c>
      <c r="H63" s="20">
        <v>80231006010</v>
      </c>
      <c r="I63" s="38"/>
      <c r="J63" s="20">
        <v>847891011124</v>
      </c>
    </row>
    <row r="64" spans="1:10" s="1" customFormat="1">
      <c r="A64" s="37">
        <v>80231106000</v>
      </c>
      <c r="B64" s="20">
        <v>847891011131</v>
      </c>
      <c r="C64" s="19" t="s">
        <v>66</v>
      </c>
      <c r="D64" s="18">
        <f t="shared" si="0"/>
        <v>15.5</v>
      </c>
      <c r="E64" s="18">
        <v>31</v>
      </c>
      <c r="F64" s="21"/>
      <c r="G64" s="23">
        <f t="shared" si="3"/>
        <v>0</v>
      </c>
      <c r="H64" s="20">
        <v>80231106010</v>
      </c>
      <c r="I64" s="38"/>
      <c r="J64" s="20">
        <v>847891011131</v>
      </c>
    </row>
    <row r="65" spans="1:10" s="1" customFormat="1">
      <c r="A65" s="37">
        <v>80231206000</v>
      </c>
      <c r="B65" s="20">
        <v>847891011148</v>
      </c>
      <c r="C65" s="19" t="s">
        <v>67</v>
      </c>
      <c r="D65" s="18">
        <f t="shared" si="0"/>
        <v>15.5</v>
      </c>
      <c r="E65" s="18">
        <v>31</v>
      </c>
      <c r="F65" s="21"/>
      <c r="G65" s="23">
        <f t="shared" si="3"/>
        <v>0</v>
      </c>
      <c r="H65" s="20">
        <v>80231206010</v>
      </c>
      <c r="I65" s="38"/>
      <c r="J65" s="20">
        <v>847891011148</v>
      </c>
    </row>
    <row r="66" spans="1:10" s="16" customFormat="1">
      <c r="A66" s="5"/>
      <c r="B66" s="3"/>
      <c r="C66" s="7" t="s">
        <v>68</v>
      </c>
      <c r="D66" s="8"/>
      <c r="E66" s="8"/>
      <c r="F66" s="8"/>
      <c r="G66" s="31"/>
      <c r="H66" s="6"/>
      <c r="I66" s="4"/>
      <c r="J66" s="3"/>
    </row>
    <row r="67" spans="1:10" s="1" customFormat="1">
      <c r="A67" s="37">
        <v>85640007000</v>
      </c>
      <c r="B67" s="20">
        <v>847891005642</v>
      </c>
      <c r="C67" s="19" t="s">
        <v>69</v>
      </c>
      <c r="D67" s="18">
        <f t="shared" si="0"/>
        <v>22.5</v>
      </c>
      <c r="E67" s="18">
        <v>45</v>
      </c>
      <c r="F67" s="21"/>
      <c r="G67" s="23">
        <f t="shared" si="3"/>
        <v>0</v>
      </c>
      <c r="H67" s="25">
        <v>85640007010</v>
      </c>
      <c r="I67" s="38"/>
      <c r="J67" s="20">
        <v>847891005642</v>
      </c>
    </row>
    <row r="68" spans="1:10" s="1" customFormat="1">
      <c r="A68" s="37">
        <v>85560007000</v>
      </c>
      <c r="B68" s="20">
        <v>847891005567</v>
      </c>
      <c r="C68" s="19" t="s">
        <v>70</v>
      </c>
      <c r="D68" s="18">
        <f t="shared" si="0"/>
        <v>22.5</v>
      </c>
      <c r="E68" s="18">
        <v>45</v>
      </c>
      <c r="F68" s="21"/>
      <c r="G68" s="23">
        <f t="shared" si="3"/>
        <v>0</v>
      </c>
      <c r="H68" s="25">
        <v>85560007010</v>
      </c>
      <c r="I68" s="38"/>
      <c r="J68" s="20">
        <v>847891005567</v>
      </c>
    </row>
    <row r="69" spans="1:10" s="1" customFormat="1">
      <c r="A69" s="37">
        <v>85620007000</v>
      </c>
      <c r="B69" s="20">
        <v>847891005628</v>
      </c>
      <c r="C69" s="19" t="s">
        <v>71</v>
      </c>
      <c r="D69" s="18">
        <f t="shared" si="0"/>
        <v>22.5</v>
      </c>
      <c r="E69" s="18">
        <v>45</v>
      </c>
      <c r="F69" s="21"/>
      <c r="G69" s="23">
        <f t="shared" si="3"/>
        <v>0</v>
      </c>
      <c r="H69" s="25">
        <v>85620007010</v>
      </c>
      <c r="I69" s="38"/>
      <c r="J69" s="20">
        <v>847891005628</v>
      </c>
    </row>
    <row r="70" spans="1:10" s="17" customFormat="1">
      <c r="A70" s="5"/>
      <c r="B70" s="3"/>
      <c r="C70" s="7" t="s">
        <v>72</v>
      </c>
      <c r="D70" s="8"/>
      <c r="E70" s="8"/>
      <c r="F70" s="8"/>
      <c r="G70" s="31"/>
      <c r="H70" s="6"/>
      <c r="I70" s="4"/>
      <c r="J70" s="3"/>
    </row>
    <row r="71" spans="1:10" s="62" customFormat="1">
      <c r="A71" s="20">
        <v>86670003000</v>
      </c>
      <c r="B71" s="20">
        <v>847891006670</v>
      </c>
      <c r="C71" s="19" t="s">
        <v>73</v>
      </c>
      <c r="D71" s="18">
        <f t="shared" si="0"/>
        <v>26</v>
      </c>
      <c r="E71" s="18">
        <v>52</v>
      </c>
      <c r="F71" s="21"/>
      <c r="G71" s="23">
        <f t="shared" si="3"/>
        <v>0</v>
      </c>
      <c r="H71" s="19">
        <v>86670003010</v>
      </c>
      <c r="I71" s="61"/>
      <c r="J71" s="20">
        <v>847891006670</v>
      </c>
    </row>
    <row r="72" spans="1:10" s="17" customFormat="1" ht="15" thickBot="1">
      <c r="A72" s="55">
        <v>89020006040</v>
      </c>
      <c r="B72" s="56">
        <v>847891011834</v>
      </c>
      <c r="C72" s="57" t="s">
        <v>79</v>
      </c>
      <c r="D72" s="18">
        <f t="shared" ref="D72" si="5">E72*0.5</f>
        <v>16</v>
      </c>
      <c r="E72" s="58">
        <v>32</v>
      </c>
      <c r="F72" s="59"/>
      <c r="G72" s="23">
        <f t="shared" si="3"/>
        <v>0</v>
      </c>
      <c r="H72" s="57" t="s">
        <v>74</v>
      </c>
      <c r="I72" s="60"/>
      <c r="J72" s="56">
        <v>847891011834</v>
      </c>
    </row>
    <row r="73" spans="1:10" s="32" customFormat="1">
      <c r="A73" s="41"/>
      <c r="B73" s="42"/>
      <c r="C73" s="43" t="s">
        <v>9</v>
      </c>
      <c r="D73" s="44"/>
      <c r="E73" s="45"/>
      <c r="F73" s="46">
        <f>SUM(F5:F72)</f>
        <v>0</v>
      </c>
      <c r="G73" s="47">
        <f>SUM(G5:G72)</f>
        <v>0</v>
      </c>
      <c r="H73" s="48"/>
      <c r="I73" s="49">
        <f>SUM(I5:I72)</f>
        <v>0</v>
      </c>
      <c r="J73" s="42"/>
    </row>
    <row r="74" spans="1:10">
      <c r="A74" s="34"/>
      <c r="B74" s="35"/>
      <c r="C74" s="50"/>
      <c r="D74" s="51"/>
      <c r="E74" s="52"/>
      <c r="F74" s="53"/>
      <c r="G74" s="36"/>
      <c r="H74" s="54"/>
      <c r="I74" s="53"/>
      <c r="J74" s="35"/>
    </row>
    <row r="75" spans="1:10">
      <c r="A75" s="34"/>
      <c r="B75" s="35"/>
      <c r="C75" s="50"/>
      <c r="D75" s="51"/>
      <c r="E75" s="52"/>
      <c r="F75" s="53"/>
      <c r="G75" s="36"/>
      <c r="H75" s="54"/>
      <c r="I75" s="53"/>
      <c r="J75" s="35"/>
    </row>
    <row r="76" spans="1:10">
      <c r="A76" s="2"/>
      <c r="B76" s="2"/>
      <c r="C76" s="2"/>
      <c r="D76" s="2"/>
      <c r="E76" s="2"/>
      <c r="F76" s="2"/>
      <c r="G76" s="33"/>
      <c r="H76" s="2"/>
      <c r="I76" s="2"/>
      <c r="J76" s="2"/>
    </row>
    <row r="77" spans="1:10">
      <c r="A77" s="2"/>
      <c r="B77" s="2"/>
      <c r="C77" s="2"/>
      <c r="D77" s="2"/>
      <c r="E77" s="2"/>
      <c r="F77" s="2"/>
      <c r="G77" s="33"/>
      <c r="H77" s="2"/>
      <c r="I77" s="2"/>
      <c r="J77" s="2"/>
    </row>
    <row r="78" spans="1:10">
      <c r="A78" s="2"/>
      <c r="B78" s="2"/>
      <c r="C78" s="2"/>
      <c r="D78" s="2"/>
      <c r="E78" s="2"/>
      <c r="F78" s="2"/>
      <c r="G78" s="33"/>
      <c r="H78" s="2"/>
      <c r="I78" s="2"/>
      <c r="J78" s="2"/>
    </row>
  </sheetData>
  <mergeCells count="2">
    <mergeCell ref="A1:I1"/>
    <mergeCell ref="A2:I2"/>
  </mergeCells>
  <pageMargins left="0.7" right="0.7" top="0.75" bottom="0.75" header="0.3" footer="0.3"/>
  <pageSetup scale="46" orientation="portrait" r:id="rId1"/>
</worksheet>
</file>

<file path=xl/worksheets/sheet2.xml><?xml version="1.0" encoding="utf-8"?>
<worksheet xmlns="http://schemas.openxmlformats.org/spreadsheetml/2006/main" xmlns:r="http://schemas.openxmlformats.org/officeDocument/2006/relationships">
  <dimension ref="A1:BH304"/>
  <sheetViews>
    <sheetView workbookViewId="0">
      <pane ySplit="4" topLeftCell="A5" activePane="bottomLeft" state="frozen"/>
      <selection activeCell="Z1" sqref="Z1"/>
      <selection pane="bottomLeft" activeCell="E5" sqref="E5"/>
    </sheetView>
  </sheetViews>
  <sheetFormatPr baseColWidth="10" defaultColWidth="9.109375" defaultRowHeight="14.4"/>
  <cols>
    <col min="1" max="1" width="12" style="72" bestFit="1" customWidth="1"/>
    <col min="2" max="2" width="12" style="122" bestFit="1" customWidth="1"/>
    <col min="3" max="3" width="14" style="72" customWidth="1"/>
    <col min="4" max="4" width="15.6640625" style="68" customWidth="1"/>
    <col min="5" max="5" width="33.109375" style="65" customWidth="1"/>
    <col min="6" max="6" width="25" style="65" customWidth="1"/>
    <col min="7" max="8" width="15.6640625" style="66" hidden="1" customWidth="1"/>
    <col min="9" max="9" width="50.44140625" style="65" customWidth="1"/>
    <col min="10" max="10" width="35" style="65" customWidth="1"/>
    <col min="11" max="12" width="15.6640625" style="65" customWidth="1"/>
    <col min="13" max="14" width="15.6640625" style="83" customWidth="1"/>
    <col min="15" max="15" width="50.6640625" style="72" customWidth="1"/>
    <col min="16" max="16" width="50.6640625" style="91" customWidth="1"/>
    <col min="17" max="17" width="27" style="83" bestFit="1" customWidth="1"/>
    <col min="18" max="18" width="35" style="92" bestFit="1" customWidth="1"/>
    <col min="19" max="19" width="17.44140625" style="83" customWidth="1"/>
    <col min="20" max="20" width="20.33203125" style="92" customWidth="1"/>
    <col min="21" max="21" width="18.109375" style="83" customWidth="1"/>
    <col min="22" max="24" width="9.109375" style="83"/>
    <col min="25" max="25" width="9.109375" style="72"/>
    <col min="26" max="26" width="12" style="72" bestFit="1" customWidth="1"/>
    <col min="27" max="16384" width="9.109375" style="72"/>
  </cols>
  <sheetData>
    <row r="1" spans="1:60" s="63" customFormat="1" ht="15" thickBot="1">
      <c r="B1" s="119"/>
      <c r="D1" s="64"/>
      <c r="E1" s="65"/>
      <c r="F1" s="65"/>
      <c r="G1" s="66"/>
      <c r="H1" s="66"/>
      <c r="I1" s="65"/>
      <c r="J1" s="65"/>
      <c r="K1" s="65"/>
      <c r="L1" s="65"/>
      <c r="M1" s="67"/>
      <c r="N1" s="67"/>
      <c r="Q1" s="67"/>
      <c r="R1" s="67"/>
      <c r="S1" s="67"/>
      <c r="T1" s="67"/>
      <c r="U1" s="67"/>
      <c r="V1" s="67"/>
      <c r="W1" s="67"/>
      <c r="X1" s="67"/>
    </row>
    <row r="2" spans="1:60" s="63" customFormat="1" ht="15" thickBot="1">
      <c r="B2" s="119"/>
      <c r="D2" s="68"/>
      <c r="E2" s="65"/>
      <c r="F2" s="65"/>
      <c r="G2" s="66"/>
      <c r="H2" s="66"/>
      <c r="I2" s="65"/>
      <c r="J2" s="65"/>
      <c r="K2" s="65"/>
      <c r="L2" s="65"/>
      <c r="M2" s="67"/>
      <c r="N2" s="67"/>
      <c r="Q2" s="67"/>
      <c r="R2" s="67"/>
      <c r="S2" s="67"/>
      <c r="T2" s="67"/>
      <c r="U2" s="67"/>
      <c r="V2" s="67"/>
      <c r="W2" s="67"/>
      <c r="X2" s="67"/>
    </row>
    <row r="3" spans="1:60" ht="15" customHeight="1">
      <c r="A3" s="68"/>
      <c r="B3" s="120"/>
      <c r="C3" s="69" t="s">
        <v>82</v>
      </c>
      <c r="D3" s="70" t="s">
        <v>83</v>
      </c>
      <c r="E3" s="154" t="s">
        <v>84</v>
      </c>
      <c r="F3" s="155"/>
      <c r="G3" s="155"/>
      <c r="H3" s="155"/>
      <c r="I3" s="155"/>
      <c r="J3" s="155"/>
      <c r="K3" s="156" t="s">
        <v>85</v>
      </c>
      <c r="L3" s="157"/>
      <c r="M3" s="157"/>
      <c r="N3" s="157"/>
      <c r="O3" s="158" t="s">
        <v>86</v>
      </c>
      <c r="P3" s="159"/>
      <c r="Q3" s="159"/>
      <c r="R3" s="159"/>
      <c r="S3" s="159"/>
      <c r="T3" s="160"/>
      <c r="U3" s="66"/>
      <c r="V3" s="66"/>
      <c r="W3" s="66"/>
      <c r="X3" s="66"/>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row>
    <row r="4" spans="1:60" ht="78.75" customHeight="1">
      <c r="A4" s="68" t="s">
        <v>87</v>
      </c>
      <c r="B4" s="121" t="s">
        <v>7</v>
      </c>
      <c r="C4" s="73" t="s">
        <v>88</v>
      </c>
      <c r="D4" s="73" t="s">
        <v>89</v>
      </c>
      <c r="E4" s="74" t="s">
        <v>90</v>
      </c>
      <c r="F4" s="74" t="s">
        <v>91</v>
      </c>
      <c r="G4" s="75" t="s">
        <v>92</v>
      </c>
      <c r="H4" s="76" t="s">
        <v>93</v>
      </c>
      <c r="I4" s="74" t="s">
        <v>94</v>
      </c>
      <c r="J4" s="77" t="s">
        <v>95</v>
      </c>
      <c r="K4" s="74" t="s">
        <v>96</v>
      </c>
      <c r="L4" s="74" t="s">
        <v>97</v>
      </c>
      <c r="M4" s="78" t="s">
        <v>98</v>
      </c>
      <c r="N4" s="79" t="s">
        <v>99</v>
      </c>
      <c r="O4" s="80" t="s">
        <v>100</v>
      </c>
      <c r="P4" s="80" t="s">
        <v>101</v>
      </c>
      <c r="Q4" s="81" t="s">
        <v>102</v>
      </c>
      <c r="R4" s="81" t="s">
        <v>103</v>
      </c>
      <c r="S4" s="81" t="s">
        <v>104</v>
      </c>
      <c r="T4" s="82" t="s">
        <v>105</v>
      </c>
      <c r="U4" s="28" t="s">
        <v>2</v>
      </c>
      <c r="V4" s="28" t="s">
        <v>3</v>
      </c>
      <c r="W4" s="28" t="s">
        <v>4</v>
      </c>
      <c r="X4" s="29" t="s">
        <v>5</v>
      </c>
      <c r="Y4" s="28" t="s">
        <v>6</v>
      </c>
      <c r="Z4" s="29" t="s">
        <v>7</v>
      </c>
      <c r="AA4" s="30" t="s">
        <v>8</v>
      </c>
    </row>
    <row r="5" spans="1:60" ht="100.8">
      <c r="A5" s="63">
        <v>80110006000</v>
      </c>
      <c r="B5" s="118">
        <v>80110006010</v>
      </c>
      <c r="C5" s="84">
        <v>847891000166</v>
      </c>
      <c r="D5" s="85" t="s">
        <v>106</v>
      </c>
      <c r="E5" s="86" t="s">
        <v>10</v>
      </c>
      <c r="F5" s="86" t="s">
        <v>107</v>
      </c>
      <c r="G5" s="87" t="s">
        <v>108</v>
      </c>
      <c r="H5" s="87" t="s">
        <v>109</v>
      </c>
      <c r="I5" s="87" t="s">
        <v>110</v>
      </c>
      <c r="J5" s="87" t="s">
        <v>111</v>
      </c>
      <c r="K5" s="87">
        <v>8.2200000000000006</v>
      </c>
      <c r="L5" s="87" t="s">
        <v>112</v>
      </c>
      <c r="M5" s="87"/>
      <c r="N5" s="88"/>
      <c r="O5" s="89" t="s">
        <v>113</v>
      </c>
      <c r="P5" s="89" t="s">
        <v>113</v>
      </c>
      <c r="Q5" s="87" t="s">
        <v>114</v>
      </c>
      <c r="R5" s="87" t="s">
        <v>115</v>
      </c>
      <c r="S5" s="87" t="s">
        <v>116</v>
      </c>
      <c r="T5" s="87" t="s">
        <v>117</v>
      </c>
      <c r="U5" s="83" t="str">
        <f>VLOOKUP(C5,'LINE SHEET'!$B$5:$H$72,2,FALSE)</f>
        <v>LipFusion XL -2X Micro-Injected Collagen Advanced Lip Plumping Therapy</v>
      </c>
      <c r="V5" s="83">
        <f>VLOOKUP($C5,'LINE SHEET'!$B$5:$I$72,3,FALSE)</f>
        <v>27</v>
      </c>
      <c r="W5" s="83">
        <f>VLOOKUP($C5,'LINE SHEET'!$B$5:$I$72,4,FALSE)</f>
        <v>54</v>
      </c>
      <c r="Z5" s="83">
        <f>VLOOKUP($C5,'LINE SHEET'!$B$5:$I$72,7,FALSE)</f>
        <v>80110006010</v>
      </c>
    </row>
    <row r="6" spans="1:60" ht="97.5" customHeight="1">
      <c r="A6" s="63">
        <v>80130006000</v>
      </c>
      <c r="B6" s="117">
        <v>80130006010</v>
      </c>
      <c r="C6" s="84">
        <v>847891011643</v>
      </c>
      <c r="D6" s="85" t="s">
        <v>106</v>
      </c>
      <c r="E6" s="86" t="s">
        <v>11</v>
      </c>
      <c r="F6" s="86" t="s">
        <v>118</v>
      </c>
      <c r="G6" s="87" t="s">
        <v>108</v>
      </c>
      <c r="H6" s="87" t="s">
        <v>109</v>
      </c>
      <c r="I6" s="87" t="s">
        <v>119</v>
      </c>
      <c r="J6" s="87" t="s">
        <v>120</v>
      </c>
      <c r="K6" s="87">
        <v>8.2200000000000006</v>
      </c>
      <c r="L6" s="87" t="s">
        <v>112</v>
      </c>
      <c r="M6" s="87"/>
      <c r="N6" s="88"/>
      <c r="O6" s="89" t="s">
        <v>121</v>
      </c>
      <c r="P6" s="89" t="s">
        <v>121</v>
      </c>
      <c r="Q6" s="87" t="s">
        <v>122</v>
      </c>
      <c r="R6" s="87" t="s">
        <v>123</v>
      </c>
      <c r="S6" s="87" t="s">
        <v>124</v>
      </c>
      <c r="T6" s="87" t="s">
        <v>124</v>
      </c>
      <c r="U6" s="83" t="str">
        <f>VLOOKUP(C6,'LINE SHEET'!$B$5:$H$72,2,FALSE)</f>
        <v>LipFusion XXL - Instant Results + Long-term Volumizing Effects</v>
      </c>
      <c r="V6" s="83">
        <f>VLOOKUP($C6,'LINE SHEET'!$B$5:$I$72,3,FALSE)</f>
        <v>29.5</v>
      </c>
      <c r="W6" s="83">
        <f>VLOOKUP($C6,'LINE SHEET'!$B$5:$I$72,4,FALSE)</f>
        <v>59</v>
      </c>
      <c r="Z6" s="83">
        <f>VLOOKUP($C6,'LINE SHEET'!$B$5:$I$72,7,FALSE)</f>
        <v>80130006010</v>
      </c>
    </row>
    <row r="7" spans="1:60">
      <c r="A7" s="63"/>
      <c r="B7" s="117" t="e">
        <v>#N/A</v>
      </c>
      <c r="C7" s="84"/>
      <c r="D7" s="85"/>
      <c r="E7" s="86"/>
      <c r="F7" s="86"/>
      <c r="G7" s="87"/>
      <c r="H7" s="87"/>
      <c r="I7" s="87"/>
      <c r="J7" s="87"/>
      <c r="K7" s="87"/>
      <c r="L7" s="87"/>
      <c r="M7" s="87"/>
      <c r="N7" s="88"/>
      <c r="O7" s="89"/>
      <c r="P7" s="89"/>
      <c r="Q7" s="87"/>
      <c r="R7" s="87"/>
      <c r="S7" s="87"/>
      <c r="T7" s="87"/>
      <c r="U7" s="83" t="e">
        <f>VLOOKUP(C7,'LINE SHEET'!$B$5:$H$72,2,FALSE)</f>
        <v>#N/A</v>
      </c>
      <c r="V7" s="83" t="e">
        <f>VLOOKUP($C7,'LINE SHEET'!$B$5:$I$72,3,FALSE)</f>
        <v>#N/A</v>
      </c>
      <c r="W7" s="83" t="e">
        <f>VLOOKUP($C7,'LINE SHEET'!$B$5:$I$72,4,FALSE)</f>
        <v>#N/A</v>
      </c>
      <c r="Z7" s="83" t="e">
        <f>VLOOKUP($C7,'LINE SHEET'!$B$5:$I$72,7,FALSE)</f>
        <v>#N/A</v>
      </c>
    </row>
    <row r="8" spans="1:60" ht="105" customHeight="1">
      <c r="A8" s="63">
        <v>86120007000</v>
      </c>
      <c r="B8" s="117">
        <v>86120007010</v>
      </c>
      <c r="C8" s="84">
        <v>847891006120</v>
      </c>
      <c r="D8" s="85" t="s">
        <v>106</v>
      </c>
      <c r="E8" s="86" t="s">
        <v>12</v>
      </c>
      <c r="F8" s="86" t="s">
        <v>125</v>
      </c>
      <c r="G8" s="87" t="s">
        <v>126</v>
      </c>
      <c r="H8" s="87" t="s">
        <v>127</v>
      </c>
      <c r="I8" s="87" t="s">
        <v>128</v>
      </c>
      <c r="J8" s="87" t="s">
        <v>129</v>
      </c>
      <c r="K8" s="87">
        <v>5.2</v>
      </c>
      <c r="L8" s="87" t="s">
        <v>112</v>
      </c>
      <c r="M8" s="87"/>
      <c r="N8" s="88"/>
      <c r="O8" s="89" t="s">
        <v>130</v>
      </c>
      <c r="P8" s="89" t="s">
        <v>130</v>
      </c>
      <c r="Q8" s="87" t="s">
        <v>131</v>
      </c>
      <c r="R8" s="87" t="s">
        <v>132</v>
      </c>
      <c r="S8" s="87" t="s">
        <v>133</v>
      </c>
      <c r="T8" s="87" t="s">
        <v>134</v>
      </c>
      <c r="U8" s="83" t="str">
        <f>VLOOKUP(C8,'LINE SHEET'!$B$5:$H$72,2,FALSE)</f>
        <v>Primer LipFusion XL - Advanced Contouring Plumping Pencil</v>
      </c>
      <c r="V8" s="83">
        <f>VLOOKUP($C8,'LINE SHEET'!$B$5:$I$72,3,FALSE)</f>
        <v>15</v>
      </c>
      <c r="W8" s="83">
        <f>VLOOKUP($C8,'LINE SHEET'!$B$5:$I$72,4,FALSE)</f>
        <v>30</v>
      </c>
      <c r="Z8" s="83">
        <f>VLOOKUP($C8,'LINE SHEET'!$B$5:$I$72,7,FALSE)</f>
        <v>86120007010</v>
      </c>
    </row>
    <row r="9" spans="1:60" ht="72">
      <c r="A9" s="63">
        <v>80011406000</v>
      </c>
      <c r="B9" s="117">
        <v>80011406010</v>
      </c>
      <c r="C9" s="84">
        <v>847891000012</v>
      </c>
      <c r="D9" s="85" t="s">
        <v>106</v>
      </c>
      <c r="E9" s="86" t="s">
        <v>135</v>
      </c>
      <c r="F9" s="86" t="s">
        <v>136</v>
      </c>
      <c r="G9" s="87" t="s">
        <v>108</v>
      </c>
      <c r="H9" s="87" t="s">
        <v>109</v>
      </c>
      <c r="I9" s="87" t="s">
        <v>137</v>
      </c>
      <c r="J9" s="87" t="s">
        <v>138</v>
      </c>
      <c r="K9" s="87">
        <v>8.2200000000000006</v>
      </c>
      <c r="L9" s="87" t="s">
        <v>112</v>
      </c>
      <c r="M9" s="87" t="s">
        <v>139</v>
      </c>
      <c r="N9" s="88"/>
      <c r="O9" s="89" t="s">
        <v>140</v>
      </c>
      <c r="P9" s="89" t="s">
        <v>140</v>
      </c>
      <c r="Q9" s="87" t="s">
        <v>141</v>
      </c>
      <c r="R9" s="87" t="s">
        <v>142</v>
      </c>
      <c r="S9" s="87" t="s">
        <v>143</v>
      </c>
      <c r="T9" s="87" t="s">
        <v>144</v>
      </c>
      <c r="U9" s="83" t="str">
        <f>VLOOKUP(C9,'LINE SHEET'!$B$5:$H$72,2,FALSE)</f>
        <v>LipFusion - Micro-Collagen Lip Plump Color Shine - Clear</v>
      </c>
      <c r="V9" s="83">
        <f>VLOOKUP($C9,'LINE SHEET'!$B$5:$I$72,3,FALSE)</f>
        <v>19</v>
      </c>
      <c r="W9" s="83">
        <f>VLOOKUP($C9,'LINE SHEET'!$B$5:$I$72,4,FALSE)</f>
        <v>38</v>
      </c>
      <c r="Z9" s="83">
        <f>VLOOKUP($C9,'LINE SHEET'!$B$5:$I$72,7,FALSE)</f>
        <v>80011406010</v>
      </c>
    </row>
    <row r="10" spans="1:60">
      <c r="A10" s="63"/>
      <c r="B10" s="117" t="e">
        <v>#N/A</v>
      </c>
      <c r="C10" s="84"/>
      <c r="D10" s="85"/>
      <c r="E10" s="86"/>
      <c r="F10" s="86"/>
      <c r="G10" s="87"/>
      <c r="H10" s="87"/>
      <c r="I10" s="87"/>
      <c r="J10" s="87"/>
      <c r="K10" s="87"/>
      <c r="L10" s="87"/>
      <c r="M10" s="87"/>
      <c r="N10" s="88"/>
      <c r="O10" s="89"/>
      <c r="P10" s="89"/>
      <c r="Q10" s="87"/>
      <c r="R10" s="87"/>
      <c r="S10" s="87"/>
      <c r="T10" s="87"/>
      <c r="U10" s="83" t="e">
        <f>VLOOKUP(C10,'LINE SHEET'!$B$5:$H$72,2,FALSE)</f>
        <v>#N/A</v>
      </c>
      <c r="V10" s="83" t="e">
        <f>VLOOKUP($C10,'LINE SHEET'!$B$5:$I$72,3,FALSE)</f>
        <v>#N/A</v>
      </c>
      <c r="W10" s="83" t="e">
        <f>VLOOKUP($C10,'LINE SHEET'!$B$5:$I$72,4,FALSE)</f>
        <v>#N/A</v>
      </c>
      <c r="Z10" s="83" t="e">
        <f>VLOOKUP($C10,'LINE SHEET'!$B$5:$I$72,7,FALSE)</f>
        <v>#N/A</v>
      </c>
    </row>
    <row r="11" spans="1:60" ht="72">
      <c r="A11" s="63">
        <v>80010106000</v>
      </c>
      <c r="B11" s="117">
        <v>80010106010</v>
      </c>
      <c r="C11" s="84">
        <v>847891000029</v>
      </c>
      <c r="D11" s="85" t="s">
        <v>106</v>
      </c>
      <c r="E11" s="86" t="s">
        <v>145</v>
      </c>
      <c r="F11" s="86" t="s">
        <v>146</v>
      </c>
      <c r="G11" s="87" t="s">
        <v>147</v>
      </c>
      <c r="H11" s="87" t="s">
        <v>109</v>
      </c>
      <c r="I11" s="87" t="s">
        <v>148</v>
      </c>
      <c r="J11" s="87" t="s">
        <v>149</v>
      </c>
      <c r="K11" s="87">
        <v>8.2200000000000006</v>
      </c>
      <c r="L11" s="87" t="s">
        <v>112</v>
      </c>
      <c r="M11" s="87" t="s">
        <v>150</v>
      </c>
      <c r="N11" s="88" t="s">
        <v>151</v>
      </c>
      <c r="O11" s="89" t="s">
        <v>140</v>
      </c>
      <c r="P11" s="89" t="s">
        <v>140</v>
      </c>
      <c r="Q11" s="87" t="s">
        <v>141</v>
      </c>
      <c r="R11" s="87" t="s">
        <v>142</v>
      </c>
      <c r="S11" s="87" t="s">
        <v>143</v>
      </c>
      <c r="T11" s="87" t="s">
        <v>144</v>
      </c>
      <c r="U11" s="83" t="str">
        <f>VLOOKUP(C11,'LINE SHEET'!$B$5:$H$72,2,FALSE)</f>
        <v>LipFusion - Micro-Collagen Lip Plump Color Shine - Sweet</v>
      </c>
      <c r="V11" s="83">
        <f>VLOOKUP($C11,'LINE SHEET'!$B$5:$I$72,3,FALSE)</f>
        <v>20.5</v>
      </c>
      <c r="W11" s="83">
        <f>VLOOKUP($C11,'LINE SHEET'!$B$5:$I$72,4,FALSE)</f>
        <v>41</v>
      </c>
      <c r="Z11" s="83">
        <f>VLOOKUP($C11,'LINE SHEET'!$B$5:$I$72,7,FALSE)</f>
        <v>80010106010</v>
      </c>
    </row>
    <row r="12" spans="1:60">
      <c r="A12" s="63"/>
      <c r="B12" s="117" t="e">
        <v>#N/A</v>
      </c>
      <c r="C12" s="84"/>
      <c r="D12" s="85"/>
      <c r="E12" s="86"/>
      <c r="F12" s="86"/>
      <c r="G12" s="87"/>
      <c r="H12" s="87"/>
      <c r="I12" s="87"/>
      <c r="J12" s="87"/>
      <c r="K12" s="87"/>
      <c r="L12" s="87"/>
      <c r="M12" s="87"/>
      <c r="N12" s="88"/>
      <c r="O12" s="89"/>
      <c r="P12" s="89"/>
      <c r="Q12" s="87"/>
      <c r="R12" s="87"/>
      <c r="S12" s="87"/>
      <c r="T12" s="87"/>
      <c r="U12" s="83" t="e">
        <f>VLOOKUP(C12,'LINE SHEET'!$B$5:$H$72,2,FALSE)</f>
        <v>#N/A</v>
      </c>
      <c r="V12" s="83" t="e">
        <f>VLOOKUP($C12,'LINE SHEET'!$B$5:$I$72,3,FALSE)</f>
        <v>#N/A</v>
      </c>
      <c r="W12" s="83" t="e">
        <f>VLOOKUP($C12,'LINE SHEET'!$B$5:$I$72,4,FALSE)</f>
        <v>#N/A</v>
      </c>
      <c r="Z12" s="83" t="e">
        <f>VLOOKUP($C12,'LINE SHEET'!$B$5:$I$72,7,FALSE)</f>
        <v>#N/A</v>
      </c>
    </row>
    <row r="13" spans="1:60" ht="72">
      <c r="A13" s="63">
        <v>80010406000</v>
      </c>
      <c r="B13" s="117">
        <v>80010406010</v>
      </c>
      <c r="C13" s="84">
        <v>847891000036</v>
      </c>
      <c r="D13" s="85" t="s">
        <v>106</v>
      </c>
      <c r="E13" s="86" t="s">
        <v>145</v>
      </c>
      <c r="F13" s="86" t="s">
        <v>146</v>
      </c>
      <c r="G13" s="87" t="s">
        <v>147</v>
      </c>
      <c r="H13" s="87" t="s">
        <v>109</v>
      </c>
      <c r="I13" s="87" t="s">
        <v>148</v>
      </c>
      <c r="J13" s="87" t="s">
        <v>149</v>
      </c>
      <c r="K13" s="87">
        <v>8.2200000000000006</v>
      </c>
      <c r="L13" s="87" t="s">
        <v>112</v>
      </c>
      <c r="M13" s="87" t="s">
        <v>152</v>
      </c>
      <c r="N13" s="88" t="s">
        <v>151</v>
      </c>
      <c r="O13" s="89" t="s">
        <v>140</v>
      </c>
      <c r="P13" s="89" t="s">
        <v>140</v>
      </c>
      <c r="Q13" s="87" t="s">
        <v>141</v>
      </c>
      <c r="R13" s="87" t="s">
        <v>142</v>
      </c>
      <c r="S13" s="87" t="s">
        <v>143</v>
      </c>
      <c r="T13" s="87" t="s">
        <v>144</v>
      </c>
      <c r="U13" s="83" t="str">
        <f>VLOOKUP(C13,'LINE SHEET'!$B$5:$H$72,2,FALSE)</f>
        <v>LipFusion - Micro-Collagen Lip Plump Color Shine - Bare</v>
      </c>
      <c r="V13" s="83">
        <f>VLOOKUP($C13,'LINE SHEET'!$B$5:$I$72,3,FALSE)</f>
        <v>20.5</v>
      </c>
      <c r="W13" s="83">
        <f>VLOOKUP($C13,'LINE SHEET'!$B$5:$I$72,4,FALSE)</f>
        <v>41</v>
      </c>
      <c r="Z13" s="83">
        <f>VLOOKUP($C13,'LINE SHEET'!$B$5:$I$72,7,FALSE)</f>
        <v>80010406010</v>
      </c>
    </row>
    <row r="14" spans="1:60">
      <c r="A14" s="63"/>
      <c r="B14" s="117" t="e">
        <v>#N/A</v>
      </c>
      <c r="C14" s="84"/>
      <c r="D14" s="85"/>
      <c r="E14" s="86"/>
      <c r="F14" s="86"/>
      <c r="G14" s="87"/>
      <c r="H14" s="87"/>
      <c r="I14" s="87"/>
      <c r="J14" s="87"/>
      <c r="K14" s="87"/>
      <c r="L14" s="87"/>
      <c r="M14" s="87"/>
      <c r="N14" s="88"/>
      <c r="O14" s="89"/>
      <c r="P14" s="89"/>
      <c r="Q14" s="87"/>
      <c r="R14" s="87"/>
      <c r="S14" s="87"/>
      <c r="T14" s="87"/>
      <c r="U14" s="83" t="e">
        <f>VLOOKUP(C14,'LINE SHEET'!$B$5:$H$72,2,FALSE)</f>
        <v>#N/A</v>
      </c>
      <c r="V14" s="83" t="e">
        <f>VLOOKUP($C14,'LINE SHEET'!$B$5:$I$72,3,FALSE)</f>
        <v>#N/A</v>
      </c>
      <c r="W14" s="83" t="e">
        <f>VLOOKUP($C14,'LINE SHEET'!$B$5:$I$72,4,FALSE)</f>
        <v>#N/A</v>
      </c>
      <c r="Z14" s="83" t="e">
        <f>VLOOKUP($C14,'LINE SHEET'!$B$5:$I$72,7,FALSE)</f>
        <v>#N/A</v>
      </c>
    </row>
    <row r="15" spans="1:60" ht="72">
      <c r="A15" s="63">
        <v>80010506000</v>
      </c>
      <c r="B15" s="117">
        <v>80010506010</v>
      </c>
      <c r="C15" s="84">
        <v>847891000043</v>
      </c>
      <c r="D15" s="85" t="s">
        <v>106</v>
      </c>
      <c r="E15" s="86" t="s">
        <v>145</v>
      </c>
      <c r="F15" s="86" t="s">
        <v>146</v>
      </c>
      <c r="G15" s="87" t="s">
        <v>147</v>
      </c>
      <c r="H15" s="87" t="s">
        <v>109</v>
      </c>
      <c r="I15" s="87" t="s">
        <v>148</v>
      </c>
      <c r="J15" s="87" t="s">
        <v>149</v>
      </c>
      <c r="K15" s="87">
        <v>8.2200000000000006</v>
      </c>
      <c r="L15" s="87" t="s">
        <v>112</v>
      </c>
      <c r="M15" s="87" t="s">
        <v>153</v>
      </c>
      <c r="N15" s="88" t="s">
        <v>151</v>
      </c>
      <c r="O15" s="89" t="s">
        <v>140</v>
      </c>
      <c r="P15" s="89" t="s">
        <v>140</v>
      </c>
      <c r="Q15" s="87" t="s">
        <v>141</v>
      </c>
      <c r="R15" s="87" t="s">
        <v>142</v>
      </c>
      <c r="S15" s="87" t="s">
        <v>143</v>
      </c>
      <c r="T15" s="87" t="s">
        <v>144</v>
      </c>
      <c r="U15" s="83" t="str">
        <f>VLOOKUP(C15,'LINE SHEET'!$B$5:$H$72,2,FALSE)</f>
        <v>LipFusion - Micro-Collagen Lip Plump Color Shine - Fresh</v>
      </c>
      <c r="V15" s="83">
        <f>VLOOKUP($C15,'LINE SHEET'!$B$5:$I$72,3,FALSE)</f>
        <v>20.5</v>
      </c>
      <c r="W15" s="83">
        <f>VLOOKUP($C15,'LINE SHEET'!$B$5:$I$72,4,FALSE)</f>
        <v>41</v>
      </c>
      <c r="Z15" s="83">
        <f>VLOOKUP($C15,'LINE SHEET'!$B$5:$I$72,7,FALSE)</f>
        <v>80010506010</v>
      </c>
    </row>
    <row r="16" spans="1:60">
      <c r="A16" s="63"/>
      <c r="B16" s="117" t="e">
        <v>#N/A</v>
      </c>
      <c r="C16" s="84"/>
      <c r="D16" s="85"/>
      <c r="E16" s="86"/>
      <c r="F16" s="86"/>
      <c r="G16" s="87"/>
      <c r="H16" s="87"/>
      <c r="I16" s="87"/>
      <c r="J16" s="87"/>
      <c r="K16" s="87"/>
      <c r="L16" s="87"/>
      <c r="M16" s="87"/>
      <c r="N16" s="88"/>
      <c r="O16" s="89"/>
      <c r="P16" s="89"/>
      <c r="Q16" s="87"/>
      <c r="R16" s="87"/>
      <c r="S16" s="87"/>
      <c r="T16" s="87"/>
      <c r="U16" s="83" t="e">
        <f>VLOOKUP(C16,'LINE SHEET'!$B$5:$H$72,2,FALSE)</f>
        <v>#N/A</v>
      </c>
      <c r="V16" s="83" t="e">
        <f>VLOOKUP($C16,'LINE SHEET'!$B$5:$I$72,3,FALSE)</f>
        <v>#N/A</v>
      </c>
      <c r="W16" s="83" t="e">
        <f>VLOOKUP($C16,'LINE SHEET'!$B$5:$I$72,4,FALSE)</f>
        <v>#N/A</v>
      </c>
      <c r="Z16" s="83" t="e">
        <f>VLOOKUP($C16,'LINE SHEET'!$B$5:$I$72,7,FALSE)</f>
        <v>#N/A</v>
      </c>
    </row>
    <row r="17" spans="1:60" ht="69" customHeight="1">
      <c r="A17" s="63">
        <v>80010606000</v>
      </c>
      <c r="B17" s="117">
        <v>80010606010</v>
      </c>
      <c r="C17" s="84">
        <v>847891000050</v>
      </c>
      <c r="D17" s="85" t="s">
        <v>106</v>
      </c>
      <c r="E17" s="86" t="s">
        <v>145</v>
      </c>
      <c r="F17" s="86" t="s">
        <v>146</v>
      </c>
      <c r="G17" s="87" t="s">
        <v>147</v>
      </c>
      <c r="H17" s="87" t="s">
        <v>109</v>
      </c>
      <c r="I17" s="87" t="s">
        <v>148</v>
      </c>
      <c r="J17" s="87" t="s">
        <v>149</v>
      </c>
      <c r="K17" s="87">
        <v>8.2200000000000006</v>
      </c>
      <c r="L17" s="87" t="s">
        <v>112</v>
      </c>
      <c r="M17" s="87" t="s">
        <v>154</v>
      </c>
      <c r="N17" s="88" t="s">
        <v>151</v>
      </c>
      <c r="O17" s="89" t="s">
        <v>140</v>
      </c>
      <c r="P17" s="89" t="s">
        <v>140</v>
      </c>
      <c r="Q17" s="87" t="s">
        <v>141</v>
      </c>
      <c r="R17" s="87" t="s">
        <v>142</v>
      </c>
      <c r="S17" s="87" t="s">
        <v>143</v>
      </c>
      <c r="T17" s="87" t="s">
        <v>144</v>
      </c>
      <c r="U17" s="83" t="str">
        <f>VLOOKUP(C17,'LINE SHEET'!$B$5:$H$72,2,FALSE)</f>
        <v>LipFusion - Micro-Collagen Lip Plump Color Shine - Sexy</v>
      </c>
      <c r="V17" s="83">
        <f>VLOOKUP($C17,'LINE SHEET'!$B$5:$I$72,3,FALSE)</f>
        <v>20.5</v>
      </c>
      <c r="W17" s="83">
        <f>VLOOKUP($C17,'LINE SHEET'!$B$5:$I$72,4,FALSE)</f>
        <v>41</v>
      </c>
      <c r="Z17" s="83">
        <f>VLOOKUP($C17,'LINE SHEET'!$B$5:$I$72,7,FALSE)</f>
        <v>80010606010</v>
      </c>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row>
    <row r="18" spans="1:60">
      <c r="A18" s="63"/>
      <c r="B18" s="117" t="e">
        <v>#N/A</v>
      </c>
      <c r="C18" s="84"/>
      <c r="D18" s="85"/>
      <c r="E18" s="86"/>
      <c r="F18" s="86"/>
      <c r="G18" s="87"/>
      <c r="H18" s="87"/>
      <c r="I18" s="87"/>
      <c r="J18" s="87"/>
      <c r="K18" s="87"/>
      <c r="L18" s="87"/>
      <c r="M18" s="87"/>
      <c r="N18" s="88"/>
      <c r="O18" s="89"/>
      <c r="P18" s="89"/>
      <c r="Q18" s="87"/>
      <c r="R18" s="87"/>
      <c r="S18" s="87"/>
      <c r="T18" s="87"/>
      <c r="U18" s="83" t="e">
        <f>VLOOKUP(C18,'LINE SHEET'!$B$5:$H$72,2,FALSE)</f>
        <v>#N/A</v>
      </c>
      <c r="V18" s="83" t="e">
        <f>VLOOKUP($C18,'LINE SHEET'!$B$5:$I$72,3,FALSE)</f>
        <v>#N/A</v>
      </c>
      <c r="W18" s="83" t="e">
        <f>VLOOKUP($C18,'LINE SHEET'!$B$5:$I$72,4,FALSE)</f>
        <v>#N/A</v>
      </c>
      <c r="Z18" s="83" t="e">
        <f>VLOOKUP($C18,'LINE SHEET'!$B$5:$I$72,7,FALSE)</f>
        <v>#N/A</v>
      </c>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row>
    <row r="19" spans="1:60" ht="72">
      <c r="A19" s="63">
        <v>80010206000</v>
      </c>
      <c r="B19" s="117">
        <v>80010206010</v>
      </c>
      <c r="C19" s="84">
        <v>847891000067</v>
      </c>
      <c r="D19" s="85" t="s">
        <v>106</v>
      </c>
      <c r="E19" s="86" t="s">
        <v>145</v>
      </c>
      <c r="F19" s="86" t="s">
        <v>146</v>
      </c>
      <c r="G19" s="87" t="s">
        <v>147</v>
      </c>
      <c r="H19" s="87" t="s">
        <v>109</v>
      </c>
      <c r="I19" s="87" t="s">
        <v>148</v>
      </c>
      <c r="J19" s="87" t="s">
        <v>149</v>
      </c>
      <c r="K19" s="87">
        <v>8.2200000000000006</v>
      </c>
      <c r="L19" s="87" t="s">
        <v>112</v>
      </c>
      <c r="M19" s="87" t="s">
        <v>155</v>
      </c>
      <c r="N19" s="88" t="s">
        <v>151</v>
      </c>
      <c r="O19" s="89" t="s">
        <v>140</v>
      </c>
      <c r="P19" s="89" t="s">
        <v>140</v>
      </c>
      <c r="Q19" s="87" t="s">
        <v>141</v>
      </c>
      <c r="R19" s="87" t="s">
        <v>142</v>
      </c>
      <c r="S19" s="87" t="s">
        <v>143</v>
      </c>
      <c r="T19" s="87" t="s">
        <v>144</v>
      </c>
      <c r="U19" s="83" t="str">
        <f>VLOOKUP(C19,'LINE SHEET'!$B$5:$H$72,2,FALSE)</f>
        <v>LipFusion - Micro-Collagen Lip Plump Color Shine - Glow</v>
      </c>
      <c r="V19" s="83">
        <f>VLOOKUP($C19,'LINE SHEET'!$B$5:$I$72,3,FALSE)</f>
        <v>20.5</v>
      </c>
      <c r="W19" s="83">
        <f>VLOOKUP($C19,'LINE SHEET'!$B$5:$I$72,4,FALSE)</f>
        <v>41</v>
      </c>
      <c r="Z19" s="83">
        <f>VLOOKUP($C19,'LINE SHEET'!$B$5:$I$72,7,FALSE)</f>
        <v>80010206010</v>
      </c>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row>
    <row r="20" spans="1:60">
      <c r="A20" s="63"/>
      <c r="B20" s="117" t="e">
        <v>#N/A</v>
      </c>
      <c r="C20" s="84"/>
      <c r="D20" s="85"/>
      <c r="E20" s="86"/>
      <c r="F20" s="86"/>
      <c r="G20" s="87"/>
      <c r="H20" s="87"/>
      <c r="I20" s="87"/>
      <c r="J20" s="87"/>
      <c r="K20" s="87"/>
      <c r="L20" s="87"/>
      <c r="M20" s="87"/>
      <c r="N20" s="88"/>
      <c r="O20" s="89"/>
      <c r="P20" s="89"/>
      <c r="Q20" s="87"/>
      <c r="R20" s="87"/>
      <c r="S20" s="87"/>
      <c r="T20" s="87"/>
      <c r="U20" s="83" t="e">
        <f>VLOOKUP(C20,'LINE SHEET'!$B$5:$H$72,2,FALSE)</f>
        <v>#N/A</v>
      </c>
      <c r="V20" s="83" t="e">
        <f>VLOOKUP($C20,'LINE SHEET'!$B$5:$I$72,3,FALSE)</f>
        <v>#N/A</v>
      </c>
      <c r="W20" s="83" t="e">
        <f>VLOOKUP($C20,'LINE SHEET'!$B$5:$I$72,4,FALSE)</f>
        <v>#N/A</v>
      </c>
      <c r="Z20" s="83" t="e">
        <f>VLOOKUP($C20,'LINE SHEET'!$B$5:$I$72,7,FALSE)</f>
        <v>#N/A</v>
      </c>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row>
    <row r="21" spans="1:60" ht="79.5" customHeight="1">
      <c r="A21" s="63">
        <v>80010306000</v>
      </c>
      <c r="B21" s="117">
        <v>80010306010</v>
      </c>
      <c r="C21" s="84">
        <v>847891000074</v>
      </c>
      <c r="D21" s="85" t="s">
        <v>106</v>
      </c>
      <c r="E21" s="86" t="s">
        <v>145</v>
      </c>
      <c r="F21" s="86" t="s">
        <v>146</v>
      </c>
      <c r="G21" s="87" t="s">
        <v>147</v>
      </c>
      <c r="H21" s="87" t="s">
        <v>109</v>
      </c>
      <c r="I21" s="87" t="s">
        <v>148</v>
      </c>
      <c r="J21" s="87" t="s">
        <v>149</v>
      </c>
      <c r="K21" s="87">
        <v>8.2200000000000006</v>
      </c>
      <c r="L21" s="87" t="s">
        <v>112</v>
      </c>
      <c r="M21" s="87" t="s">
        <v>156</v>
      </c>
      <c r="N21" s="88" t="s">
        <v>151</v>
      </c>
      <c r="O21" s="89" t="s">
        <v>140</v>
      </c>
      <c r="P21" s="89" t="s">
        <v>140</v>
      </c>
      <c r="Q21" s="87" t="s">
        <v>141</v>
      </c>
      <c r="R21" s="87" t="s">
        <v>142</v>
      </c>
      <c r="S21" s="87" t="s">
        <v>143</v>
      </c>
      <c r="T21" s="87" t="s">
        <v>144</v>
      </c>
      <c r="U21" s="83" t="str">
        <f>VLOOKUP(C21,'LINE SHEET'!$B$5:$H$72,2,FALSE)</f>
        <v>LipFusion - Micro-Collagen Lip Plump Color Shine - Blush</v>
      </c>
      <c r="V21" s="83">
        <f>VLOOKUP($C21,'LINE SHEET'!$B$5:$I$72,3,FALSE)</f>
        <v>20.5</v>
      </c>
      <c r="W21" s="83">
        <f>VLOOKUP($C21,'LINE SHEET'!$B$5:$I$72,4,FALSE)</f>
        <v>41</v>
      </c>
      <c r="Z21" s="83">
        <f>VLOOKUP($C21,'LINE SHEET'!$B$5:$I$72,7,FALSE)</f>
        <v>80010306010</v>
      </c>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row>
    <row r="22" spans="1:60">
      <c r="A22" s="63"/>
      <c r="B22" s="117" t="e">
        <v>#N/A</v>
      </c>
      <c r="C22" s="84"/>
      <c r="D22" s="85"/>
      <c r="E22" s="86"/>
      <c r="F22" s="86"/>
      <c r="G22" s="87"/>
      <c r="H22" s="87"/>
      <c r="I22" s="87"/>
      <c r="J22" s="87"/>
      <c r="K22" s="87"/>
      <c r="L22" s="87"/>
      <c r="M22" s="87"/>
      <c r="N22" s="88"/>
      <c r="O22" s="89"/>
      <c r="P22" s="89"/>
      <c r="Q22" s="87"/>
      <c r="R22" s="87"/>
      <c r="S22" s="87"/>
      <c r="T22" s="87"/>
      <c r="U22" s="83" t="e">
        <f>VLOOKUP(C22,'LINE SHEET'!$B$5:$H$72,2,FALSE)</f>
        <v>#N/A</v>
      </c>
      <c r="V22" s="83" t="e">
        <f>VLOOKUP($C22,'LINE SHEET'!$B$5:$I$72,3,FALSE)</f>
        <v>#N/A</v>
      </c>
      <c r="W22" s="83" t="e">
        <f>VLOOKUP($C22,'LINE SHEET'!$B$5:$I$72,4,FALSE)</f>
        <v>#N/A</v>
      </c>
      <c r="Z22" s="83" t="e">
        <f>VLOOKUP($C22,'LINE SHEET'!$B$5:$I$72,7,FALSE)</f>
        <v>#N/A</v>
      </c>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row>
    <row r="23" spans="1:60" ht="72">
      <c r="A23" s="63">
        <v>80011306000</v>
      </c>
      <c r="B23" s="117">
        <v>80011306010</v>
      </c>
      <c r="C23" s="84">
        <v>847891000784</v>
      </c>
      <c r="D23" s="85" t="s">
        <v>106</v>
      </c>
      <c r="E23" s="86" t="s">
        <v>145</v>
      </c>
      <c r="F23" s="86" t="s">
        <v>146</v>
      </c>
      <c r="G23" s="87" t="s">
        <v>147</v>
      </c>
      <c r="H23" s="87" t="s">
        <v>109</v>
      </c>
      <c r="I23" s="87" t="s">
        <v>148</v>
      </c>
      <c r="J23" s="87" t="s">
        <v>149</v>
      </c>
      <c r="K23" s="87">
        <v>8.2200000000000006</v>
      </c>
      <c r="L23" s="87" t="s">
        <v>112</v>
      </c>
      <c r="M23" s="87" t="s">
        <v>157</v>
      </c>
      <c r="N23" s="88" t="s">
        <v>151</v>
      </c>
      <c r="O23" s="89" t="s">
        <v>140</v>
      </c>
      <c r="P23" s="89" t="s">
        <v>140</v>
      </c>
      <c r="Q23" s="87" t="s">
        <v>141</v>
      </c>
      <c r="R23" s="87" t="s">
        <v>142</v>
      </c>
      <c r="S23" s="87" t="s">
        <v>143</v>
      </c>
      <c r="T23" s="87" t="s">
        <v>144</v>
      </c>
      <c r="U23" s="83" t="str">
        <f>VLOOKUP(C23,'LINE SHEET'!$B$5:$H$72,2,FALSE)</f>
        <v>LipFusion - Micro-Collagen Lip Plump Color Shine - Summer</v>
      </c>
      <c r="V23" s="83">
        <f>VLOOKUP($C23,'LINE SHEET'!$B$5:$I$72,3,FALSE)</f>
        <v>20.5</v>
      </c>
      <c r="W23" s="83">
        <f>VLOOKUP($C23,'LINE SHEET'!$B$5:$I$72,4,FALSE)</f>
        <v>41</v>
      </c>
      <c r="Z23" s="83">
        <f>VLOOKUP($C23,'LINE SHEET'!$B$5:$I$72,7,FALSE)</f>
        <v>80011306010</v>
      </c>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row>
    <row r="24" spans="1:60">
      <c r="A24" s="63"/>
      <c r="B24" s="117" t="e">
        <v>#N/A</v>
      </c>
      <c r="C24" s="84"/>
      <c r="D24" s="85"/>
      <c r="E24" s="86"/>
      <c r="F24" s="86"/>
      <c r="G24" s="87"/>
      <c r="H24" s="87"/>
      <c r="I24" s="87"/>
      <c r="J24" s="87"/>
      <c r="K24" s="87"/>
      <c r="L24" s="87"/>
      <c r="M24" s="87"/>
      <c r="N24" s="88"/>
      <c r="O24" s="89"/>
      <c r="P24" s="89"/>
      <c r="Q24" s="87"/>
      <c r="R24" s="87"/>
      <c r="S24" s="87"/>
      <c r="T24" s="87"/>
      <c r="U24" s="83" t="e">
        <f>VLOOKUP(C24,'LINE SHEET'!$B$5:$H$72,2,FALSE)</f>
        <v>#N/A</v>
      </c>
      <c r="V24" s="83" t="e">
        <f>VLOOKUP($C24,'LINE SHEET'!$B$5:$I$72,3,FALSE)</f>
        <v>#N/A</v>
      </c>
      <c r="W24" s="83" t="e">
        <f>VLOOKUP($C24,'LINE SHEET'!$B$5:$I$72,4,FALSE)</f>
        <v>#N/A</v>
      </c>
      <c r="Z24" s="83" t="e">
        <f>VLOOKUP($C24,'LINE SHEET'!$B$5:$I$72,7,FALSE)</f>
        <v>#N/A</v>
      </c>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row>
    <row r="25" spans="1:60" ht="72">
      <c r="A25" s="63">
        <v>80010906000</v>
      </c>
      <c r="B25" s="117">
        <v>80010906010</v>
      </c>
      <c r="C25" s="84">
        <v>847891000500</v>
      </c>
      <c r="D25" s="85" t="s">
        <v>106</v>
      </c>
      <c r="E25" s="86" t="s">
        <v>145</v>
      </c>
      <c r="F25" s="86" t="s">
        <v>146</v>
      </c>
      <c r="G25" s="87" t="s">
        <v>147</v>
      </c>
      <c r="H25" s="87" t="s">
        <v>109</v>
      </c>
      <c r="I25" s="87" t="s">
        <v>148</v>
      </c>
      <c r="J25" s="87" t="s">
        <v>149</v>
      </c>
      <c r="K25" s="87">
        <v>8.2200000000000006</v>
      </c>
      <c r="L25" s="87" t="s">
        <v>112</v>
      </c>
      <c r="M25" s="87" t="s">
        <v>158</v>
      </c>
      <c r="N25" s="88" t="s">
        <v>151</v>
      </c>
      <c r="O25" s="89" t="s">
        <v>140</v>
      </c>
      <c r="P25" s="89" t="s">
        <v>140</v>
      </c>
      <c r="Q25" s="87" t="s">
        <v>141</v>
      </c>
      <c r="R25" s="87" t="s">
        <v>142</v>
      </c>
      <c r="S25" s="87" t="s">
        <v>143</v>
      </c>
      <c r="T25" s="87" t="s">
        <v>144</v>
      </c>
      <c r="U25" s="83" t="str">
        <f>VLOOKUP(C25,'LINE SHEET'!$B$5:$H$72,2,FALSE)</f>
        <v>LipFusion - Micro-Collagen Lip Plump Color Shine - Flirt</v>
      </c>
      <c r="V25" s="83">
        <f>VLOOKUP($C25,'LINE SHEET'!$B$5:$I$72,3,FALSE)</f>
        <v>20.5</v>
      </c>
      <c r="W25" s="83">
        <f>VLOOKUP($C25,'LINE SHEET'!$B$5:$I$72,4,FALSE)</f>
        <v>41</v>
      </c>
      <c r="Z25" s="83">
        <f>VLOOKUP($C25,'LINE SHEET'!$B$5:$I$72,7,FALSE)</f>
        <v>80010906010</v>
      </c>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row>
    <row r="26" spans="1:60">
      <c r="A26" s="63"/>
      <c r="B26" s="117" t="e">
        <v>#N/A</v>
      </c>
      <c r="C26" s="84"/>
      <c r="D26" s="85"/>
      <c r="E26" s="86"/>
      <c r="F26" s="86"/>
      <c r="G26" s="87"/>
      <c r="H26" s="87"/>
      <c r="I26" s="87"/>
      <c r="J26" s="87"/>
      <c r="K26" s="87"/>
      <c r="L26" s="87"/>
      <c r="M26" s="87"/>
      <c r="N26" s="88"/>
      <c r="O26" s="89"/>
      <c r="P26" s="89"/>
      <c r="Q26" s="87"/>
      <c r="R26" s="87"/>
      <c r="S26" s="87"/>
      <c r="T26" s="87"/>
      <c r="U26" s="83" t="e">
        <f>VLOOKUP(C26,'LINE SHEET'!$B$5:$H$72,2,FALSE)</f>
        <v>#N/A</v>
      </c>
      <c r="V26" s="83" t="e">
        <f>VLOOKUP($C26,'LINE SHEET'!$B$5:$I$72,3,FALSE)</f>
        <v>#N/A</v>
      </c>
      <c r="W26" s="83" t="e">
        <f>VLOOKUP($C26,'LINE SHEET'!$B$5:$I$72,4,FALSE)</f>
        <v>#N/A</v>
      </c>
      <c r="Z26" s="83" t="e">
        <f>VLOOKUP($C26,'LINE SHEET'!$B$5:$I$72,7,FALSE)</f>
        <v>#N/A</v>
      </c>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row>
    <row r="27" spans="1:60" ht="72">
      <c r="A27" s="63">
        <v>80011106000</v>
      </c>
      <c r="B27" s="117">
        <v>80011106010</v>
      </c>
      <c r="C27" s="84">
        <v>847891000524</v>
      </c>
      <c r="D27" s="85" t="s">
        <v>106</v>
      </c>
      <c r="E27" s="86" t="s">
        <v>145</v>
      </c>
      <c r="F27" s="86" t="s">
        <v>146</v>
      </c>
      <c r="G27" s="87" t="s">
        <v>147</v>
      </c>
      <c r="H27" s="87" t="s">
        <v>109</v>
      </c>
      <c r="I27" s="87" t="s">
        <v>148</v>
      </c>
      <c r="J27" s="87" t="s">
        <v>149</v>
      </c>
      <c r="K27" s="87">
        <v>8.2200000000000006</v>
      </c>
      <c r="L27" s="87" t="s">
        <v>112</v>
      </c>
      <c r="M27" s="87" t="s">
        <v>159</v>
      </c>
      <c r="N27" s="88" t="s">
        <v>160</v>
      </c>
      <c r="O27" s="89" t="s">
        <v>140</v>
      </c>
      <c r="P27" s="89" t="s">
        <v>140</v>
      </c>
      <c r="Q27" s="87" t="s">
        <v>141</v>
      </c>
      <c r="R27" s="87" t="s">
        <v>142</v>
      </c>
      <c r="S27" s="87" t="s">
        <v>143</v>
      </c>
      <c r="T27" s="87" t="s">
        <v>144</v>
      </c>
      <c r="U27" s="83" t="str">
        <f>VLOOKUP(C27,'LINE SHEET'!$B$5:$H$72,2,FALSE)</f>
        <v>LipFusion - Micro-Collagen Lip Plump Color Shine - Berry</v>
      </c>
      <c r="V27" s="83">
        <f>VLOOKUP($C27,'LINE SHEET'!$B$5:$I$72,3,FALSE)</f>
        <v>20.5</v>
      </c>
      <c r="W27" s="83">
        <f>VLOOKUP($C27,'LINE SHEET'!$B$5:$I$72,4,FALSE)</f>
        <v>41</v>
      </c>
      <c r="Z27" s="83">
        <f>VLOOKUP($C27,'LINE SHEET'!$B$5:$I$72,7,FALSE)</f>
        <v>80011106010</v>
      </c>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row>
    <row r="28" spans="1:60">
      <c r="A28" s="63"/>
      <c r="B28" s="117" t="e">
        <v>#N/A</v>
      </c>
      <c r="C28" s="84"/>
      <c r="D28" s="85"/>
      <c r="E28" s="86"/>
      <c r="F28" s="86"/>
      <c r="G28" s="87"/>
      <c r="H28" s="87"/>
      <c r="I28" s="87"/>
      <c r="J28" s="87"/>
      <c r="K28" s="87"/>
      <c r="L28" s="87"/>
      <c r="M28" s="87"/>
      <c r="N28" s="88"/>
      <c r="O28" s="89"/>
      <c r="P28" s="89"/>
      <c r="Q28" s="87"/>
      <c r="R28" s="87"/>
      <c r="S28" s="87"/>
      <c r="T28" s="87"/>
      <c r="U28" s="83" t="e">
        <f>VLOOKUP(C28,'LINE SHEET'!$B$5:$H$72,2,FALSE)</f>
        <v>#N/A</v>
      </c>
      <c r="V28" s="83" t="e">
        <f>VLOOKUP($C28,'LINE SHEET'!$B$5:$I$72,3,FALSE)</f>
        <v>#N/A</v>
      </c>
      <c r="W28" s="83" t="e">
        <f>VLOOKUP($C28,'LINE SHEET'!$B$5:$I$72,4,FALSE)</f>
        <v>#N/A</v>
      </c>
      <c r="Z28" s="83" t="e">
        <f>VLOOKUP($C28,'LINE SHEET'!$B$5:$I$72,7,FALSE)</f>
        <v>#N/A</v>
      </c>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row>
    <row r="29" spans="1:60" ht="72">
      <c r="A29" s="63">
        <v>80011206000</v>
      </c>
      <c r="B29" s="117">
        <v>80011206010</v>
      </c>
      <c r="C29" s="84">
        <v>847891000531</v>
      </c>
      <c r="D29" s="85" t="s">
        <v>106</v>
      </c>
      <c r="E29" s="86" t="s">
        <v>145</v>
      </c>
      <c r="F29" s="86" t="s">
        <v>146</v>
      </c>
      <c r="G29" s="87" t="s">
        <v>147</v>
      </c>
      <c r="H29" s="87" t="s">
        <v>109</v>
      </c>
      <c r="I29" s="87" t="s">
        <v>148</v>
      </c>
      <c r="J29" s="87" t="s">
        <v>149</v>
      </c>
      <c r="K29" s="87">
        <v>8.2200000000000006</v>
      </c>
      <c r="L29" s="87" t="s">
        <v>112</v>
      </c>
      <c r="M29" s="87" t="s">
        <v>161</v>
      </c>
      <c r="N29" s="88" t="s">
        <v>151</v>
      </c>
      <c r="O29" s="89" t="s">
        <v>140</v>
      </c>
      <c r="P29" s="89" t="s">
        <v>140</v>
      </c>
      <c r="Q29" s="87" t="s">
        <v>141</v>
      </c>
      <c r="R29" s="87" t="s">
        <v>142</v>
      </c>
      <c r="S29" s="87" t="s">
        <v>143</v>
      </c>
      <c r="T29" s="87" t="s">
        <v>144</v>
      </c>
      <c r="U29" s="83" t="str">
        <f>VLOOKUP(C29,'LINE SHEET'!$B$5:$H$72,2,FALSE)</f>
        <v>LipFusion - Micro-Collagen Lip Plump Color Shine - Dream</v>
      </c>
      <c r="V29" s="83">
        <f>VLOOKUP($C29,'LINE SHEET'!$B$5:$I$72,3,FALSE)</f>
        <v>20.5</v>
      </c>
      <c r="W29" s="83">
        <f>VLOOKUP($C29,'LINE SHEET'!$B$5:$I$72,4,FALSE)</f>
        <v>41</v>
      </c>
      <c r="Z29" s="83">
        <f>VLOOKUP($C29,'LINE SHEET'!$B$5:$I$72,7,FALSE)</f>
        <v>80011206010</v>
      </c>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row>
    <row r="30" spans="1:60">
      <c r="A30" s="63"/>
      <c r="B30" s="117" t="e">
        <v>#N/A</v>
      </c>
      <c r="C30" s="84"/>
      <c r="D30" s="85"/>
      <c r="E30" s="86"/>
      <c r="F30" s="86"/>
      <c r="G30" s="87"/>
      <c r="H30" s="87"/>
      <c r="I30" s="87"/>
      <c r="J30" s="87"/>
      <c r="K30" s="87"/>
      <c r="L30" s="87"/>
      <c r="M30" s="87"/>
      <c r="N30" s="88"/>
      <c r="O30" s="89"/>
      <c r="P30" s="89"/>
      <c r="Q30" s="87"/>
      <c r="R30" s="87"/>
      <c r="S30" s="87"/>
      <c r="T30" s="87"/>
      <c r="U30" s="83" t="e">
        <f>VLOOKUP(C30,'LINE SHEET'!$B$5:$H$72,2,FALSE)</f>
        <v>#N/A</v>
      </c>
      <c r="V30" s="83" t="e">
        <f>VLOOKUP($C30,'LINE SHEET'!$B$5:$I$72,3,FALSE)</f>
        <v>#N/A</v>
      </c>
      <c r="W30" s="83" t="e">
        <f>VLOOKUP($C30,'LINE SHEET'!$B$5:$I$72,4,FALSE)</f>
        <v>#N/A</v>
      </c>
      <c r="Z30" s="83" t="e">
        <f>VLOOKUP($C30,'LINE SHEET'!$B$5:$I$72,7,FALSE)</f>
        <v>#N/A</v>
      </c>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row>
    <row r="31" spans="1:60" ht="72">
      <c r="A31" s="63">
        <v>80011506000</v>
      </c>
      <c r="B31" s="117">
        <v>80011506010</v>
      </c>
      <c r="C31" s="84">
        <v>847891001279</v>
      </c>
      <c r="D31" s="85" t="s">
        <v>106</v>
      </c>
      <c r="E31" s="86" t="s">
        <v>145</v>
      </c>
      <c r="F31" s="86" t="s">
        <v>146</v>
      </c>
      <c r="G31" s="87" t="s">
        <v>147</v>
      </c>
      <c r="H31" s="87" t="s">
        <v>109</v>
      </c>
      <c r="I31" s="87" t="s">
        <v>148</v>
      </c>
      <c r="J31" s="87" t="s">
        <v>149</v>
      </c>
      <c r="K31" s="87">
        <v>8.2200000000000006</v>
      </c>
      <c r="L31" s="87" t="s">
        <v>112</v>
      </c>
      <c r="M31" s="87" t="s">
        <v>162</v>
      </c>
      <c r="N31" s="88" t="s">
        <v>151</v>
      </c>
      <c r="O31" s="89" t="s">
        <v>140</v>
      </c>
      <c r="P31" s="89" t="s">
        <v>140</v>
      </c>
      <c r="Q31" s="87" t="s">
        <v>141</v>
      </c>
      <c r="R31" s="87" t="s">
        <v>142</v>
      </c>
      <c r="S31" s="87" t="s">
        <v>143</v>
      </c>
      <c r="T31" s="87" t="s">
        <v>144</v>
      </c>
      <c r="U31" s="83" t="str">
        <f>VLOOKUP(C31,'LINE SHEET'!$B$5:$H$72,2,FALSE)</f>
        <v>LipFusion - Micro-Collagen Lip Plump Color Shine - Sugar</v>
      </c>
      <c r="V31" s="83">
        <f>VLOOKUP($C31,'LINE SHEET'!$B$5:$I$72,3,FALSE)</f>
        <v>20.5</v>
      </c>
      <c r="W31" s="83">
        <f>VLOOKUP($C31,'LINE SHEET'!$B$5:$I$72,4,FALSE)</f>
        <v>41</v>
      </c>
      <c r="Z31" s="83">
        <f>VLOOKUP($C31,'LINE SHEET'!$B$5:$I$72,7,FALSE)</f>
        <v>80011506010</v>
      </c>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row>
    <row r="32" spans="1:60">
      <c r="A32" s="63"/>
      <c r="B32" s="117" t="e">
        <v>#N/A</v>
      </c>
      <c r="C32" s="84"/>
      <c r="D32" s="85"/>
      <c r="E32" s="86"/>
      <c r="F32" s="86"/>
      <c r="G32" s="87"/>
      <c r="H32" s="87"/>
      <c r="I32" s="87"/>
      <c r="J32" s="87"/>
      <c r="K32" s="87"/>
      <c r="L32" s="87"/>
      <c r="M32" s="87"/>
      <c r="N32" s="88"/>
      <c r="O32" s="89"/>
      <c r="P32" s="89"/>
      <c r="Q32" s="87"/>
      <c r="R32" s="87"/>
      <c r="S32" s="87"/>
      <c r="T32" s="87"/>
      <c r="U32" s="83" t="e">
        <f>VLOOKUP(C32,'LINE SHEET'!$B$5:$H$72,2,FALSE)</f>
        <v>#N/A</v>
      </c>
      <c r="V32" s="83" t="e">
        <f>VLOOKUP($C32,'LINE SHEET'!$B$5:$I$72,3,FALSE)</f>
        <v>#N/A</v>
      </c>
      <c r="W32" s="83" t="e">
        <f>VLOOKUP($C32,'LINE SHEET'!$B$5:$I$72,4,FALSE)</f>
        <v>#N/A</v>
      </c>
      <c r="Z32" s="83" t="e">
        <f>VLOOKUP($C32,'LINE SHEET'!$B$5:$I$72,7,FALSE)</f>
        <v>#N/A</v>
      </c>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row>
    <row r="33" spans="1:60" ht="72">
      <c r="A33" s="63">
        <v>80011606000</v>
      </c>
      <c r="B33" s="117">
        <v>80011606010</v>
      </c>
      <c r="C33" s="84">
        <v>847891001286</v>
      </c>
      <c r="D33" s="85" t="s">
        <v>106</v>
      </c>
      <c r="E33" s="86" t="s">
        <v>145</v>
      </c>
      <c r="F33" s="86" t="s">
        <v>146</v>
      </c>
      <c r="G33" s="87" t="s">
        <v>147</v>
      </c>
      <c r="H33" s="87" t="s">
        <v>109</v>
      </c>
      <c r="I33" s="87" t="s">
        <v>148</v>
      </c>
      <c r="J33" s="87" t="s">
        <v>149</v>
      </c>
      <c r="K33" s="87">
        <v>8.2200000000000006</v>
      </c>
      <c r="L33" s="87" t="s">
        <v>112</v>
      </c>
      <c r="M33" s="87" t="s">
        <v>163</v>
      </c>
      <c r="N33" s="88" t="s">
        <v>151</v>
      </c>
      <c r="O33" s="89" t="s">
        <v>140</v>
      </c>
      <c r="P33" s="89" t="s">
        <v>140</v>
      </c>
      <c r="Q33" s="87" t="s">
        <v>141</v>
      </c>
      <c r="R33" s="87" t="s">
        <v>142</v>
      </c>
      <c r="S33" s="87" t="s">
        <v>143</v>
      </c>
      <c r="T33" s="87" t="s">
        <v>144</v>
      </c>
      <c r="U33" s="83" t="str">
        <f>VLOOKUP(C33,'LINE SHEET'!$B$5:$H$72,2,FALSE)</f>
        <v>LipFusion - Micro-Collagen Lip Plump Color Shine - Bloom</v>
      </c>
      <c r="V33" s="83">
        <f>VLOOKUP($C33,'LINE SHEET'!$B$5:$I$72,3,FALSE)</f>
        <v>20.5</v>
      </c>
      <c r="W33" s="83">
        <f>VLOOKUP($C33,'LINE SHEET'!$B$5:$I$72,4,FALSE)</f>
        <v>41</v>
      </c>
      <c r="Z33" s="83">
        <f>VLOOKUP($C33,'LINE SHEET'!$B$5:$I$72,7,FALSE)</f>
        <v>80011606010</v>
      </c>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row>
    <row r="34" spans="1:60">
      <c r="A34" s="63"/>
      <c r="B34" s="117" t="e">
        <v>#N/A</v>
      </c>
      <c r="C34" s="84"/>
      <c r="D34" s="85"/>
      <c r="E34" s="86"/>
      <c r="F34" s="86"/>
      <c r="G34" s="87"/>
      <c r="H34" s="87"/>
      <c r="I34" s="87"/>
      <c r="J34" s="87"/>
      <c r="K34" s="87"/>
      <c r="L34" s="87"/>
      <c r="M34" s="87"/>
      <c r="N34" s="88"/>
      <c r="O34" s="89"/>
      <c r="P34" s="89"/>
      <c r="Q34" s="87"/>
      <c r="R34" s="87"/>
      <c r="S34" s="87"/>
      <c r="T34" s="87"/>
      <c r="U34" s="83" t="e">
        <f>VLOOKUP(C34,'LINE SHEET'!$B$5:$H$72,2,FALSE)</f>
        <v>#N/A</v>
      </c>
      <c r="V34" s="83" t="e">
        <f>VLOOKUP($C34,'LINE SHEET'!$B$5:$I$72,3,FALSE)</f>
        <v>#N/A</v>
      </c>
      <c r="W34" s="83" t="e">
        <f>VLOOKUP($C34,'LINE SHEET'!$B$5:$I$72,4,FALSE)</f>
        <v>#N/A</v>
      </c>
      <c r="Z34" s="83" t="e">
        <f>VLOOKUP($C34,'LINE SHEET'!$B$5:$I$72,7,FALSE)</f>
        <v>#N/A</v>
      </c>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row>
    <row r="35" spans="1:60" ht="72">
      <c r="A35" s="63">
        <v>80011806000</v>
      </c>
      <c r="B35" s="117">
        <v>80011806010</v>
      </c>
      <c r="C35" s="84">
        <v>847891001385</v>
      </c>
      <c r="D35" s="85" t="s">
        <v>106</v>
      </c>
      <c r="E35" s="86" t="s">
        <v>145</v>
      </c>
      <c r="F35" s="86" t="s">
        <v>146</v>
      </c>
      <c r="G35" s="87" t="s">
        <v>147</v>
      </c>
      <c r="H35" s="87" t="s">
        <v>109</v>
      </c>
      <c r="I35" s="87" t="s">
        <v>148</v>
      </c>
      <c r="J35" s="87" t="s">
        <v>149</v>
      </c>
      <c r="K35" s="87">
        <v>8.2200000000000006</v>
      </c>
      <c r="L35" s="87" t="s">
        <v>112</v>
      </c>
      <c r="M35" s="87" t="s">
        <v>164</v>
      </c>
      <c r="N35" s="88" t="s">
        <v>160</v>
      </c>
      <c r="O35" s="89" t="s">
        <v>140</v>
      </c>
      <c r="P35" s="89" t="s">
        <v>140</v>
      </c>
      <c r="Q35" s="87" t="s">
        <v>141</v>
      </c>
      <c r="R35" s="87" t="s">
        <v>142</v>
      </c>
      <c r="S35" s="87" t="s">
        <v>143</v>
      </c>
      <c r="T35" s="87" t="s">
        <v>144</v>
      </c>
      <c r="U35" s="83" t="str">
        <f>VLOOKUP(C35,'LINE SHEET'!$B$5:$H$72,2,FALSE)</f>
        <v>LipFusion - Micro-Collagen Lip Plump Color Shine - Ripe</v>
      </c>
      <c r="V35" s="83">
        <f>VLOOKUP($C35,'LINE SHEET'!$B$5:$I$72,3,FALSE)</f>
        <v>20.5</v>
      </c>
      <c r="W35" s="83">
        <f>VLOOKUP($C35,'LINE SHEET'!$B$5:$I$72,4,FALSE)</f>
        <v>41</v>
      </c>
      <c r="Z35" s="83">
        <f>VLOOKUP($C35,'LINE SHEET'!$B$5:$I$72,7,FALSE)</f>
        <v>80011806010</v>
      </c>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row>
    <row r="36" spans="1:60">
      <c r="A36" s="63"/>
      <c r="B36" s="117" t="e">
        <v>#N/A</v>
      </c>
      <c r="C36" s="84"/>
      <c r="D36" s="85"/>
      <c r="E36" s="86"/>
      <c r="F36" s="86"/>
      <c r="G36" s="87"/>
      <c r="H36" s="87"/>
      <c r="I36" s="87"/>
      <c r="J36" s="87"/>
      <c r="K36" s="87"/>
      <c r="L36" s="87"/>
      <c r="M36" s="87"/>
      <c r="N36" s="88"/>
      <c r="O36" s="89"/>
      <c r="P36" s="89"/>
      <c r="Q36" s="87"/>
      <c r="R36" s="87"/>
      <c r="S36" s="87"/>
      <c r="T36" s="87"/>
      <c r="U36" s="83" t="e">
        <f>VLOOKUP(C36,'LINE SHEET'!$B$5:$H$72,2,FALSE)</f>
        <v>#N/A</v>
      </c>
      <c r="V36" s="83" t="e">
        <f>VLOOKUP($C36,'LINE SHEET'!$B$5:$I$72,3,FALSE)</f>
        <v>#N/A</v>
      </c>
      <c r="W36" s="83" t="e">
        <f>VLOOKUP($C36,'LINE SHEET'!$B$5:$I$72,4,FALSE)</f>
        <v>#N/A</v>
      </c>
      <c r="Z36" s="83" t="e">
        <f>VLOOKUP($C36,'LINE SHEET'!$B$5:$I$72,7,FALSE)</f>
        <v>#N/A</v>
      </c>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row>
    <row r="37" spans="1:60" ht="72">
      <c r="A37" s="63">
        <v>80012206000</v>
      </c>
      <c r="B37" s="117">
        <v>80012206010</v>
      </c>
      <c r="C37" s="84">
        <v>847891005529</v>
      </c>
      <c r="D37" s="85" t="s">
        <v>106</v>
      </c>
      <c r="E37" s="86" t="s">
        <v>145</v>
      </c>
      <c r="F37" s="86" t="s">
        <v>146</v>
      </c>
      <c r="G37" s="87" t="s">
        <v>147</v>
      </c>
      <c r="H37" s="87" t="s">
        <v>109</v>
      </c>
      <c r="I37" s="87" t="s">
        <v>148</v>
      </c>
      <c r="J37" s="87" t="s">
        <v>149</v>
      </c>
      <c r="K37" s="87">
        <v>8.2200000000000006</v>
      </c>
      <c r="L37" s="87" t="s">
        <v>112</v>
      </c>
      <c r="M37" s="87" t="s">
        <v>165</v>
      </c>
      <c r="N37" s="88" t="s">
        <v>151</v>
      </c>
      <c r="O37" s="89" t="s">
        <v>140</v>
      </c>
      <c r="P37" s="89" t="s">
        <v>140</v>
      </c>
      <c r="Q37" s="87" t="s">
        <v>141</v>
      </c>
      <c r="R37" s="87" t="s">
        <v>142</v>
      </c>
      <c r="S37" s="87" t="s">
        <v>143</v>
      </c>
      <c r="T37" s="87" t="s">
        <v>144</v>
      </c>
      <c r="U37" s="83" t="str">
        <f>VLOOKUP(C37,'LINE SHEET'!$B$5:$H$72,2,FALSE)</f>
        <v>LipFusion - Micro-Collagen Lip Plump Color Shine - Boca Babe</v>
      </c>
      <c r="V37" s="83">
        <f>VLOOKUP($C37,'LINE SHEET'!$B$5:$I$72,3,FALSE)</f>
        <v>20.5</v>
      </c>
      <c r="W37" s="83">
        <f>VLOOKUP($C37,'LINE SHEET'!$B$5:$I$72,4,FALSE)</f>
        <v>41</v>
      </c>
      <c r="Z37" s="83">
        <f>VLOOKUP($C37,'LINE SHEET'!$B$5:$I$72,7,FALSE)</f>
        <v>80012206010</v>
      </c>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row>
    <row r="38" spans="1:60">
      <c r="A38" s="63"/>
      <c r="B38" s="117" t="e">
        <v>#N/A</v>
      </c>
      <c r="C38" s="84"/>
      <c r="D38" s="85"/>
      <c r="E38" s="86"/>
      <c r="F38" s="86"/>
      <c r="G38" s="87"/>
      <c r="H38" s="87"/>
      <c r="I38" s="87"/>
      <c r="J38" s="87"/>
      <c r="K38" s="87"/>
      <c r="L38" s="87"/>
      <c r="M38" s="87"/>
      <c r="N38" s="88"/>
      <c r="O38" s="89"/>
      <c r="P38" s="89"/>
      <c r="Q38" s="87"/>
      <c r="R38" s="87"/>
      <c r="S38" s="87"/>
      <c r="T38" s="87"/>
      <c r="U38" s="83" t="e">
        <f>VLOOKUP(C38,'LINE SHEET'!$B$5:$H$72,2,FALSE)</f>
        <v>#N/A</v>
      </c>
      <c r="V38" s="83" t="e">
        <f>VLOOKUP($C38,'LINE SHEET'!$B$5:$I$72,3,FALSE)</f>
        <v>#N/A</v>
      </c>
      <c r="W38" s="83" t="e">
        <f>VLOOKUP($C38,'LINE SHEET'!$B$5:$I$72,4,FALSE)</f>
        <v>#N/A</v>
      </c>
      <c r="Z38" s="83" t="e">
        <f>VLOOKUP($C38,'LINE SHEET'!$B$5:$I$72,7,FALSE)</f>
        <v>#N/A</v>
      </c>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row>
    <row r="39" spans="1:60" ht="72">
      <c r="A39" s="63">
        <v>80012006000</v>
      </c>
      <c r="B39" s="117">
        <v>80012006010</v>
      </c>
      <c r="C39" s="84">
        <v>847891005505</v>
      </c>
      <c r="D39" s="85" t="s">
        <v>106</v>
      </c>
      <c r="E39" s="86" t="s">
        <v>145</v>
      </c>
      <c r="F39" s="86" t="s">
        <v>146</v>
      </c>
      <c r="G39" s="87" t="s">
        <v>147</v>
      </c>
      <c r="H39" s="87" t="s">
        <v>109</v>
      </c>
      <c r="I39" s="87" t="s">
        <v>148</v>
      </c>
      <c r="J39" s="87" t="s">
        <v>149</v>
      </c>
      <c r="K39" s="87">
        <v>8.2200000000000006</v>
      </c>
      <c r="L39" s="87" t="s">
        <v>112</v>
      </c>
      <c r="M39" s="87" t="s">
        <v>166</v>
      </c>
      <c r="N39" s="88" t="s">
        <v>151</v>
      </c>
      <c r="O39" s="89" t="s">
        <v>140</v>
      </c>
      <c r="P39" s="89" t="s">
        <v>140</v>
      </c>
      <c r="Q39" s="87" t="s">
        <v>141</v>
      </c>
      <c r="R39" s="87" t="s">
        <v>142</v>
      </c>
      <c r="S39" s="87" t="s">
        <v>143</v>
      </c>
      <c r="T39" s="87" t="s">
        <v>144</v>
      </c>
      <c r="U39" s="83" t="str">
        <f>VLOOKUP(C39,'LINE SHEET'!$B$5:$H$72,2,FALSE)</f>
        <v>LipFusion - Micro-Collagen Lip Plump Color Shine - Crave</v>
      </c>
      <c r="V39" s="83">
        <f>VLOOKUP($C39,'LINE SHEET'!$B$5:$I$72,3,FALSE)</f>
        <v>20.5</v>
      </c>
      <c r="W39" s="83">
        <f>VLOOKUP($C39,'LINE SHEET'!$B$5:$I$72,4,FALSE)</f>
        <v>41</v>
      </c>
      <c r="Z39" s="83">
        <f>VLOOKUP($C39,'LINE SHEET'!$B$5:$I$72,7,FALSE)</f>
        <v>80012006010</v>
      </c>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row>
    <row r="40" spans="1:60">
      <c r="A40" s="63"/>
      <c r="B40" s="117" t="e">
        <v>#N/A</v>
      </c>
      <c r="C40" s="84"/>
      <c r="D40" s="85"/>
      <c r="E40" s="86"/>
      <c r="F40" s="86"/>
      <c r="G40" s="87"/>
      <c r="H40" s="87"/>
      <c r="I40" s="87"/>
      <c r="J40" s="87"/>
      <c r="K40" s="87"/>
      <c r="L40" s="87"/>
      <c r="M40" s="87"/>
      <c r="N40" s="88"/>
      <c r="O40" s="89"/>
      <c r="P40" s="89"/>
      <c r="Q40" s="87"/>
      <c r="R40" s="87"/>
      <c r="S40" s="87"/>
      <c r="T40" s="87"/>
      <c r="U40" s="83" t="e">
        <f>VLOOKUP(C40,'LINE SHEET'!$B$5:$H$72,2,FALSE)</f>
        <v>#N/A</v>
      </c>
      <c r="V40" s="83" t="e">
        <f>VLOOKUP($C40,'LINE SHEET'!$B$5:$I$72,3,FALSE)</f>
        <v>#N/A</v>
      </c>
      <c r="W40" s="83" t="e">
        <f>VLOOKUP($C40,'LINE SHEET'!$B$5:$I$72,4,FALSE)</f>
        <v>#N/A</v>
      </c>
      <c r="Z40" s="83" t="e">
        <f>VLOOKUP($C40,'LINE SHEET'!$B$5:$I$72,7,FALSE)</f>
        <v>#N/A</v>
      </c>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row>
    <row r="41" spans="1:60" ht="72">
      <c r="A41" s="63">
        <v>80012606000</v>
      </c>
      <c r="B41" s="117">
        <v>80012606010</v>
      </c>
      <c r="C41" s="84">
        <v>847891009589</v>
      </c>
      <c r="D41" s="85" t="s">
        <v>106</v>
      </c>
      <c r="E41" s="86" t="s">
        <v>145</v>
      </c>
      <c r="F41" s="86" t="s">
        <v>146</v>
      </c>
      <c r="G41" s="87" t="s">
        <v>147</v>
      </c>
      <c r="H41" s="87" t="s">
        <v>109</v>
      </c>
      <c r="I41" s="87" t="s">
        <v>148</v>
      </c>
      <c r="J41" s="87" t="s">
        <v>149</v>
      </c>
      <c r="K41" s="87">
        <v>8.2200000000000006</v>
      </c>
      <c r="L41" s="87" t="s">
        <v>112</v>
      </c>
      <c r="M41" s="87" t="s">
        <v>167</v>
      </c>
      <c r="N41" s="88" t="s">
        <v>168</v>
      </c>
      <c r="O41" s="89" t="s">
        <v>140</v>
      </c>
      <c r="P41" s="89" t="s">
        <v>140</v>
      </c>
      <c r="Q41" s="87" t="s">
        <v>141</v>
      </c>
      <c r="R41" s="87" t="s">
        <v>142</v>
      </c>
      <c r="S41" s="87" t="s">
        <v>143</v>
      </c>
      <c r="T41" s="87" t="s">
        <v>144</v>
      </c>
      <c r="U41" s="83" t="str">
        <f>VLOOKUP(C41,'LINE SHEET'!$B$5:$H$72,2,FALSE)</f>
        <v>LipFusion - Micro-Collagen Lip Plump Color Shine - Purrr</v>
      </c>
      <c r="V41" s="83">
        <f>VLOOKUP($C41,'LINE SHEET'!$B$5:$I$72,3,FALSE)</f>
        <v>20.5</v>
      </c>
      <c r="W41" s="83">
        <f>VLOOKUP($C41,'LINE SHEET'!$B$5:$I$72,4,FALSE)</f>
        <v>41</v>
      </c>
      <c r="Z41" s="83">
        <f>VLOOKUP($C41,'LINE SHEET'!$B$5:$I$72,7,FALSE)</f>
        <v>80012606010</v>
      </c>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row>
    <row r="42" spans="1:60">
      <c r="A42" s="63"/>
      <c r="B42" s="117" t="e">
        <v>#N/A</v>
      </c>
      <c r="C42" s="84"/>
      <c r="D42" s="85"/>
      <c r="E42" s="86"/>
      <c r="F42" s="86"/>
      <c r="G42" s="87"/>
      <c r="H42" s="87"/>
      <c r="I42" s="87"/>
      <c r="J42" s="87"/>
      <c r="K42" s="87"/>
      <c r="L42" s="87"/>
      <c r="M42" s="87"/>
      <c r="N42" s="88"/>
      <c r="O42" s="89"/>
      <c r="P42" s="89"/>
      <c r="Q42" s="87"/>
      <c r="R42" s="87"/>
      <c r="S42" s="87"/>
      <c r="T42" s="87"/>
      <c r="U42" s="83" t="e">
        <f>VLOOKUP(C42,'LINE SHEET'!$B$5:$H$72,2,FALSE)</f>
        <v>#N/A</v>
      </c>
      <c r="V42" s="83" t="e">
        <f>VLOOKUP($C42,'LINE SHEET'!$B$5:$I$72,3,FALSE)</f>
        <v>#N/A</v>
      </c>
      <c r="W42" s="83" t="e">
        <f>VLOOKUP($C42,'LINE SHEET'!$B$5:$I$72,4,FALSE)</f>
        <v>#N/A</v>
      </c>
      <c r="Z42" s="83" t="e">
        <f>VLOOKUP($C42,'LINE SHEET'!$B$5:$I$72,7,FALSE)</f>
        <v>#N/A</v>
      </c>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row>
    <row r="43" spans="1:60" ht="144">
      <c r="A43" s="63">
        <v>86070506000</v>
      </c>
      <c r="B43" s="117">
        <v>86070506010</v>
      </c>
      <c r="C43" s="84">
        <v>847891006076</v>
      </c>
      <c r="D43" s="85" t="s">
        <v>106</v>
      </c>
      <c r="E43" s="86" t="s">
        <v>169</v>
      </c>
      <c r="F43" s="86" t="s">
        <v>170</v>
      </c>
      <c r="G43" s="87" t="s">
        <v>171</v>
      </c>
      <c r="H43" s="87" t="s">
        <v>172</v>
      </c>
      <c r="I43" s="87" t="s">
        <v>173</v>
      </c>
      <c r="J43" s="87" t="s">
        <v>174</v>
      </c>
      <c r="K43" s="87">
        <v>5.5</v>
      </c>
      <c r="L43" s="87" t="s">
        <v>112</v>
      </c>
      <c r="M43" s="87" t="s">
        <v>175</v>
      </c>
      <c r="N43" s="88" t="s">
        <v>168</v>
      </c>
      <c r="O43" s="89" t="s">
        <v>140</v>
      </c>
      <c r="P43" s="89" t="s">
        <v>140</v>
      </c>
      <c r="Q43" s="87" t="s">
        <v>176</v>
      </c>
      <c r="R43" s="87" t="s">
        <v>177</v>
      </c>
      <c r="S43" s="87" t="s">
        <v>178</v>
      </c>
      <c r="T43" s="87" t="s">
        <v>179</v>
      </c>
      <c r="U43" s="83" t="str">
        <f>VLOOKUP(C43,'LINE SHEET'!$B$5:$H$72,2,FALSE)</f>
        <v>LipFusion InFatuation - Liquid Shine Multi-Action Lip Fattener - In the Flesh</v>
      </c>
      <c r="V43" s="83">
        <f>VLOOKUP($C43,'LINE SHEET'!$B$5:$I$72,3,FALSE)</f>
        <v>15.5</v>
      </c>
      <c r="W43" s="83">
        <f>VLOOKUP($C43,'LINE SHEET'!$B$5:$I$72,4,FALSE)</f>
        <v>31</v>
      </c>
      <c r="Z43" s="83">
        <f>VLOOKUP($C43,'LINE SHEET'!$B$5:$I$72,7,FALSE)</f>
        <v>86070506010</v>
      </c>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row>
    <row r="44" spans="1:60">
      <c r="A44" s="63"/>
      <c r="B44" s="117" t="e">
        <v>#N/A</v>
      </c>
      <c r="C44" s="84"/>
      <c r="D44" s="85"/>
      <c r="E44" s="86"/>
      <c r="F44" s="86"/>
      <c r="G44" s="87"/>
      <c r="H44" s="87"/>
      <c r="I44" s="87"/>
      <c r="J44" s="87"/>
      <c r="K44" s="87"/>
      <c r="L44" s="87"/>
      <c r="M44" s="87"/>
      <c r="N44" s="88"/>
      <c r="O44" s="89"/>
      <c r="P44" s="89"/>
      <c r="Q44" s="87"/>
      <c r="R44" s="87"/>
      <c r="S44" s="87"/>
      <c r="T44" s="87"/>
      <c r="U44" s="83" t="e">
        <f>VLOOKUP(C44,'LINE SHEET'!$B$5:$H$72,2,FALSE)</f>
        <v>#N/A</v>
      </c>
      <c r="V44" s="83" t="e">
        <f>VLOOKUP($C44,'LINE SHEET'!$B$5:$I$72,3,FALSE)</f>
        <v>#N/A</v>
      </c>
      <c r="W44" s="83" t="e">
        <f>VLOOKUP($C44,'LINE SHEET'!$B$5:$I$72,4,FALSE)</f>
        <v>#N/A</v>
      </c>
      <c r="Z44" s="83" t="e">
        <f>VLOOKUP($C44,'LINE SHEET'!$B$5:$I$72,7,FALSE)</f>
        <v>#N/A</v>
      </c>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row>
    <row r="45" spans="1:60" ht="144">
      <c r="A45" s="63">
        <v>86070406000</v>
      </c>
      <c r="B45" s="117">
        <v>86070406010</v>
      </c>
      <c r="C45" s="84">
        <v>847891006083</v>
      </c>
      <c r="D45" s="85" t="s">
        <v>106</v>
      </c>
      <c r="E45" s="86" t="s">
        <v>169</v>
      </c>
      <c r="F45" s="86" t="s">
        <v>170</v>
      </c>
      <c r="G45" s="87" t="s">
        <v>171</v>
      </c>
      <c r="H45" s="87" t="s">
        <v>172</v>
      </c>
      <c r="I45" s="87" t="s">
        <v>173</v>
      </c>
      <c r="J45" s="87" t="s">
        <v>174</v>
      </c>
      <c r="K45" s="87">
        <v>5.5</v>
      </c>
      <c r="L45" s="87" t="s">
        <v>112</v>
      </c>
      <c r="M45" s="87" t="s">
        <v>180</v>
      </c>
      <c r="N45" s="88" t="s">
        <v>151</v>
      </c>
      <c r="O45" s="89" t="s">
        <v>140</v>
      </c>
      <c r="P45" s="89" t="s">
        <v>140</v>
      </c>
      <c r="Q45" s="87" t="s">
        <v>176</v>
      </c>
      <c r="R45" s="87" t="s">
        <v>177</v>
      </c>
      <c r="S45" s="87" t="s">
        <v>178</v>
      </c>
      <c r="T45" s="87" t="s">
        <v>179</v>
      </c>
      <c r="U45" s="83" t="str">
        <f>VLOOKUP(C45,'LINE SHEET'!$B$5:$H$72,2,FALSE)</f>
        <v>LipFusion InFatuation - Liquid Shine Multi-Action Lip Fattener - Full Frontal</v>
      </c>
      <c r="V45" s="83">
        <f>VLOOKUP($C45,'LINE SHEET'!$B$5:$I$72,3,FALSE)</f>
        <v>15.5</v>
      </c>
      <c r="W45" s="83">
        <f>VLOOKUP($C45,'LINE SHEET'!$B$5:$I$72,4,FALSE)</f>
        <v>31</v>
      </c>
      <c r="Z45" s="83">
        <f>VLOOKUP($C45,'LINE SHEET'!$B$5:$I$72,7,FALSE)</f>
        <v>86070406010</v>
      </c>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row>
    <row r="46" spans="1:60">
      <c r="A46" s="63"/>
      <c r="B46" s="117" t="e">
        <v>#N/A</v>
      </c>
      <c r="C46" s="84"/>
      <c r="D46" s="85"/>
      <c r="E46" s="86"/>
      <c r="F46" s="86"/>
      <c r="G46" s="87"/>
      <c r="H46" s="87"/>
      <c r="I46" s="87"/>
      <c r="J46" s="87"/>
      <c r="K46" s="87"/>
      <c r="L46" s="87"/>
      <c r="M46" s="87"/>
      <c r="N46" s="88"/>
      <c r="O46" s="89"/>
      <c r="P46" s="89"/>
      <c r="Q46" s="87"/>
      <c r="R46" s="87"/>
      <c r="S46" s="87"/>
      <c r="T46" s="87"/>
      <c r="U46" s="83" t="e">
        <f>VLOOKUP(C46,'LINE SHEET'!$B$5:$H$72,2,FALSE)</f>
        <v>#N/A</v>
      </c>
      <c r="V46" s="83" t="e">
        <f>VLOOKUP($C46,'LINE SHEET'!$B$5:$I$72,3,FALSE)</f>
        <v>#N/A</v>
      </c>
      <c r="W46" s="83" t="e">
        <f>VLOOKUP($C46,'LINE SHEET'!$B$5:$I$72,4,FALSE)</f>
        <v>#N/A</v>
      </c>
      <c r="Z46" s="83" t="e">
        <f>VLOOKUP($C46,'LINE SHEET'!$B$5:$I$72,7,FALSE)</f>
        <v>#N/A</v>
      </c>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row>
    <row r="47" spans="1:60" ht="144">
      <c r="A47" s="63">
        <v>86070206000</v>
      </c>
      <c r="B47" s="117">
        <v>86070206010</v>
      </c>
      <c r="C47" s="84">
        <v>847891006090</v>
      </c>
      <c r="D47" s="85" t="s">
        <v>106</v>
      </c>
      <c r="E47" s="86" t="s">
        <v>169</v>
      </c>
      <c r="F47" s="86" t="s">
        <v>170</v>
      </c>
      <c r="G47" s="87" t="s">
        <v>171</v>
      </c>
      <c r="H47" s="87" t="s">
        <v>172</v>
      </c>
      <c r="I47" s="87" t="s">
        <v>173</v>
      </c>
      <c r="J47" s="87" t="s">
        <v>174</v>
      </c>
      <c r="K47" s="87">
        <v>5.5</v>
      </c>
      <c r="L47" s="87" t="s">
        <v>112</v>
      </c>
      <c r="M47" s="87" t="s">
        <v>181</v>
      </c>
      <c r="N47" s="88" t="s">
        <v>168</v>
      </c>
      <c r="O47" s="89" t="s">
        <v>140</v>
      </c>
      <c r="P47" s="89" t="s">
        <v>140</v>
      </c>
      <c r="Q47" s="87" t="s">
        <v>176</v>
      </c>
      <c r="R47" s="87" t="s">
        <v>177</v>
      </c>
      <c r="S47" s="87" t="s">
        <v>178</v>
      </c>
      <c r="T47" s="87" t="s">
        <v>179</v>
      </c>
      <c r="U47" s="83" t="str">
        <f>VLOOKUP(C47,'LINE SHEET'!$B$5:$H$72,2,FALSE)</f>
        <v>LipFusion InFatuation - Liquid Shine Multi-Action Lip Fattener - Big &amp; Bare</v>
      </c>
      <c r="V47" s="83">
        <f>VLOOKUP($C47,'LINE SHEET'!$B$5:$I$72,3,FALSE)</f>
        <v>15.5</v>
      </c>
      <c r="W47" s="83">
        <f>VLOOKUP($C47,'LINE SHEET'!$B$5:$I$72,4,FALSE)</f>
        <v>31</v>
      </c>
      <c r="Z47" s="83">
        <f>VLOOKUP($C47,'LINE SHEET'!$B$5:$I$72,7,FALSE)</f>
        <v>86070206010</v>
      </c>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row>
    <row r="48" spans="1:60">
      <c r="A48" s="63"/>
      <c r="B48" s="117" t="e">
        <v>#N/A</v>
      </c>
      <c r="C48" s="84"/>
      <c r="D48" s="85"/>
      <c r="E48" s="86"/>
      <c r="F48" s="86"/>
      <c r="G48" s="87"/>
      <c r="H48" s="87"/>
      <c r="I48" s="87"/>
      <c r="J48" s="87"/>
      <c r="K48" s="87"/>
      <c r="L48" s="87"/>
      <c r="M48" s="87"/>
      <c r="N48" s="88"/>
      <c r="O48" s="89"/>
      <c r="P48" s="89"/>
      <c r="Q48" s="87"/>
      <c r="R48" s="87"/>
      <c r="S48" s="87"/>
      <c r="T48" s="87"/>
      <c r="U48" s="83" t="e">
        <f>VLOOKUP(C48,'LINE SHEET'!$B$5:$H$72,2,FALSE)</f>
        <v>#N/A</v>
      </c>
      <c r="V48" s="83" t="e">
        <f>VLOOKUP($C48,'LINE SHEET'!$B$5:$I$72,3,FALSE)</f>
        <v>#N/A</v>
      </c>
      <c r="W48" s="83" t="e">
        <f>VLOOKUP($C48,'LINE SHEET'!$B$5:$I$72,4,FALSE)</f>
        <v>#N/A</v>
      </c>
      <c r="Z48" s="83" t="e">
        <f>VLOOKUP($C48,'LINE SHEET'!$B$5:$I$72,7,FALSE)</f>
        <v>#N/A</v>
      </c>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row>
    <row r="49" spans="1:60" ht="144">
      <c r="A49" s="63">
        <v>86070606000</v>
      </c>
      <c r="B49" s="117">
        <v>86070606010</v>
      </c>
      <c r="C49" s="84">
        <v>847891006106</v>
      </c>
      <c r="D49" s="85" t="s">
        <v>106</v>
      </c>
      <c r="E49" s="86" t="s">
        <v>169</v>
      </c>
      <c r="F49" s="86"/>
      <c r="G49" s="87" t="s">
        <v>171</v>
      </c>
      <c r="H49" s="87" t="s">
        <v>172</v>
      </c>
      <c r="I49" s="87" t="s">
        <v>173</v>
      </c>
      <c r="J49" s="87" t="s">
        <v>174</v>
      </c>
      <c r="K49" s="87">
        <v>5.5</v>
      </c>
      <c r="L49" s="87" t="s">
        <v>112</v>
      </c>
      <c r="M49" s="87" t="s">
        <v>182</v>
      </c>
      <c r="N49" s="88" t="s">
        <v>168</v>
      </c>
      <c r="O49" s="89" t="s">
        <v>140</v>
      </c>
      <c r="P49" s="89" t="s">
        <v>140</v>
      </c>
      <c r="Q49" s="87" t="s">
        <v>176</v>
      </c>
      <c r="R49" s="87" t="s">
        <v>177</v>
      </c>
      <c r="S49" s="87" t="s">
        <v>178</v>
      </c>
      <c r="T49" s="87" t="s">
        <v>179</v>
      </c>
      <c r="U49" s="83" t="str">
        <f>VLOOKUP(C49,'LINE SHEET'!$B$5:$H$72,2,FALSE)</f>
        <v>LipFusion InFatuation - Liquid Shine Multi-Action Lip Fattener - La Lip Jolie</v>
      </c>
      <c r="V49" s="83">
        <f>VLOOKUP($C49,'LINE SHEET'!$B$5:$I$72,3,FALSE)</f>
        <v>15.5</v>
      </c>
      <c r="W49" s="83">
        <f>VLOOKUP($C49,'LINE SHEET'!$B$5:$I$72,4,FALSE)</f>
        <v>31</v>
      </c>
      <c r="Z49" s="83">
        <f>VLOOKUP($C49,'LINE SHEET'!$B$5:$I$72,7,FALSE)</f>
        <v>86070606010</v>
      </c>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row>
    <row r="50" spans="1:60">
      <c r="A50" s="63"/>
      <c r="B50" s="117" t="e">
        <v>#N/A</v>
      </c>
      <c r="C50" s="84"/>
      <c r="D50" s="85"/>
      <c r="E50" s="86"/>
      <c r="F50" s="86"/>
      <c r="G50" s="87"/>
      <c r="H50" s="87"/>
      <c r="I50" s="87"/>
      <c r="J50" s="87"/>
      <c r="K50" s="87"/>
      <c r="L50" s="87"/>
      <c r="M50" s="87"/>
      <c r="N50" s="88"/>
      <c r="O50" s="89"/>
      <c r="P50" s="89"/>
      <c r="Q50" s="87"/>
      <c r="R50" s="87"/>
      <c r="S50" s="87"/>
      <c r="T50" s="87"/>
      <c r="U50" s="83" t="e">
        <f>VLOOKUP(C50,'LINE SHEET'!$B$5:$H$72,2,FALSE)</f>
        <v>#N/A</v>
      </c>
      <c r="V50" s="83" t="e">
        <f>VLOOKUP($C50,'LINE SHEET'!$B$5:$I$72,3,FALSE)</f>
        <v>#N/A</v>
      </c>
      <c r="W50" s="83" t="e">
        <f>VLOOKUP($C50,'LINE SHEET'!$B$5:$I$72,4,FALSE)</f>
        <v>#N/A</v>
      </c>
      <c r="Z50" s="83" t="e">
        <f>VLOOKUP($C50,'LINE SHEET'!$B$5:$I$72,7,FALSE)</f>
        <v>#N/A</v>
      </c>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row>
    <row r="51" spans="1:60" ht="144">
      <c r="A51" s="63">
        <v>86070706000</v>
      </c>
      <c r="B51" s="117">
        <v>86070706010</v>
      </c>
      <c r="C51" s="84">
        <v>847891006113</v>
      </c>
      <c r="D51" s="85" t="s">
        <v>106</v>
      </c>
      <c r="E51" s="86" t="s">
        <v>169</v>
      </c>
      <c r="F51" s="86" t="s">
        <v>170</v>
      </c>
      <c r="G51" s="87" t="s">
        <v>171</v>
      </c>
      <c r="H51" s="87" t="s">
        <v>172</v>
      </c>
      <c r="I51" s="87" t="s">
        <v>173</v>
      </c>
      <c r="J51" s="87" t="s">
        <v>174</v>
      </c>
      <c r="K51" s="87">
        <v>5.5</v>
      </c>
      <c r="L51" s="87" t="s">
        <v>112</v>
      </c>
      <c r="M51" s="87" t="s">
        <v>183</v>
      </c>
      <c r="N51" s="88" t="s">
        <v>168</v>
      </c>
      <c r="O51" s="89" t="s">
        <v>140</v>
      </c>
      <c r="P51" s="89" t="s">
        <v>140</v>
      </c>
      <c r="Q51" s="87" t="s">
        <v>176</v>
      </c>
      <c r="R51" s="87" t="s">
        <v>177</v>
      </c>
      <c r="S51" s="87" t="s">
        <v>178</v>
      </c>
      <c r="T51" s="87" t="s">
        <v>179</v>
      </c>
      <c r="U51" s="83" t="str">
        <f>VLOOKUP(C51,'LINE SHEET'!$B$5:$H$72,2,FALSE)</f>
        <v>LipFusion InFatuation - Liquid Shine Multi-Action Lip Fattener - Pucker Up</v>
      </c>
      <c r="V51" s="83">
        <f>VLOOKUP($C51,'LINE SHEET'!$B$5:$I$72,3,FALSE)</f>
        <v>15.5</v>
      </c>
      <c r="W51" s="83">
        <f>VLOOKUP($C51,'LINE SHEET'!$B$5:$I$72,4,FALSE)</f>
        <v>31</v>
      </c>
      <c r="Z51" s="83">
        <f>VLOOKUP($C51,'LINE SHEET'!$B$5:$I$72,7,FALSE)</f>
        <v>86070706010</v>
      </c>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row>
    <row r="52" spans="1:60">
      <c r="A52" s="63"/>
      <c r="B52" s="117" t="e">
        <v>#N/A</v>
      </c>
      <c r="C52" s="84"/>
      <c r="D52" s="85"/>
      <c r="E52" s="86"/>
      <c r="F52" s="86"/>
      <c r="G52" s="87"/>
      <c r="H52" s="87"/>
      <c r="I52" s="87"/>
      <c r="J52" s="87"/>
      <c r="K52" s="87"/>
      <c r="L52" s="87"/>
      <c r="M52" s="87"/>
      <c r="N52" s="88"/>
      <c r="O52" s="89"/>
      <c r="P52" s="89"/>
      <c r="Q52" s="87"/>
      <c r="R52" s="87"/>
      <c r="S52" s="87"/>
      <c r="T52" s="87"/>
      <c r="U52" s="83" t="e">
        <f>VLOOKUP(C52,'LINE SHEET'!$B$5:$H$72,2,FALSE)</f>
        <v>#N/A</v>
      </c>
      <c r="V52" s="83" t="e">
        <f>VLOOKUP($C52,'LINE SHEET'!$B$5:$I$72,3,FALSE)</f>
        <v>#N/A</v>
      </c>
      <c r="W52" s="83" t="e">
        <f>VLOOKUP($C52,'LINE SHEET'!$B$5:$I$72,4,FALSE)</f>
        <v>#N/A</v>
      </c>
      <c r="Z52" s="83" t="e">
        <f>VLOOKUP($C52,'LINE SHEET'!$B$5:$I$72,7,FALSE)</f>
        <v>#N/A</v>
      </c>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c r="BA52" s="63"/>
      <c r="BB52" s="63"/>
      <c r="BC52" s="63"/>
      <c r="BD52" s="63"/>
      <c r="BE52" s="63"/>
      <c r="BF52" s="63"/>
      <c r="BG52" s="63"/>
      <c r="BH52" s="63"/>
    </row>
    <row r="53" spans="1:60" ht="144">
      <c r="A53" s="63">
        <v>86070106000</v>
      </c>
      <c r="B53" s="117">
        <v>86070106010</v>
      </c>
      <c r="C53" s="84">
        <v>847891006854</v>
      </c>
      <c r="D53" s="85" t="s">
        <v>106</v>
      </c>
      <c r="E53" s="86" t="s">
        <v>169</v>
      </c>
      <c r="F53" s="86" t="s">
        <v>170</v>
      </c>
      <c r="G53" s="87" t="s">
        <v>171</v>
      </c>
      <c r="H53" s="87" t="s">
        <v>172</v>
      </c>
      <c r="I53" s="87" t="s">
        <v>173</v>
      </c>
      <c r="J53" s="87" t="s">
        <v>174</v>
      </c>
      <c r="K53" s="87">
        <v>5.5</v>
      </c>
      <c r="L53" s="87" t="s">
        <v>112</v>
      </c>
      <c r="M53" s="87" t="s">
        <v>184</v>
      </c>
      <c r="N53" s="88" t="s">
        <v>168</v>
      </c>
      <c r="O53" s="89" t="s">
        <v>140</v>
      </c>
      <c r="P53" s="89" t="s">
        <v>140</v>
      </c>
      <c r="Q53" s="87" t="s">
        <v>176</v>
      </c>
      <c r="R53" s="87" t="s">
        <v>177</v>
      </c>
      <c r="S53" s="87" t="s">
        <v>178</v>
      </c>
      <c r="T53" s="87" t="s">
        <v>179</v>
      </c>
      <c r="U53" s="83" t="str">
        <f>VLOOKUP(C53,'LINE SHEET'!$B$5:$H$72,2,FALSE)</f>
        <v>LipFusion InFatuation - Liquid Shine Multi-Action Lip Fattener - Angelic</v>
      </c>
      <c r="V53" s="83">
        <f>VLOOKUP($C53,'LINE SHEET'!$B$5:$I$72,3,FALSE)</f>
        <v>15.5</v>
      </c>
      <c r="W53" s="83">
        <f>VLOOKUP($C53,'LINE SHEET'!$B$5:$I$72,4,FALSE)</f>
        <v>31</v>
      </c>
      <c r="Z53" s="83">
        <f>VLOOKUP($C53,'LINE SHEET'!$B$5:$I$72,7,FALSE)</f>
        <v>86070106010</v>
      </c>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c r="BA53" s="63"/>
      <c r="BB53" s="63"/>
      <c r="BC53" s="63"/>
      <c r="BD53" s="63"/>
      <c r="BE53" s="63"/>
      <c r="BF53" s="63"/>
      <c r="BG53" s="63"/>
      <c r="BH53" s="63"/>
    </row>
    <row r="54" spans="1:60">
      <c r="A54" s="63"/>
      <c r="B54" s="117" t="e">
        <v>#N/A</v>
      </c>
      <c r="C54" s="84"/>
      <c r="D54" s="85"/>
      <c r="E54" s="86"/>
      <c r="F54" s="86"/>
      <c r="G54" s="87"/>
      <c r="H54" s="87"/>
      <c r="I54" s="87"/>
      <c r="J54" s="87"/>
      <c r="K54" s="87"/>
      <c r="L54" s="87"/>
      <c r="M54" s="87"/>
      <c r="N54" s="88"/>
      <c r="O54" s="89"/>
      <c r="P54" s="89"/>
      <c r="Q54" s="87"/>
      <c r="R54" s="87"/>
      <c r="S54" s="87"/>
      <c r="T54" s="87"/>
      <c r="U54" s="83" t="e">
        <f>VLOOKUP(C54,'LINE SHEET'!$B$5:$H$72,2,FALSE)</f>
        <v>#N/A</v>
      </c>
      <c r="V54" s="83" t="e">
        <f>VLOOKUP($C54,'LINE SHEET'!$B$5:$I$72,3,FALSE)</f>
        <v>#N/A</v>
      </c>
      <c r="W54" s="83" t="e">
        <f>VLOOKUP($C54,'LINE SHEET'!$B$5:$I$72,4,FALSE)</f>
        <v>#N/A</v>
      </c>
      <c r="Z54" s="83" t="e">
        <f>VLOOKUP($C54,'LINE SHEET'!$B$5:$I$72,7,FALSE)</f>
        <v>#N/A</v>
      </c>
      <c r="AB54" s="63"/>
      <c r="AC54" s="63"/>
      <c r="AD54" s="63"/>
      <c r="AE54" s="63"/>
      <c r="AF54" s="63"/>
      <c r="AG54" s="63"/>
      <c r="AH54" s="63"/>
      <c r="AI54" s="63"/>
      <c r="AJ54" s="63"/>
      <c r="AK54" s="63"/>
      <c r="AL54" s="63"/>
      <c r="AM54" s="63"/>
      <c r="AN54" s="63"/>
      <c r="AO54" s="63"/>
      <c r="AP54" s="63"/>
      <c r="AQ54" s="63"/>
      <c r="AR54" s="63"/>
      <c r="AS54" s="63"/>
      <c r="AT54" s="63"/>
      <c r="AU54" s="63"/>
      <c r="AV54" s="63"/>
      <c r="AW54" s="63"/>
      <c r="AX54" s="63"/>
      <c r="AY54" s="63"/>
      <c r="AZ54" s="63"/>
      <c r="BA54" s="63"/>
      <c r="BB54" s="63"/>
      <c r="BC54" s="63"/>
      <c r="BD54" s="63"/>
      <c r="BE54" s="63"/>
      <c r="BF54" s="63"/>
      <c r="BG54" s="63"/>
      <c r="BH54" s="63"/>
    </row>
    <row r="55" spans="1:60" ht="144">
      <c r="A55" s="63">
        <v>86070806000</v>
      </c>
      <c r="B55" s="117">
        <v>86070806010</v>
      </c>
      <c r="C55" s="84">
        <v>847891006694</v>
      </c>
      <c r="D55" s="85" t="s">
        <v>106</v>
      </c>
      <c r="E55" s="86" t="s">
        <v>169</v>
      </c>
      <c r="F55" s="86" t="s">
        <v>170</v>
      </c>
      <c r="G55" s="87" t="s">
        <v>171</v>
      </c>
      <c r="H55" s="87" t="s">
        <v>172</v>
      </c>
      <c r="I55" s="87" t="s">
        <v>173</v>
      </c>
      <c r="J55" s="87" t="s">
        <v>174</v>
      </c>
      <c r="K55" s="87">
        <v>5.5</v>
      </c>
      <c r="L55" s="87" t="s">
        <v>112</v>
      </c>
      <c r="M55" s="87" t="s">
        <v>185</v>
      </c>
      <c r="N55" s="88" t="s">
        <v>160</v>
      </c>
      <c r="O55" s="89" t="s">
        <v>140</v>
      </c>
      <c r="P55" s="89" t="s">
        <v>140</v>
      </c>
      <c r="Q55" s="87" t="s">
        <v>176</v>
      </c>
      <c r="R55" s="87" t="s">
        <v>177</v>
      </c>
      <c r="S55" s="87" t="s">
        <v>178</v>
      </c>
      <c r="T55" s="87" t="s">
        <v>179</v>
      </c>
      <c r="U55" s="83" t="str">
        <f>VLOOKUP(C55,'LINE SHEET'!$B$5:$H$72,2,FALSE)</f>
        <v>LipFusion InFatuation - Liquid Shine Multi-Action Lip Fattener - Screen Siren</v>
      </c>
      <c r="V55" s="83">
        <f>VLOOKUP($C55,'LINE SHEET'!$B$5:$I$72,3,FALSE)</f>
        <v>15.5</v>
      </c>
      <c r="W55" s="83">
        <f>VLOOKUP($C55,'LINE SHEET'!$B$5:$I$72,4,FALSE)</f>
        <v>31</v>
      </c>
      <c r="Z55" s="83">
        <f>VLOOKUP($C55,'LINE SHEET'!$B$5:$I$72,7,FALSE)</f>
        <v>86070806010</v>
      </c>
      <c r="AB55" s="63"/>
      <c r="AC55" s="63"/>
      <c r="AD55" s="63"/>
      <c r="AE55" s="63"/>
      <c r="AF55" s="63"/>
      <c r="AG55" s="63"/>
      <c r="AH55" s="63"/>
      <c r="AI55" s="63"/>
      <c r="AJ55" s="63"/>
      <c r="AK55" s="63"/>
      <c r="AL55" s="63"/>
      <c r="AM55" s="63"/>
      <c r="AN55" s="63"/>
      <c r="AO55" s="63"/>
      <c r="AP55" s="63"/>
      <c r="AQ55" s="63"/>
      <c r="AR55" s="63"/>
      <c r="AS55" s="63"/>
      <c r="AT55" s="63"/>
      <c r="AU55" s="63"/>
      <c r="AV55" s="63"/>
      <c r="AW55" s="63"/>
      <c r="AX55" s="63"/>
      <c r="AY55" s="63"/>
      <c r="AZ55" s="63"/>
      <c r="BA55" s="63"/>
      <c r="BB55" s="63"/>
      <c r="BC55" s="63"/>
      <c r="BD55" s="63"/>
      <c r="BE55" s="63"/>
      <c r="BF55" s="63"/>
      <c r="BG55" s="63"/>
      <c r="BH55" s="63"/>
    </row>
    <row r="56" spans="1:60">
      <c r="A56" s="63"/>
      <c r="B56" s="117" t="e">
        <v>#N/A</v>
      </c>
      <c r="C56" s="84"/>
      <c r="D56" s="85"/>
      <c r="E56" s="86"/>
      <c r="F56" s="86"/>
      <c r="G56" s="87"/>
      <c r="H56" s="87"/>
      <c r="I56" s="87"/>
      <c r="J56" s="87"/>
      <c r="K56" s="87"/>
      <c r="L56" s="87"/>
      <c r="M56" s="87"/>
      <c r="N56" s="88"/>
      <c r="O56" s="89"/>
      <c r="P56" s="89"/>
      <c r="Q56" s="87"/>
      <c r="R56" s="87"/>
      <c r="S56" s="87"/>
      <c r="T56" s="87"/>
      <c r="U56" s="83" t="e">
        <f>VLOOKUP(C56,'LINE SHEET'!$B$5:$H$72,2,FALSE)</f>
        <v>#N/A</v>
      </c>
      <c r="V56" s="83" t="e">
        <f>VLOOKUP($C56,'LINE SHEET'!$B$5:$I$72,3,FALSE)</f>
        <v>#N/A</v>
      </c>
      <c r="W56" s="83" t="e">
        <f>VLOOKUP($C56,'LINE SHEET'!$B$5:$I$72,4,FALSE)</f>
        <v>#N/A</v>
      </c>
      <c r="Z56" s="83" t="e">
        <f>VLOOKUP($C56,'LINE SHEET'!$B$5:$I$72,7,FALSE)</f>
        <v>#N/A</v>
      </c>
      <c r="AB56" s="63"/>
      <c r="AC56" s="63"/>
      <c r="AD56" s="63"/>
      <c r="AE56" s="63"/>
      <c r="AF56" s="63"/>
      <c r="AG56" s="63"/>
      <c r="AH56" s="63"/>
      <c r="AI56" s="63"/>
      <c r="AJ56" s="63"/>
      <c r="AK56" s="63"/>
      <c r="AL56" s="63"/>
      <c r="AM56" s="63"/>
      <c r="AN56" s="63"/>
      <c r="AO56" s="63"/>
      <c r="AP56" s="63"/>
      <c r="AQ56" s="63"/>
      <c r="AR56" s="63"/>
      <c r="AS56" s="63"/>
      <c r="AT56" s="63"/>
      <c r="AU56" s="63"/>
      <c r="AV56" s="63"/>
      <c r="AW56" s="63"/>
      <c r="AX56" s="63"/>
      <c r="AY56" s="63"/>
      <c r="AZ56" s="63"/>
      <c r="BA56" s="63"/>
      <c r="BB56" s="63"/>
      <c r="BC56" s="63"/>
      <c r="BD56" s="63"/>
      <c r="BE56" s="63"/>
      <c r="BF56" s="63"/>
      <c r="BG56" s="63"/>
      <c r="BH56" s="63"/>
    </row>
    <row r="57" spans="1:60" ht="144">
      <c r="A57" s="63">
        <v>86070306000</v>
      </c>
      <c r="B57" s="117">
        <v>86070306010</v>
      </c>
      <c r="C57" s="84">
        <v>847891006700</v>
      </c>
      <c r="D57" s="85" t="s">
        <v>106</v>
      </c>
      <c r="E57" s="86" t="s">
        <v>169</v>
      </c>
      <c r="F57" s="86" t="s">
        <v>170</v>
      </c>
      <c r="G57" s="87" t="s">
        <v>171</v>
      </c>
      <c r="H57" s="87" t="s">
        <v>172</v>
      </c>
      <c r="I57" s="87" t="s">
        <v>173</v>
      </c>
      <c r="J57" s="87" t="s">
        <v>174</v>
      </c>
      <c r="K57" s="87">
        <v>5.5</v>
      </c>
      <c r="L57" s="87" t="s">
        <v>112</v>
      </c>
      <c r="M57" s="87" t="s">
        <v>186</v>
      </c>
      <c r="N57" s="88" t="s">
        <v>151</v>
      </c>
      <c r="O57" s="89" t="s">
        <v>140</v>
      </c>
      <c r="P57" s="89" t="s">
        <v>140</v>
      </c>
      <c r="Q57" s="87" t="s">
        <v>176</v>
      </c>
      <c r="R57" s="87" t="s">
        <v>177</v>
      </c>
      <c r="S57" s="87" t="s">
        <v>178</v>
      </c>
      <c r="T57" s="87" t="s">
        <v>179</v>
      </c>
      <c r="U57" s="83" t="str">
        <f>VLOOKUP(C57,'LINE SHEET'!$B$5:$H$72,2,FALSE)</f>
        <v>LipFusion InFatuation - Liquid Shine Multi-Action Lip Fattener - First Crush</v>
      </c>
      <c r="V57" s="83">
        <f>VLOOKUP($C57,'LINE SHEET'!$B$5:$I$72,3,FALSE)</f>
        <v>15.5</v>
      </c>
      <c r="W57" s="83">
        <f>VLOOKUP($C57,'LINE SHEET'!$B$5:$I$72,4,FALSE)</f>
        <v>31</v>
      </c>
      <c r="Z57" s="83">
        <f>VLOOKUP($C57,'LINE SHEET'!$B$5:$I$72,7,FALSE)</f>
        <v>86070306010</v>
      </c>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row>
    <row r="58" spans="1:60">
      <c r="A58" s="63"/>
      <c r="B58" s="117" t="e">
        <v>#N/A</v>
      </c>
      <c r="C58" s="84"/>
      <c r="D58" s="85"/>
      <c r="E58" s="86"/>
      <c r="F58" s="86"/>
      <c r="G58" s="87"/>
      <c r="H58" s="87"/>
      <c r="I58" s="87"/>
      <c r="J58" s="87"/>
      <c r="K58" s="87"/>
      <c r="L58" s="87"/>
      <c r="M58" s="87"/>
      <c r="N58" s="88"/>
      <c r="O58" s="89"/>
      <c r="P58" s="89"/>
      <c r="Q58" s="87"/>
      <c r="R58" s="87"/>
      <c r="S58" s="87"/>
      <c r="T58" s="87"/>
      <c r="U58" s="83" t="e">
        <f>VLOOKUP(C58,'LINE SHEET'!$B$5:$H$72,2,FALSE)</f>
        <v>#N/A</v>
      </c>
      <c r="V58" s="83" t="e">
        <f>VLOOKUP($C58,'LINE SHEET'!$B$5:$I$72,3,FALSE)</f>
        <v>#N/A</v>
      </c>
      <c r="W58" s="83" t="e">
        <f>VLOOKUP($C58,'LINE SHEET'!$B$5:$I$72,4,FALSE)</f>
        <v>#N/A</v>
      </c>
      <c r="Z58" s="83" t="e">
        <f>VLOOKUP($C58,'LINE SHEET'!$B$5:$I$72,7,FALSE)</f>
        <v>#N/A</v>
      </c>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row>
    <row r="59" spans="1:60" ht="144">
      <c r="A59" s="63">
        <v>86071506000</v>
      </c>
      <c r="B59" s="117">
        <v>86071506010</v>
      </c>
      <c r="C59" s="84">
        <v>847891009305</v>
      </c>
      <c r="D59" s="85" t="s">
        <v>106</v>
      </c>
      <c r="E59" s="86" t="s">
        <v>169</v>
      </c>
      <c r="F59" s="86" t="s">
        <v>170</v>
      </c>
      <c r="G59" s="87" t="s">
        <v>171</v>
      </c>
      <c r="H59" s="87" t="s">
        <v>172</v>
      </c>
      <c r="I59" s="87" t="s">
        <v>173</v>
      </c>
      <c r="J59" s="87" t="s">
        <v>174</v>
      </c>
      <c r="K59" s="87">
        <v>5.5</v>
      </c>
      <c r="L59" s="87" t="s">
        <v>112</v>
      </c>
      <c r="M59" s="87" t="s">
        <v>187</v>
      </c>
      <c r="N59" s="88" t="s">
        <v>151</v>
      </c>
      <c r="O59" s="89" t="s">
        <v>140</v>
      </c>
      <c r="P59" s="89" t="s">
        <v>140</v>
      </c>
      <c r="Q59" s="87" t="s">
        <v>176</v>
      </c>
      <c r="R59" s="87" t="s">
        <v>177</v>
      </c>
      <c r="S59" s="87" t="s">
        <v>178</v>
      </c>
      <c r="T59" s="87" t="s">
        <v>179</v>
      </c>
      <c r="U59" s="83" t="str">
        <f>VLOOKUP(C59,'LINE SHEET'!$B$5:$H$72,2,FALSE)</f>
        <v>LipFusion InFatuation - Liquid Shine Multi-Action Lip Fattener - Lollipop</v>
      </c>
      <c r="V59" s="83">
        <f>VLOOKUP($C59,'LINE SHEET'!$B$5:$I$72,3,FALSE)</f>
        <v>15.5</v>
      </c>
      <c r="W59" s="83">
        <f>VLOOKUP($C59,'LINE SHEET'!$B$5:$I$72,4,FALSE)</f>
        <v>31</v>
      </c>
      <c r="Z59" s="83">
        <f>VLOOKUP($C59,'LINE SHEET'!$B$5:$I$72,7,FALSE)</f>
        <v>86071506010</v>
      </c>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row>
    <row r="60" spans="1:60">
      <c r="A60" s="63"/>
      <c r="B60" s="117" t="e">
        <v>#N/A</v>
      </c>
      <c r="C60" s="84"/>
      <c r="D60" s="85"/>
      <c r="E60" s="86"/>
      <c r="F60" s="86"/>
      <c r="G60" s="87"/>
      <c r="H60" s="87"/>
      <c r="I60" s="87"/>
      <c r="J60" s="87"/>
      <c r="K60" s="87"/>
      <c r="L60" s="87"/>
      <c r="M60" s="87"/>
      <c r="N60" s="88"/>
      <c r="O60" s="89"/>
      <c r="P60" s="89"/>
      <c r="Q60" s="87"/>
      <c r="R60" s="87"/>
      <c r="S60" s="87"/>
      <c r="T60" s="87"/>
      <c r="U60" s="83" t="e">
        <f>VLOOKUP(C60,'LINE SHEET'!$B$5:$H$72,2,FALSE)</f>
        <v>#N/A</v>
      </c>
      <c r="V60" s="83" t="e">
        <f>VLOOKUP($C60,'LINE SHEET'!$B$5:$I$72,3,FALSE)</f>
        <v>#N/A</v>
      </c>
      <c r="W60" s="83" t="e">
        <f>VLOOKUP($C60,'LINE SHEET'!$B$5:$I$72,4,FALSE)</f>
        <v>#N/A</v>
      </c>
      <c r="Z60" s="83" t="e">
        <f>VLOOKUP($C60,'LINE SHEET'!$B$5:$I$72,7,FALSE)</f>
        <v>#N/A</v>
      </c>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row>
    <row r="61" spans="1:60" ht="144">
      <c r="A61" s="63">
        <v>85500004000</v>
      </c>
      <c r="B61" s="117">
        <v>85500004010</v>
      </c>
      <c r="C61" s="84">
        <v>847891011667</v>
      </c>
      <c r="D61" s="85" t="s">
        <v>106</v>
      </c>
      <c r="E61" s="86" t="s">
        <v>188</v>
      </c>
      <c r="F61" s="86" t="s">
        <v>189</v>
      </c>
      <c r="G61" s="87" t="s">
        <v>190</v>
      </c>
      <c r="H61" s="87" t="s">
        <v>191</v>
      </c>
      <c r="I61" s="87" t="s">
        <v>192</v>
      </c>
      <c r="J61" s="87" t="s">
        <v>193</v>
      </c>
      <c r="K61" s="87">
        <v>11</v>
      </c>
      <c r="L61" s="87" t="s">
        <v>112</v>
      </c>
      <c r="M61" s="87" t="s">
        <v>194</v>
      </c>
      <c r="N61" s="88" t="s">
        <v>195</v>
      </c>
      <c r="O61" s="89" t="s">
        <v>196</v>
      </c>
      <c r="P61" s="89" t="s">
        <v>196</v>
      </c>
      <c r="Q61" s="87" t="s">
        <v>197</v>
      </c>
      <c r="R61" s="87" t="s">
        <v>198</v>
      </c>
      <c r="S61" s="87" t="s">
        <v>199</v>
      </c>
      <c r="T61" s="87" t="s">
        <v>200</v>
      </c>
      <c r="U61" s="83" t="str">
        <f>VLOOKUP(C61,'LINE SHEET'!$B$5:$H$72,2,FALSE)</f>
        <v>LashFusion XXL - Extreme Volume + Long-Term Growth Mascara - Extreme Black</v>
      </c>
      <c r="V61" s="83">
        <f>VLOOKUP($C61,'LINE SHEET'!$B$5:$I$72,3,FALSE)</f>
        <v>14</v>
      </c>
      <c r="W61" s="83">
        <f>VLOOKUP($C61,'LINE SHEET'!$B$5:$I$72,4,FALSE)</f>
        <v>28</v>
      </c>
      <c r="Z61" s="83">
        <f>VLOOKUP($C61,'LINE SHEET'!$B$5:$I$72,7,FALSE)</f>
        <v>85500004010</v>
      </c>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row>
    <row r="62" spans="1:60" ht="144">
      <c r="A62" s="63">
        <v>87700010000</v>
      </c>
      <c r="B62" s="117">
        <v>87700010010</v>
      </c>
      <c r="C62" s="84">
        <v>847891008049</v>
      </c>
      <c r="D62" s="85" t="s">
        <v>106</v>
      </c>
      <c r="E62" s="86" t="s">
        <v>201</v>
      </c>
      <c r="F62" s="86" t="s">
        <v>202</v>
      </c>
      <c r="G62" s="87" t="s">
        <v>190</v>
      </c>
      <c r="H62" s="87" t="s">
        <v>191</v>
      </c>
      <c r="I62" s="87" t="s">
        <v>203</v>
      </c>
      <c r="J62" s="87" t="s">
        <v>204</v>
      </c>
      <c r="K62" s="87">
        <v>7</v>
      </c>
      <c r="L62" s="87" t="s">
        <v>112</v>
      </c>
      <c r="M62" s="87" t="s">
        <v>195</v>
      </c>
      <c r="N62" s="88" t="s">
        <v>195</v>
      </c>
      <c r="O62" s="89" t="s">
        <v>205</v>
      </c>
      <c r="P62" s="89" t="s">
        <v>205</v>
      </c>
      <c r="Q62" s="87" t="s">
        <v>206</v>
      </c>
      <c r="R62" s="87" t="s">
        <v>207</v>
      </c>
      <c r="S62" s="87" t="s">
        <v>208</v>
      </c>
      <c r="T62" s="87" t="s">
        <v>209</v>
      </c>
      <c r="U62" s="83" t="str">
        <f>VLOOKUP(C62,'LINE SHEET'!$B$5:$H$72,2,FALSE)</f>
        <v>StimuLashFusion - Lash Enhancing &amp; Lengthening Mascara - Black</v>
      </c>
      <c r="V62" s="83">
        <f>VLOOKUP($C62,'LINE SHEET'!$B$5:$I$72,3,FALSE)</f>
        <v>15</v>
      </c>
      <c r="W62" s="83">
        <f>VLOOKUP($C62,'LINE SHEET'!$B$5:$I$72,4,FALSE)</f>
        <v>30</v>
      </c>
      <c r="Z62" s="83">
        <f>VLOOKUP($C62,'LINE SHEET'!$B$5:$I$72,7,FALSE)</f>
        <v>87700010010</v>
      </c>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row>
    <row r="63" spans="1:60">
      <c r="A63" s="63"/>
      <c r="B63" s="117" t="e">
        <v>#N/A</v>
      </c>
      <c r="C63" s="84"/>
      <c r="D63" s="85"/>
      <c r="E63" s="86"/>
      <c r="F63" s="86"/>
      <c r="G63" s="87"/>
      <c r="H63" s="87"/>
      <c r="I63" s="87"/>
      <c r="J63" s="87"/>
      <c r="K63" s="87"/>
      <c r="L63" s="87"/>
      <c r="M63" s="87"/>
      <c r="N63" s="88"/>
      <c r="O63" s="89"/>
      <c r="P63" s="89"/>
      <c r="Q63" s="87"/>
      <c r="R63" s="87"/>
      <c r="S63" s="87"/>
      <c r="T63" s="87"/>
      <c r="U63" s="83" t="e">
        <f>VLOOKUP(C63,'LINE SHEET'!$B$5:$H$72,2,FALSE)</f>
        <v>#N/A</v>
      </c>
      <c r="V63" s="83" t="e">
        <f>VLOOKUP($C63,'LINE SHEET'!$B$5:$I$72,3,FALSE)</f>
        <v>#N/A</v>
      </c>
      <c r="W63" s="83" t="e">
        <f>VLOOKUP($C63,'LINE SHEET'!$B$5:$I$72,4,FALSE)</f>
        <v>#N/A</v>
      </c>
      <c r="Z63" s="83" t="e">
        <f>VLOOKUP($C63,'LINE SHEET'!$B$5:$I$72,7,FALSE)</f>
        <v>#N/A</v>
      </c>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row>
    <row r="64" spans="1:60" ht="158.4">
      <c r="A64" s="63">
        <v>87620310000</v>
      </c>
      <c r="B64" s="117">
        <v>87620310010</v>
      </c>
      <c r="C64" s="84">
        <v>847891008629</v>
      </c>
      <c r="D64" s="85" t="s">
        <v>106</v>
      </c>
      <c r="E64" s="86" t="s">
        <v>210</v>
      </c>
      <c r="F64" s="86" t="s">
        <v>211</v>
      </c>
      <c r="G64" s="87" t="s">
        <v>212</v>
      </c>
      <c r="H64" s="87" t="s">
        <v>213</v>
      </c>
      <c r="I64" s="87" t="s">
        <v>214</v>
      </c>
      <c r="J64" s="87" t="s">
        <v>215</v>
      </c>
      <c r="K64" s="87">
        <v>0.8</v>
      </c>
      <c r="L64" s="87" t="s">
        <v>112</v>
      </c>
      <c r="M64" s="87" t="s">
        <v>216</v>
      </c>
      <c r="N64" s="88" t="s">
        <v>195</v>
      </c>
      <c r="O64" s="89" t="s">
        <v>217</v>
      </c>
      <c r="P64" s="89" t="s">
        <v>217</v>
      </c>
      <c r="Q64" s="87" t="s">
        <v>218</v>
      </c>
      <c r="R64" s="87" t="s">
        <v>219</v>
      </c>
      <c r="S64" s="87" t="s">
        <v>208</v>
      </c>
      <c r="T64" s="87" t="s">
        <v>209</v>
      </c>
      <c r="U64" s="83" t="str">
        <f>VLOOKUP(C64,'LINE SHEET'!$B$5:$H$72,2,FALSE)</f>
        <v>StimuLashFusion Lash Enhancing Liquid Eye Liner - Intense Black</v>
      </c>
      <c r="V64" s="83">
        <f>VLOOKUP($C64,'LINE SHEET'!$B$5:$I$72,3,FALSE)</f>
        <v>15</v>
      </c>
      <c r="W64" s="83">
        <f>VLOOKUP($C64,'LINE SHEET'!$B$5:$I$72,4,FALSE)</f>
        <v>30</v>
      </c>
      <c r="Z64" s="83">
        <f>VLOOKUP($C64,'LINE SHEET'!$B$5:$I$72,7,FALSE)</f>
        <v>87620310010</v>
      </c>
      <c r="AB64" s="63"/>
      <c r="AC64" s="63"/>
      <c r="AD64" s="63"/>
      <c r="AE64" s="63"/>
      <c r="AF64" s="63"/>
      <c r="AG64" s="63"/>
      <c r="AH64" s="63"/>
      <c r="AI64" s="63"/>
      <c r="AJ64" s="63"/>
      <c r="AK64" s="63"/>
      <c r="AL64" s="63"/>
      <c r="AM64" s="63"/>
      <c r="AN64" s="63"/>
      <c r="AO64" s="63"/>
      <c r="AP64" s="63"/>
      <c r="AQ64" s="63"/>
      <c r="AR64" s="63"/>
      <c r="AS64" s="63"/>
      <c r="AT64" s="63"/>
      <c r="AU64" s="63"/>
      <c r="AV64" s="63"/>
      <c r="AW64" s="63"/>
      <c r="AX64" s="63"/>
      <c r="AY64" s="63"/>
      <c r="AZ64" s="63"/>
      <c r="BA64" s="63"/>
      <c r="BB64" s="63"/>
      <c r="BC64" s="63"/>
      <c r="BD64" s="63"/>
      <c r="BE64" s="63"/>
      <c r="BF64" s="63"/>
      <c r="BG64" s="63"/>
      <c r="BH64" s="63"/>
    </row>
    <row r="65" spans="1:60">
      <c r="A65" s="63"/>
      <c r="B65" s="117" t="e">
        <v>#N/A</v>
      </c>
      <c r="C65" s="84"/>
      <c r="D65" s="85"/>
      <c r="E65" s="86"/>
      <c r="F65" s="86"/>
      <c r="G65" s="87"/>
      <c r="H65" s="87"/>
      <c r="I65" s="87"/>
      <c r="J65" s="87"/>
      <c r="K65" s="87"/>
      <c r="L65" s="87"/>
      <c r="M65" s="87"/>
      <c r="N65" s="88"/>
      <c r="O65" s="89"/>
      <c r="P65" s="89"/>
      <c r="Q65" s="87"/>
      <c r="R65" s="87"/>
      <c r="S65" s="87"/>
      <c r="T65" s="87"/>
      <c r="U65" s="83" t="e">
        <f>VLOOKUP(C65,'LINE SHEET'!$B$5:$H$72,2,FALSE)</f>
        <v>#N/A</v>
      </c>
      <c r="V65" s="83" t="e">
        <f>VLOOKUP($C65,'LINE SHEET'!$B$5:$I$72,3,FALSE)</f>
        <v>#N/A</v>
      </c>
      <c r="W65" s="83" t="e">
        <f>VLOOKUP($C65,'LINE SHEET'!$B$5:$I$72,4,FALSE)</f>
        <v>#N/A</v>
      </c>
      <c r="Z65" s="83" t="e">
        <f>VLOOKUP($C65,'LINE SHEET'!$B$5:$I$72,7,FALSE)</f>
        <v>#N/A</v>
      </c>
      <c r="AB65" s="63"/>
      <c r="AC65" s="63"/>
      <c r="AD65" s="63"/>
      <c r="AE65" s="63"/>
      <c r="AF65" s="63"/>
      <c r="AG65" s="63"/>
      <c r="AH65" s="63"/>
      <c r="AI65" s="63"/>
      <c r="AJ65" s="63"/>
      <c r="AK65" s="63"/>
      <c r="AL65" s="63"/>
      <c r="AM65" s="63"/>
      <c r="AN65" s="63"/>
      <c r="AO65" s="63"/>
      <c r="AP65" s="63"/>
      <c r="AQ65" s="63"/>
      <c r="AR65" s="63"/>
      <c r="AS65" s="63"/>
      <c r="AT65" s="63"/>
      <c r="AU65" s="63"/>
      <c r="AV65" s="63"/>
      <c r="AW65" s="63"/>
      <c r="AX65" s="63"/>
      <c r="AY65" s="63"/>
      <c r="AZ65" s="63"/>
      <c r="BA65" s="63"/>
      <c r="BB65" s="63"/>
      <c r="BC65" s="63"/>
      <c r="BD65" s="63"/>
      <c r="BE65" s="63"/>
      <c r="BF65" s="63"/>
      <c r="BG65" s="63"/>
      <c r="BH65" s="63"/>
    </row>
    <row r="66" spans="1:60" ht="129.6">
      <c r="A66" s="63">
        <v>85490010004</v>
      </c>
      <c r="B66" s="117" t="s">
        <v>74</v>
      </c>
      <c r="C66" s="84">
        <v>847891011957</v>
      </c>
      <c r="D66" s="85" t="s">
        <v>106</v>
      </c>
      <c r="E66" s="86" t="s">
        <v>80</v>
      </c>
      <c r="F66" s="86" t="s">
        <v>220</v>
      </c>
      <c r="G66" s="87" t="s">
        <v>221</v>
      </c>
      <c r="H66" s="87" t="s">
        <v>222</v>
      </c>
      <c r="I66" s="87" t="s">
        <v>223</v>
      </c>
      <c r="J66" s="87" t="s">
        <v>224</v>
      </c>
      <c r="K66" s="87">
        <v>4.4000000000000004</v>
      </c>
      <c r="L66" s="87" t="s">
        <v>225</v>
      </c>
      <c r="M66" s="87"/>
      <c r="N66" s="88"/>
      <c r="O66" s="89" t="s">
        <v>226</v>
      </c>
      <c r="P66" s="89" t="s">
        <v>226</v>
      </c>
      <c r="Q66" s="87" t="s">
        <v>227</v>
      </c>
      <c r="R66" s="87" t="s">
        <v>228</v>
      </c>
      <c r="S66" s="87" t="s">
        <v>229</v>
      </c>
      <c r="T66" s="87" t="s">
        <v>230</v>
      </c>
      <c r="U66" s="83" t="str">
        <f>VLOOKUP(C66,'LINE SHEET'!$B$5:$H$72,2,FALSE)</f>
        <v>StimuLashFusion - Intensive Night Conditioning Lash Enhancer - Treatment</v>
      </c>
      <c r="V66" s="83">
        <f>VLOOKUP($C66,'LINE SHEET'!$B$5:$I$72,3,FALSE)</f>
        <v>48</v>
      </c>
      <c r="W66" s="83">
        <f>VLOOKUP($C66,'LINE SHEET'!$B$5:$I$72,4,FALSE)</f>
        <v>96</v>
      </c>
      <c r="Z66" s="83" t="str">
        <f>VLOOKUP($C66,'LINE SHEET'!$B$5:$I$72,7,FALSE)</f>
        <v>N/A</v>
      </c>
      <c r="AB66" s="63"/>
      <c r="AC66" s="63"/>
      <c r="AD66" s="63"/>
      <c r="AE66" s="63"/>
      <c r="AF66" s="63"/>
      <c r="AG66" s="63"/>
      <c r="AH66" s="63"/>
      <c r="AI66" s="63"/>
      <c r="AJ66" s="63"/>
      <c r="AK66" s="63"/>
      <c r="AL66" s="63"/>
      <c r="AM66" s="63"/>
      <c r="AN66" s="63"/>
      <c r="AO66" s="63"/>
      <c r="AP66" s="63"/>
      <c r="AQ66" s="63"/>
      <c r="AR66" s="63"/>
      <c r="AS66" s="63"/>
      <c r="AT66" s="63"/>
      <c r="AU66" s="63"/>
      <c r="AV66" s="63"/>
      <c r="AW66" s="63"/>
      <c r="AX66" s="63"/>
      <c r="AY66" s="63"/>
      <c r="AZ66" s="63"/>
      <c r="BA66" s="63"/>
      <c r="BB66" s="63"/>
      <c r="BC66" s="63"/>
      <c r="BD66" s="63"/>
      <c r="BE66" s="63"/>
      <c r="BF66" s="63"/>
      <c r="BG66" s="63"/>
      <c r="BH66" s="63"/>
    </row>
    <row r="67" spans="1:60">
      <c r="A67" s="63"/>
      <c r="B67" s="117" t="e">
        <v>#N/A</v>
      </c>
      <c r="C67" s="84"/>
      <c r="D67" s="85"/>
      <c r="E67" s="86"/>
      <c r="F67" s="86"/>
      <c r="G67" s="87"/>
      <c r="H67" s="87"/>
      <c r="I67" s="87"/>
      <c r="J67" s="87"/>
      <c r="K67" s="87"/>
      <c r="L67" s="87"/>
      <c r="M67" s="87"/>
      <c r="N67" s="88"/>
      <c r="O67" s="89"/>
      <c r="P67" s="89"/>
      <c r="Q67" s="87"/>
      <c r="R67" s="87"/>
      <c r="S67" s="87"/>
      <c r="T67" s="87"/>
      <c r="U67" s="83" t="e">
        <f>VLOOKUP(C67,'LINE SHEET'!$B$5:$H$72,2,FALSE)</f>
        <v>#N/A</v>
      </c>
      <c r="V67" s="83" t="e">
        <f>VLOOKUP($C67,'LINE SHEET'!$B$5:$I$72,3,FALSE)</f>
        <v>#N/A</v>
      </c>
      <c r="W67" s="83" t="e">
        <f>VLOOKUP($C67,'LINE SHEET'!$B$5:$I$72,4,FALSE)</f>
        <v>#N/A</v>
      </c>
      <c r="Z67" s="83" t="e">
        <f>VLOOKUP($C67,'LINE SHEET'!$B$5:$I$72,7,FALSE)</f>
        <v>#N/A</v>
      </c>
      <c r="AB67" s="63"/>
      <c r="AC67" s="63"/>
      <c r="AD67" s="63"/>
      <c r="AE67" s="63"/>
      <c r="AF67" s="63"/>
      <c r="AG67" s="63"/>
      <c r="AH67" s="63"/>
      <c r="AI67" s="63"/>
      <c r="AJ67" s="63"/>
      <c r="AK67" s="63"/>
      <c r="AL67" s="63"/>
      <c r="AM67" s="63"/>
      <c r="AN67" s="63"/>
      <c r="AO67" s="63"/>
      <c r="AP67" s="63"/>
      <c r="AQ67" s="63"/>
      <c r="AR67" s="63"/>
      <c r="AS67" s="63"/>
      <c r="AT67" s="63"/>
      <c r="AU67" s="63"/>
      <c r="AV67" s="63"/>
      <c r="AW67" s="63"/>
      <c r="AX67" s="63"/>
      <c r="AY67" s="63"/>
      <c r="AZ67" s="63"/>
      <c r="BA67" s="63"/>
      <c r="BB67" s="63"/>
      <c r="BC67" s="63"/>
      <c r="BD67" s="63"/>
      <c r="BE67" s="63"/>
      <c r="BF67" s="63"/>
      <c r="BG67" s="63"/>
      <c r="BH67" s="63"/>
    </row>
    <row r="68" spans="1:60" ht="129.6">
      <c r="A68" s="63">
        <v>87550010000</v>
      </c>
      <c r="B68" s="117">
        <v>87550010010</v>
      </c>
      <c r="C68" s="84">
        <v>847891011810</v>
      </c>
      <c r="D68" s="85" t="s">
        <v>106</v>
      </c>
      <c r="E68" s="86" t="s">
        <v>77</v>
      </c>
      <c r="F68" s="86" t="s">
        <v>231</v>
      </c>
      <c r="G68" s="87" t="s">
        <v>232</v>
      </c>
      <c r="H68" s="87" t="s">
        <v>233</v>
      </c>
      <c r="I68" s="87" t="s">
        <v>234</v>
      </c>
      <c r="J68" s="87" t="s">
        <v>235</v>
      </c>
      <c r="K68" s="87">
        <v>3</v>
      </c>
      <c r="L68" s="87" t="s">
        <v>225</v>
      </c>
      <c r="M68" s="87"/>
      <c r="N68" s="88"/>
      <c r="O68" s="89" t="s">
        <v>236</v>
      </c>
      <c r="P68" s="89" t="s">
        <v>236</v>
      </c>
      <c r="Q68" s="87" t="s">
        <v>237</v>
      </c>
      <c r="R68" s="87" t="s">
        <v>238</v>
      </c>
      <c r="S68" s="87"/>
      <c r="T68" s="87"/>
      <c r="U68" s="83" t="str">
        <f>VLOOKUP(C68,'LINE SHEET'!$B$5:$H$72,2,FALSE)</f>
        <v>StimuLashFusion Brow Duo</v>
      </c>
      <c r="V68" s="83">
        <f>VLOOKUP($C68,'LINE SHEET'!$B$5:$I$72,3,FALSE)</f>
        <v>22</v>
      </c>
      <c r="W68" s="83">
        <f>VLOOKUP($C68,'LINE SHEET'!$B$5:$I$72,4,FALSE)</f>
        <v>44</v>
      </c>
      <c r="Z68" s="83">
        <f>VLOOKUP($C68,'LINE SHEET'!$B$5:$I$72,7,FALSE)</f>
        <v>87550010010</v>
      </c>
      <c r="AB68" s="63"/>
      <c r="AC68" s="63"/>
      <c r="AD68" s="63"/>
      <c r="AE68" s="63"/>
      <c r="AF68" s="63"/>
      <c r="AG68" s="63"/>
      <c r="AH68" s="63"/>
      <c r="AI68" s="63"/>
      <c r="AJ68" s="63"/>
      <c r="AK68" s="63"/>
      <c r="AL68" s="63"/>
      <c r="AM68" s="63"/>
      <c r="AN68" s="63"/>
      <c r="AO68" s="63"/>
      <c r="AP68" s="63"/>
      <c r="AQ68" s="63"/>
      <c r="AR68" s="63"/>
      <c r="AS68" s="63"/>
      <c r="AT68" s="63"/>
      <c r="AU68" s="63"/>
      <c r="AV68" s="63"/>
      <c r="AW68" s="63"/>
      <c r="AX68" s="63"/>
      <c r="AY68" s="63"/>
      <c r="AZ68" s="63"/>
      <c r="BA68" s="63"/>
      <c r="BB68" s="63"/>
      <c r="BC68" s="63"/>
      <c r="BD68" s="63"/>
      <c r="BE68" s="63"/>
      <c r="BF68" s="63"/>
      <c r="BG68" s="63"/>
      <c r="BH68" s="63"/>
    </row>
    <row r="69" spans="1:60" ht="115.2">
      <c r="A69" s="63">
        <v>89030010240</v>
      </c>
      <c r="B69" s="117" t="s">
        <v>74</v>
      </c>
      <c r="C69" s="84">
        <v>847891011889</v>
      </c>
      <c r="D69" s="85" t="s">
        <v>106</v>
      </c>
      <c r="E69" s="86" t="s">
        <v>78</v>
      </c>
      <c r="F69" s="86" t="s">
        <v>239</v>
      </c>
      <c r="G69" s="87" t="s">
        <v>240</v>
      </c>
      <c r="H69" s="87" t="s">
        <v>241</v>
      </c>
      <c r="I69" s="87" t="s">
        <v>242</v>
      </c>
      <c r="J69" s="87" t="s">
        <v>243</v>
      </c>
      <c r="K69" s="87">
        <v>10</v>
      </c>
      <c r="L69" s="87" t="s">
        <v>112</v>
      </c>
      <c r="M69" s="87"/>
      <c r="N69" s="88"/>
      <c r="O69" s="89"/>
      <c r="P69" s="89"/>
      <c r="Q69" s="87"/>
      <c r="R69" s="87"/>
      <c r="S69" s="87"/>
      <c r="T69" s="87"/>
      <c r="U69" s="83" t="str">
        <f>VLOOKUP(C69,'LINE SHEET'!$B$5:$H$72,2,FALSE)</f>
        <v>StimuLashFusion Lash &amp; Brow Transformation Set</v>
      </c>
      <c r="V69" s="83">
        <f>VLOOKUP($C69,'LINE SHEET'!$B$5:$I$72,3,FALSE)</f>
        <v>37.5</v>
      </c>
      <c r="W69" s="83">
        <f>VLOOKUP($C69,'LINE SHEET'!$B$5:$I$72,4,FALSE)</f>
        <v>75</v>
      </c>
      <c r="Z69" s="83" t="str">
        <f>VLOOKUP($C69,'LINE SHEET'!$B$5:$I$72,7,FALSE)</f>
        <v>N/A</v>
      </c>
      <c r="AB69" s="63"/>
      <c r="AC69" s="63"/>
      <c r="AD69" s="63"/>
      <c r="AE69" s="63"/>
      <c r="AF69" s="63"/>
      <c r="AG69" s="63"/>
      <c r="AH69" s="63"/>
      <c r="AI69" s="63"/>
      <c r="AJ69" s="63"/>
      <c r="AK69" s="63"/>
      <c r="AL69" s="63"/>
      <c r="AM69" s="63"/>
      <c r="AN69" s="63"/>
      <c r="AO69" s="63"/>
      <c r="AP69" s="63"/>
      <c r="AQ69" s="63"/>
      <c r="AR69" s="63"/>
      <c r="AS69" s="63"/>
      <c r="AT69" s="63"/>
      <c r="AU69" s="63"/>
      <c r="AV69" s="63"/>
      <c r="AW69" s="63"/>
      <c r="AX69" s="63"/>
      <c r="AY69" s="63"/>
      <c r="AZ69" s="63"/>
      <c r="BA69" s="63"/>
      <c r="BB69" s="63"/>
      <c r="BC69" s="63"/>
      <c r="BD69" s="63"/>
      <c r="BE69" s="63"/>
      <c r="BF69" s="63"/>
      <c r="BG69" s="63"/>
      <c r="BH69" s="63"/>
    </row>
    <row r="70" spans="1:60">
      <c r="A70" s="63"/>
      <c r="B70" s="117" t="e">
        <v>#N/A</v>
      </c>
      <c r="C70" s="84"/>
      <c r="D70" s="85"/>
      <c r="E70" s="86"/>
      <c r="F70" s="86"/>
      <c r="G70" s="87"/>
      <c r="H70" s="87"/>
      <c r="I70" s="87"/>
      <c r="J70" s="87"/>
      <c r="K70" s="87"/>
      <c r="L70" s="87"/>
      <c r="M70" s="87"/>
      <c r="N70" s="88"/>
      <c r="O70" s="89"/>
      <c r="P70" s="89"/>
      <c r="Q70" s="87"/>
      <c r="R70" s="87"/>
      <c r="S70" s="87"/>
      <c r="T70" s="87"/>
      <c r="U70" s="83" t="e">
        <f>VLOOKUP(C70,'LINE SHEET'!$B$5:$H$72,2,FALSE)</f>
        <v>#N/A</v>
      </c>
      <c r="V70" s="83" t="e">
        <f>VLOOKUP($C70,'LINE SHEET'!$B$5:$I$72,3,FALSE)</f>
        <v>#N/A</v>
      </c>
      <c r="W70" s="83" t="e">
        <f>VLOOKUP($C70,'LINE SHEET'!$B$5:$I$72,4,FALSE)</f>
        <v>#N/A</v>
      </c>
      <c r="Z70" s="83" t="e">
        <f>VLOOKUP($C70,'LINE SHEET'!$B$5:$I$72,7,FALSE)</f>
        <v>#N/A</v>
      </c>
      <c r="AB70" s="63"/>
      <c r="AC70" s="63"/>
      <c r="AD70" s="63"/>
      <c r="AE70" s="63"/>
      <c r="AF70" s="63"/>
      <c r="AG70" s="63"/>
      <c r="AH70" s="63"/>
      <c r="AI70" s="63"/>
      <c r="AJ70" s="63"/>
      <c r="AK70" s="63"/>
      <c r="AL70" s="63"/>
      <c r="AM70" s="63"/>
      <c r="AN70" s="63"/>
      <c r="AO70" s="63"/>
      <c r="AP70" s="63"/>
      <c r="AQ70" s="63"/>
      <c r="AR70" s="63"/>
      <c r="AS70" s="63"/>
      <c r="AT70" s="63"/>
      <c r="AU70" s="63"/>
      <c r="AV70" s="63"/>
      <c r="AW70" s="63"/>
      <c r="AX70" s="63"/>
      <c r="AY70" s="63"/>
      <c r="AZ70" s="63"/>
      <c r="BA70" s="63"/>
      <c r="BB70" s="63"/>
      <c r="BC70" s="63"/>
      <c r="BD70" s="63"/>
      <c r="BE70" s="63"/>
      <c r="BF70" s="63"/>
      <c r="BG70" s="63"/>
      <c r="BH70" s="63"/>
    </row>
    <row r="71" spans="1:60" ht="115.2">
      <c r="A71" s="63">
        <v>81240201004</v>
      </c>
      <c r="B71" s="117">
        <v>81240201012</v>
      </c>
      <c r="C71" s="84">
        <v>847891011568</v>
      </c>
      <c r="D71" s="85" t="s">
        <v>106</v>
      </c>
      <c r="E71" s="86" t="s">
        <v>244</v>
      </c>
      <c r="F71" s="86" t="s">
        <v>245</v>
      </c>
      <c r="G71" s="87" t="s">
        <v>246</v>
      </c>
      <c r="H71" s="87" t="s">
        <v>247</v>
      </c>
      <c r="I71" s="87" t="s">
        <v>248</v>
      </c>
      <c r="J71" s="87" t="s">
        <v>249</v>
      </c>
      <c r="K71" s="87">
        <v>10</v>
      </c>
      <c r="L71" s="87" t="s">
        <v>112</v>
      </c>
      <c r="M71" s="87" t="s">
        <v>250</v>
      </c>
      <c r="N71" s="88" t="s">
        <v>251</v>
      </c>
      <c r="O71" s="89" t="s">
        <v>252</v>
      </c>
      <c r="P71" s="89" t="s">
        <v>252</v>
      </c>
      <c r="Q71" s="87" t="s">
        <v>253</v>
      </c>
      <c r="R71" s="87" t="s">
        <v>254</v>
      </c>
      <c r="S71" s="87" t="s">
        <v>255</v>
      </c>
      <c r="T71" s="87" t="s">
        <v>256</v>
      </c>
      <c r="U71" s="83" t="str">
        <f>VLOOKUP(C71,'LINE SHEET'!$B$5:$H$72,2,FALSE)</f>
        <v>GlowFusion - Micro-Tech Intuitive Active Bronzer - Luminous</v>
      </c>
      <c r="V71" s="83">
        <f>VLOOKUP($C71,'LINE SHEET'!$B$5:$I$72,3,FALSE)</f>
        <v>20.5</v>
      </c>
      <c r="W71" s="83">
        <f>VLOOKUP($C71,'LINE SHEET'!$B$5:$I$72,4,FALSE)</f>
        <v>41</v>
      </c>
      <c r="Z71" s="83">
        <f>VLOOKUP($C71,'LINE SHEET'!$B$5:$I$72,7,FALSE)</f>
        <v>81240201012</v>
      </c>
      <c r="AB71" s="63"/>
      <c r="AC71" s="63"/>
      <c r="AD71" s="63"/>
      <c r="AE71" s="63"/>
      <c r="AF71" s="63"/>
      <c r="AG71" s="63"/>
      <c r="AH71" s="63"/>
      <c r="AI71" s="63"/>
      <c r="AJ71" s="63"/>
      <c r="AK71" s="63"/>
      <c r="AL71" s="63"/>
      <c r="AM71" s="63"/>
      <c r="AN71" s="63"/>
      <c r="AO71" s="63"/>
      <c r="AP71" s="63"/>
      <c r="AQ71" s="63"/>
      <c r="AR71" s="63"/>
      <c r="AS71" s="63"/>
      <c r="AT71" s="63"/>
      <c r="AU71" s="63"/>
      <c r="AV71" s="63"/>
      <c r="AW71" s="63"/>
      <c r="AX71" s="63"/>
      <c r="AY71" s="63"/>
      <c r="AZ71" s="63"/>
      <c r="BA71" s="63"/>
      <c r="BB71" s="63"/>
      <c r="BC71" s="63"/>
      <c r="BD71" s="63"/>
      <c r="BE71" s="63"/>
      <c r="BF71" s="63"/>
      <c r="BG71" s="63"/>
      <c r="BH71" s="63"/>
    </row>
    <row r="72" spans="1:60">
      <c r="A72" s="63"/>
      <c r="B72" s="117" t="e">
        <v>#N/A</v>
      </c>
      <c r="C72" s="84"/>
      <c r="D72" s="85"/>
      <c r="E72" s="86"/>
      <c r="F72" s="86"/>
      <c r="G72" s="87"/>
      <c r="H72" s="87"/>
      <c r="I72" s="87"/>
      <c r="J72" s="87"/>
      <c r="K72" s="87"/>
      <c r="L72" s="87"/>
      <c r="M72" s="87"/>
      <c r="N72" s="88"/>
      <c r="O72" s="89"/>
      <c r="P72" s="89"/>
      <c r="Q72" s="87"/>
      <c r="R72" s="87"/>
      <c r="S72" s="87"/>
      <c r="T72" s="87"/>
      <c r="U72" s="83" t="e">
        <f>VLOOKUP(C72,'LINE SHEET'!$B$5:$H$72,2,FALSE)</f>
        <v>#N/A</v>
      </c>
      <c r="V72" s="83" t="e">
        <f>VLOOKUP($C72,'LINE SHEET'!$B$5:$I$72,3,FALSE)</f>
        <v>#N/A</v>
      </c>
      <c r="W72" s="83" t="e">
        <f>VLOOKUP($C72,'LINE SHEET'!$B$5:$I$72,4,FALSE)</f>
        <v>#N/A</v>
      </c>
      <c r="Z72" s="83" t="e">
        <f>VLOOKUP($C72,'LINE SHEET'!$B$5:$I$72,7,FALSE)</f>
        <v>#N/A</v>
      </c>
      <c r="AB72" s="63"/>
      <c r="AC72" s="63"/>
      <c r="AD72" s="63"/>
      <c r="AE72" s="63"/>
      <c r="AF72" s="63"/>
      <c r="AG72" s="63"/>
      <c r="AH72" s="63"/>
      <c r="AI72" s="63"/>
      <c r="AJ72" s="63"/>
      <c r="AK72" s="63"/>
      <c r="AL72" s="63"/>
      <c r="AM72" s="63"/>
      <c r="AN72" s="63"/>
      <c r="AO72" s="63"/>
      <c r="AP72" s="63"/>
      <c r="AQ72" s="63"/>
      <c r="AR72" s="63"/>
      <c r="AS72" s="63"/>
      <c r="AT72" s="63"/>
      <c r="AU72" s="63"/>
      <c r="AV72" s="63"/>
      <c r="AW72" s="63"/>
      <c r="AX72" s="63"/>
      <c r="AY72" s="63"/>
      <c r="AZ72" s="63"/>
      <c r="BA72" s="63"/>
      <c r="BB72" s="63"/>
      <c r="BC72" s="63"/>
      <c r="BD72" s="63"/>
      <c r="BE72" s="63"/>
      <c r="BF72" s="63"/>
      <c r="BG72" s="63"/>
      <c r="BH72" s="63"/>
    </row>
    <row r="73" spans="1:60" ht="115.2">
      <c r="A73" s="63">
        <v>81240401001</v>
      </c>
      <c r="B73" s="117">
        <v>81240401011</v>
      </c>
      <c r="C73" s="84">
        <v>847891011582</v>
      </c>
      <c r="D73" s="85" t="s">
        <v>106</v>
      </c>
      <c r="E73" s="86" t="s">
        <v>244</v>
      </c>
      <c r="F73" s="86" t="s">
        <v>245</v>
      </c>
      <c r="G73" s="87" t="s">
        <v>246</v>
      </c>
      <c r="H73" s="87" t="s">
        <v>247</v>
      </c>
      <c r="I73" s="87" t="s">
        <v>248</v>
      </c>
      <c r="J73" s="87" t="s">
        <v>249</v>
      </c>
      <c r="K73" s="87">
        <v>10</v>
      </c>
      <c r="L73" s="87" t="s">
        <v>112</v>
      </c>
      <c r="M73" s="87" t="s">
        <v>257</v>
      </c>
      <c r="N73" s="88" t="s">
        <v>251</v>
      </c>
      <c r="O73" s="89" t="s">
        <v>252</v>
      </c>
      <c r="P73" s="89" t="s">
        <v>252</v>
      </c>
      <c r="Q73" s="87" t="s">
        <v>253</v>
      </c>
      <c r="R73" s="87" t="s">
        <v>254</v>
      </c>
      <c r="S73" s="87" t="s">
        <v>255</v>
      </c>
      <c r="T73" s="87" t="s">
        <v>256</v>
      </c>
      <c r="U73" s="83" t="str">
        <f>VLOOKUP(C73,'LINE SHEET'!$B$5:$H$72,2,FALSE)</f>
        <v>GlowFusion - Micro-Tech Intuitive Active Bronzer - Sunkissed</v>
      </c>
      <c r="V73" s="83">
        <f>VLOOKUP($C73,'LINE SHEET'!$B$5:$I$72,3,FALSE)</f>
        <v>20.5</v>
      </c>
      <c r="W73" s="83">
        <f>VLOOKUP($C73,'LINE SHEET'!$B$5:$I$72,4,FALSE)</f>
        <v>41</v>
      </c>
      <c r="Z73" s="83">
        <f>VLOOKUP($C73,'LINE SHEET'!$B$5:$I$72,7,FALSE)</f>
        <v>81240401011</v>
      </c>
      <c r="AB73" s="63"/>
      <c r="AC73" s="63"/>
      <c r="AD73" s="63"/>
      <c r="AE73" s="63"/>
      <c r="AF73" s="63"/>
      <c r="AG73" s="63"/>
      <c r="AH73" s="63"/>
      <c r="AI73" s="63"/>
      <c r="AJ73" s="63"/>
      <c r="AK73" s="63"/>
      <c r="AL73" s="63"/>
      <c r="AM73" s="63"/>
      <c r="AN73" s="63"/>
      <c r="AO73" s="63"/>
      <c r="AP73" s="63"/>
      <c r="AQ73" s="63"/>
      <c r="AR73" s="63"/>
      <c r="AS73" s="63"/>
      <c r="AT73" s="63"/>
      <c r="AU73" s="63"/>
      <c r="AV73" s="63"/>
      <c r="AW73" s="63"/>
      <c r="AX73" s="63"/>
      <c r="AY73" s="63"/>
      <c r="AZ73" s="63"/>
      <c r="BA73" s="63"/>
      <c r="BB73" s="63"/>
      <c r="BC73" s="63"/>
      <c r="BD73" s="63"/>
      <c r="BE73" s="63"/>
      <c r="BF73" s="63"/>
      <c r="BG73" s="63"/>
      <c r="BH73" s="63"/>
    </row>
    <row r="74" spans="1:60">
      <c r="A74" s="63"/>
      <c r="B74" s="117" t="e">
        <v>#N/A</v>
      </c>
      <c r="C74" s="84"/>
      <c r="D74" s="85"/>
      <c r="E74" s="86"/>
      <c r="F74" s="86"/>
      <c r="G74" s="87"/>
      <c r="H74" s="87"/>
      <c r="I74" s="87"/>
      <c r="J74" s="87"/>
      <c r="K74" s="87"/>
      <c r="L74" s="87"/>
      <c r="M74" s="87"/>
      <c r="N74" s="88"/>
      <c r="O74" s="89"/>
      <c r="P74" s="89"/>
      <c r="Q74" s="87"/>
      <c r="R74" s="87"/>
      <c r="S74" s="87"/>
      <c r="T74" s="87"/>
      <c r="U74" s="83" t="e">
        <f>VLOOKUP(C74,'LINE SHEET'!$B$5:$H$72,2,FALSE)</f>
        <v>#N/A</v>
      </c>
      <c r="V74" s="83" t="e">
        <f>VLOOKUP($C74,'LINE SHEET'!$B$5:$I$72,3,FALSE)</f>
        <v>#N/A</v>
      </c>
      <c r="W74" s="83" t="e">
        <f>VLOOKUP($C74,'LINE SHEET'!$B$5:$I$72,4,FALSE)</f>
        <v>#N/A</v>
      </c>
      <c r="Z74" s="83" t="e">
        <f>VLOOKUP($C74,'LINE SHEET'!$B$5:$I$72,7,FALSE)</f>
        <v>#N/A</v>
      </c>
      <c r="AB74" s="63"/>
      <c r="AC74" s="63"/>
      <c r="AD74" s="63"/>
      <c r="AE74" s="63"/>
      <c r="AF74" s="63"/>
      <c r="AG74" s="63"/>
      <c r="AH74" s="63"/>
      <c r="AI74" s="63"/>
      <c r="AJ74" s="63"/>
      <c r="AK74" s="63"/>
      <c r="AL74" s="63"/>
      <c r="AM74" s="63"/>
      <c r="AN74" s="63"/>
      <c r="AO74" s="63"/>
      <c r="AP74" s="63"/>
      <c r="AQ74" s="63"/>
      <c r="AR74" s="63"/>
      <c r="AS74" s="63"/>
      <c r="AT74" s="63"/>
      <c r="AU74" s="63"/>
      <c r="AV74" s="63"/>
      <c r="AW74" s="63"/>
      <c r="AX74" s="63"/>
      <c r="AY74" s="63"/>
      <c r="AZ74" s="63"/>
      <c r="BA74" s="63"/>
      <c r="BB74" s="63"/>
      <c r="BC74" s="63"/>
      <c r="BD74" s="63"/>
      <c r="BE74" s="63"/>
      <c r="BF74" s="63"/>
      <c r="BG74" s="63"/>
      <c r="BH74" s="63"/>
    </row>
    <row r="75" spans="1:60" ht="115.2">
      <c r="A75" s="63">
        <v>81240501001</v>
      </c>
      <c r="B75" s="117">
        <v>81240501011</v>
      </c>
      <c r="C75" s="84">
        <v>847891011605</v>
      </c>
      <c r="D75" s="85" t="s">
        <v>106</v>
      </c>
      <c r="E75" s="86" t="s">
        <v>244</v>
      </c>
      <c r="F75" s="86" t="s">
        <v>245</v>
      </c>
      <c r="G75" s="87" t="s">
        <v>246</v>
      </c>
      <c r="H75" s="87" t="s">
        <v>247</v>
      </c>
      <c r="I75" s="87" t="s">
        <v>248</v>
      </c>
      <c r="J75" s="87" t="s">
        <v>249</v>
      </c>
      <c r="K75" s="87">
        <v>10</v>
      </c>
      <c r="L75" s="87" t="s">
        <v>112</v>
      </c>
      <c r="M75" s="87" t="s">
        <v>258</v>
      </c>
      <c r="N75" s="88" t="s">
        <v>251</v>
      </c>
      <c r="O75" s="89" t="s">
        <v>252</v>
      </c>
      <c r="P75" s="89" t="s">
        <v>252</v>
      </c>
      <c r="Q75" s="87" t="s">
        <v>253</v>
      </c>
      <c r="R75" s="87" t="s">
        <v>254</v>
      </c>
      <c r="S75" s="87" t="s">
        <v>255</v>
      </c>
      <c r="T75" s="87" t="s">
        <v>256</v>
      </c>
      <c r="U75" s="83" t="str">
        <f>VLOOKUP(C75,'LINE SHEET'!$B$5:$H$72,2,FALSE)</f>
        <v>GlowFusion - Micro-Tech Intuitive Active Bronzer - Radiance</v>
      </c>
      <c r="V75" s="83">
        <f>VLOOKUP($C75,'LINE SHEET'!$B$5:$I$72,3,FALSE)</f>
        <v>20.5</v>
      </c>
      <c r="W75" s="83">
        <f>VLOOKUP($C75,'LINE SHEET'!$B$5:$I$72,4,FALSE)</f>
        <v>41</v>
      </c>
      <c r="Z75" s="83">
        <f>VLOOKUP($C75,'LINE SHEET'!$B$5:$I$72,7,FALSE)</f>
        <v>81240501011</v>
      </c>
      <c r="AB75" s="63"/>
      <c r="AC75" s="63"/>
      <c r="AD75" s="63"/>
      <c r="AE75" s="63"/>
      <c r="AF75" s="63"/>
      <c r="AG75" s="63"/>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c r="BH75" s="63"/>
    </row>
    <row r="76" spans="1:60">
      <c r="A76" s="63"/>
      <c r="B76" s="117" t="e">
        <v>#N/A</v>
      </c>
      <c r="C76" s="84"/>
      <c r="D76" s="85"/>
      <c r="E76" s="86"/>
      <c r="F76" s="86"/>
      <c r="G76" s="87"/>
      <c r="H76" s="87"/>
      <c r="I76" s="87"/>
      <c r="J76" s="87"/>
      <c r="K76" s="87"/>
      <c r="L76" s="87"/>
      <c r="M76" s="87"/>
      <c r="N76" s="88"/>
      <c r="O76" s="89"/>
      <c r="P76" s="89"/>
      <c r="Q76" s="87"/>
      <c r="R76" s="87"/>
      <c r="S76" s="87"/>
      <c r="T76" s="87"/>
      <c r="U76" s="83" t="e">
        <f>VLOOKUP(C76,'LINE SHEET'!$B$5:$H$72,2,FALSE)</f>
        <v>#N/A</v>
      </c>
      <c r="V76" s="83" t="e">
        <f>VLOOKUP($C76,'LINE SHEET'!$B$5:$I$72,3,FALSE)</f>
        <v>#N/A</v>
      </c>
      <c r="W76" s="83" t="e">
        <f>VLOOKUP($C76,'LINE SHEET'!$B$5:$I$72,4,FALSE)</f>
        <v>#N/A</v>
      </c>
      <c r="Z76" s="83" t="e">
        <f>VLOOKUP($C76,'LINE SHEET'!$B$5:$I$72,7,FALSE)</f>
        <v>#N/A</v>
      </c>
      <c r="AB76" s="63"/>
      <c r="AC76" s="63"/>
      <c r="AD76" s="63"/>
      <c r="AE76" s="63"/>
      <c r="AF76" s="63"/>
      <c r="AG76" s="63"/>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c r="BH76" s="63"/>
    </row>
    <row r="77" spans="1:60" ht="201.6">
      <c r="A77" s="63">
        <v>86630308000</v>
      </c>
      <c r="B77" s="117">
        <v>86630308010</v>
      </c>
      <c r="C77" s="84">
        <v>847891006632</v>
      </c>
      <c r="D77" s="85" t="s">
        <v>106</v>
      </c>
      <c r="E77" s="86" t="s">
        <v>259</v>
      </c>
      <c r="F77" s="86" t="s">
        <v>260</v>
      </c>
      <c r="G77" s="87" t="s">
        <v>261</v>
      </c>
      <c r="H77" s="87" t="s">
        <v>262</v>
      </c>
      <c r="I77" s="87" t="s">
        <v>263</v>
      </c>
      <c r="J77" s="87" t="s">
        <v>264</v>
      </c>
      <c r="K77" s="87">
        <v>8.5</v>
      </c>
      <c r="L77" s="87" t="s">
        <v>112</v>
      </c>
      <c r="M77" s="87" t="s">
        <v>166</v>
      </c>
      <c r="N77" s="88" t="s">
        <v>151</v>
      </c>
      <c r="O77" s="89" t="s">
        <v>265</v>
      </c>
      <c r="P77" s="89" t="s">
        <v>265</v>
      </c>
      <c r="Q77" s="87" t="s">
        <v>266</v>
      </c>
      <c r="R77" s="87" t="s">
        <v>267</v>
      </c>
      <c r="S77" s="87" t="s">
        <v>268</v>
      </c>
      <c r="T77" s="87" t="s">
        <v>269</v>
      </c>
      <c r="U77" s="83" t="str">
        <f>VLOOKUP(C77,'LINE SHEET'!$B$5:$H$72,2,FALSE)</f>
        <v>SculptDiva - Contouring + Sculpting Blush + AmpliFat - Crave</v>
      </c>
      <c r="V77" s="83">
        <f>VLOOKUP($C77,'LINE SHEET'!$B$5:$I$72,3,FALSE)</f>
        <v>15.5</v>
      </c>
      <c r="W77" s="83">
        <f>VLOOKUP($C77,'LINE SHEET'!$B$5:$I$72,4,FALSE)</f>
        <v>31</v>
      </c>
      <c r="Z77" s="83">
        <f>VLOOKUP($C77,'LINE SHEET'!$B$5:$I$72,7,FALSE)</f>
        <v>86630308010</v>
      </c>
      <c r="AB77" s="63"/>
      <c r="AC77" s="63"/>
      <c r="AD77" s="63"/>
      <c r="AE77" s="63"/>
      <c r="AF77" s="63"/>
      <c r="AG77" s="63"/>
      <c r="AH77" s="63"/>
      <c r="AI77" s="63"/>
      <c r="AJ77" s="63"/>
      <c r="AK77" s="63"/>
      <c r="AL77" s="63"/>
      <c r="AM77" s="63"/>
      <c r="AN77" s="63"/>
      <c r="AO77" s="63"/>
      <c r="AP77" s="63"/>
      <c r="AQ77" s="63"/>
      <c r="AR77" s="63"/>
      <c r="AS77" s="63"/>
      <c r="AT77" s="63"/>
      <c r="AU77" s="63"/>
      <c r="AV77" s="63"/>
      <c r="AW77" s="63"/>
      <c r="AX77" s="63"/>
      <c r="AY77" s="63"/>
      <c r="AZ77" s="63"/>
      <c r="BA77" s="63"/>
      <c r="BB77" s="63"/>
      <c r="BC77" s="63"/>
      <c r="BD77" s="63"/>
      <c r="BE77" s="63"/>
      <c r="BF77" s="63"/>
      <c r="BG77" s="63"/>
      <c r="BH77" s="63"/>
    </row>
    <row r="78" spans="1:60">
      <c r="A78" s="63"/>
      <c r="B78" s="117" t="e">
        <v>#N/A</v>
      </c>
      <c r="C78" s="84"/>
      <c r="D78" s="85"/>
      <c r="E78" s="86"/>
      <c r="F78" s="86"/>
      <c r="G78" s="87"/>
      <c r="H78" s="87"/>
      <c r="I78" s="87"/>
      <c r="J78" s="87"/>
      <c r="K78" s="87"/>
      <c r="L78" s="87"/>
      <c r="M78" s="87"/>
      <c r="N78" s="88"/>
      <c r="O78" s="89"/>
      <c r="P78" s="89"/>
      <c r="Q78" s="87"/>
      <c r="R78" s="87"/>
      <c r="S78" s="87"/>
      <c r="T78" s="87"/>
      <c r="U78" s="83" t="e">
        <f>VLOOKUP(C78,'LINE SHEET'!$B$5:$H$72,2,FALSE)</f>
        <v>#N/A</v>
      </c>
      <c r="V78" s="83" t="e">
        <f>VLOOKUP($C78,'LINE SHEET'!$B$5:$I$72,3,FALSE)</f>
        <v>#N/A</v>
      </c>
      <c r="W78" s="83" t="e">
        <f>VLOOKUP($C78,'LINE SHEET'!$B$5:$I$72,4,FALSE)</f>
        <v>#N/A</v>
      </c>
      <c r="Z78" s="83" t="e">
        <f>VLOOKUP($C78,'LINE SHEET'!$B$5:$I$72,7,FALSE)</f>
        <v>#N/A</v>
      </c>
      <c r="AB78" s="63"/>
      <c r="AC78" s="63"/>
      <c r="AD78" s="63"/>
      <c r="AE78" s="63"/>
      <c r="AF78" s="63"/>
      <c r="AG78" s="63"/>
      <c r="AH78" s="63"/>
      <c r="AI78" s="63"/>
      <c r="AJ78" s="63"/>
      <c r="AK78" s="63"/>
      <c r="AL78" s="63"/>
      <c r="AM78" s="63"/>
      <c r="AN78" s="63"/>
      <c r="AO78" s="63"/>
      <c r="AP78" s="63"/>
      <c r="AQ78" s="63"/>
      <c r="AR78" s="63"/>
      <c r="AS78" s="63"/>
      <c r="AT78" s="63"/>
      <c r="AU78" s="63"/>
      <c r="AV78" s="63"/>
      <c r="AW78" s="63"/>
      <c r="AX78" s="63"/>
      <c r="AY78" s="63"/>
      <c r="AZ78" s="63"/>
      <c r="BA78" s="63"/>
      <c r="BB78" s="63"/>
      <c r="BC78" s="63"/>
      <c r="BD78" s="63"/>
      <c r="BE78" s="63"/>
      <c r="BF78" s="63"/>
      <c r="BG78" s="63"/>
      <c r="BH78" s="63"/>
    </row>
    <row r="79" spans="1:60">
      <c r="A79" s="63"/>
      <c r="B79" s="117" t="e">
        <v>#N/A</v>
      </c>
      <c r="C79" s="84"/>
      <c r="D79" s="85"/>
      <c r="E79" s="86"/>
      <c r="F79" s="86"/>
      <c r="G79" s="87"/>
      <c r="H79" s="87"/>
      <c r="I79" s="87"/>
      <c r="J79" s="87"/>
      <c r="K79" s="87"/>
      <c r="L79" s="87"/>
      <c r="M79" s="87"/>
      <c r="N79" s="88"/>
      <c r="O79" s="89"/>
      <c r="P79" s="89"/>
      <c r="Q79" s="87"/>
      <c r="R79" s="87"/>
      <c r="S79" s="87"/>
      <c r="T79" s="87"/>
      <c r="U79" s="83" t="e">
        <f>VLOOKUP(C79,'LINE SHEET'!$B$5:$H$72,2,FALSE)</f>
        <v>#N/A</v>
      </c>
      <c r="V79" s="83" t="e">
        <f>VLOOKUP($C79,'LINE SHEET'!$B$5:$I$72,3,FALSE)</f>
        <v>#N/A</v>
      </c>
      <c r="W79" s="83" t="e">
        <f>VLOOKUP($C79,'LINE SHEET'!$B$5:$I$72,4,FALSE)</f>
        <v>#N/A</v>
      </c>
      <c r="Z79" s="83" t="e">
        <f>VLOOKUP($C79,'LINE SHEET'!$B$5:$I$72,7,FALSE)</f>
        <v>#N/A</v>
      </c>
      <c r="AB79" s="63"/>
      <c r="AC79" s="63"/>
      <c r="AD79" s="63"/>
      <c r="AE79" s="63"/>
      <c r="AF79" s="63"/>
      <c r="AG79" s="63"/>
      <c r="AH79" s="63"/>
      <c r="AI79" s="63"/>
      <c r="AJ79" s="63"/>
      <c r="AK79" s="63"/>
      <c r="AL79" s="63"/>
      <c r="AM79" s="63"/>
      <c r="AN79" s="63"/>
      <c r="AO79" s="63"/>
      <c r="AP79" s="63"/>
      <c r="AQ79" s="63"/>
      <c r="AR79" s="63"/>
      <c r="AS79" s="63"/>
      <c r="AT79" s="63"/>
      <c r="AU79" s="63"/>
      <c r="AV79" s="63"/>
      <c r="AW79" s="63"/>
      <c r="AX79" s="63"/>
      <c r="AY79" s="63"/>
      <c r="AZ79" s="63"/>
      <c r="BA79" s="63"/>
      <c r="BB79" s="63"/>
      <c r="BC79" s="63"/>
      <c r="BD79" s="63"/>
      <c r="BE79" s="63"/>
      <c r="BF79" s="63"/>
      <c r="BG79" s="63"/>
      <c r="BH79" s="63"/>
    </row>
    <row r="80" spans="1:60" ht="201.6">
      <c r="A80" s="63">
        <v>86630208000</v>
      </c>
      <c r="B80" s="117">
        <v>86630208010</v>
      </c>
      <c r="C80" s="84">
        <v>847891006649</v>
      </c>
      <c r="D80" s="85" t="s">
        <v>106</v>
      </c>
      <c r="E80" s="86" t="s">
        <v>259</v>
      </c>
      <c r="F80" s="86" t="s">
        <v>260</v>
      </c>
      <c r="G80" s="87" t="s">
        <v>261</v>
      </c>
      <c r="H80" s="87" t="s">
        <v>262</v>
      </c>
      <c r="I80" s="87" t="s">
        <v>263</v>
      </c>
      <c r="J80" s="87" t="s">
        <v>264</v>
      </c>
      <c r="K80" s="87">
        <v>8.5</v>
      </c>
      <c r="L80" s="87" t="s">
        <v>112</v>
      </c>
      <c r="M80" s="87" t="s">
        <v>270</v>
      </c>
      <c r="N80" s="88" t="s">
        <v>151</v>
      </c>
      <c r="O80" s="89" t="s">
        <v>265</v>
      </c>
      <c r="P80" s="89" t="s">
        <v>265</v>
      </c>
      <c r="Q80" s="87" t="s">
        <v>266</v>
      </c>
      <c r="R80" s="87" t="s">
        <v>267</v>
      </c>
      <c r="S80" s="87" t="s">
        <v>268</v>
      </c>
      <c r="T80" s="87" t="s">
        <v>269</v>
      </c>
      <c r="U80" s="83" t="str">
        <f>VLOOKUP(C80,'LINE SHEET'!$B$5:$H$72,2,FALSE)</f>
        <v>SculptDiva - Contouring + Sculpting Blush + AmpliFat - Cherub</v>
      </c>
      <c r="V80" s="83">
        <f>VLOOKUP($C80,'LINE SHEET'!$B$5:$I$72,3,FALSE)</f>
        <v>15.5</v>
      </c>
      <c r="W80" s="83">
        <f>VLOOKUP($C80,'LINE SHEET'!$B$5:$I$72,4,FALSE)</f>
        <v>31</v>
      </c>
      <c r="Z80" s="83">
        <f>VLOOKUP($C80,'LINE SHEET'!$B$5:$I$72,7,FALSE)</f>
        <v>86630208010</v>
      </c>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63"/>
      <c r="BC80" s="63"/>
      <c r="BD80" s="63"/>
      <c r="BE80" s="63"/>
      <c r="BF80" s="63"/>
      <c r="BG80" s="63"/>
      <c r="BH80" s="63"/>
    </row>
    <row r="81" spans="1:60">
      <c r="A81" s="63"/>
      <c r="B81" s="117" t="e">
        <v>#N/A</v>
      </c>
      <c r="C81" s="84"/>
      <c r="D81" s="85"/>
      <c r="E81" s="86"/>
      <c r="F81" s="86"/>
      <c r="G81" s="87"/>
      <c r="H81" s="87"/>
      <c r="I81" s="87"/>
      <c r="J81" s="87"/>
      <c r="K81" s="87"/>
      <c r="L81" s="87"/>
      <c r="M81" s="87"/>
      <c r="N81" s="88"/>
      <c r="O81" s="89"/>
      <c r="P81" s="89"/>
      <c r="Q81" s="87"/>
      <c r="R81" s="87"/>
      <c r="S81" s="87"/>
      <c r="T81" s="87"/>
      <c r="U81" s="83" t="e">
        <f>VLOOKUP(C81,'LINE SHEET'!$B$5:$H$72,2,FALSE)</f>
        <v>#N/A</v>
      </c>
      <c r="V81" s="83" t="e">
        <f>VLOOKUP($C81,'LINE SHEET'!$B$5:$I$72,3,FALSE)</f>
        <v>#N/A</v>
      </c>
      <c r="W81" s="83" t="e">
        <f>VLOOKUP($C81,'LINE SHEET'!$B$5:$I$72,4,FALSE)</f>
        <v>#N/A</v>
      </c>
      <c r="Z81" s="83" t="e">
        <f>VLOOKUP($C81,'LINE SHEET'!$B$5:$I$72,7,FALSE)</f>
        <v>#N/A</v>
      </c>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63"/>
      <c r="BC81" s="63"/>
      <c r="BD81" s="63"/>
      <c r="BE81" s="63"/>
      <c r="BF81" s="63"/>
      <c r="BG81" s="63"/>
      <c r="BH81" s="63"/>
    </row>
    <row r="82" spans="1:60">
      <c r="A82" s="63"/>
      <c r="B82" s="117" t="e">
        <v>#N/A</v>
      </c>
      <c r="C82" s="84"/>
      <c r="D82" s="85"/>
      <c r="E82" s="86"/>
      <c r="F82" s="86"/>
      <c r="G82" s="87"/>
      <c r="H82" s="87"/>
      <c r="I82" s="87"/>
      <c r="J82" s="87"/>
      <c r="K82" s="87"/>
      <c r="L82" s="87"/>
      <c r="M82" s="87"/>
      <c r="N82" s="88"/>
      <c r="O82" s="89"/>
      <c r="P82" s="89"/>
      <c r="Q82" s="87"/>
      <c r="R82" s="87"/>
      <c r="S82" s="87"/>
      <c r="T82" s="87"/>
      <c r="U82" s="83" t="e">
        <f>VLOOKUP(C82,'LINE SHEET'!$B$5:$H$72,2,FALSE)</f>
        <v>#N/A</v>
      </c>
      <c r="V82" s="83" t="e">
        <f>VLOOKUP($C82,'LINE SHEET'!$B$5:$I$72,3,FALSE)</f>
        <v>#N/A</v>
      </c>
      <c r="W82" s="83" t="e">
        <f>VLOOKUP($C82,'LINE SHEET'!$B$5:$I$72,4,FALSE)</f>
        <v>#N/A</v>
      </c>
      <c r="Z82" s="83" t="e">
        <f>VLOOKUP($C82,'LINE SHEET'!$B$5:$I$72,7,FALSE)</f>
        <v>#N/A</v>
      </c>
      <c r="AB82" s="63"/>
      <c r="AC82" s="63"/>
      <c r="AD82" s="63"/>
      <c r="AE82" s="63"/>
      <c r="AF82" s="63"/>
      <c r="AG82" s="63"/>
      <c r="AH82" s="63"/>
      <c r="AI82" s="63"/>
      <c r="AJ82" s="63"/>
      <c r="AK82" s="63"/>
      <c r="AL82" s="63"/>
      <c r="AM82" s="63"/>
      <c r="AN82" s="63"/>
      <c r="AO82" s="63"/>
      <c r="AP82" s="63"/>
      <c r="AQ82" s="63"/>
      <c r="AR82" s="63"/>
      <c r="AS82" s="63"/>
      <c r="AT82" s="63"/>
      <c r="AU82" s="63"/>
      <c r="AV82" s="63"/>
      <c r="AW82" s="63"/>
      <c r="AX82" s="63"/>
      <c r="AY82" s="63"/>
      <c r="AZ82" s="63"/>
      <c r="BA82" s="63"/>
      <c r="BB82" s="63"/>
      <c r="BC82" s="63"/>
      <c r="BD82" s="63"/>
      <c r="BE82" s="63"/>
      <c r="BF82" s="63"/>
      <c r="BG82" s="63"/>
      <c r="BH82" s="63"/>
    </row>
    <row r="83" spans="1:60" ht="201.6">
      <c r="A83" s="63">
        <v>86630408000</v>
      </c>
      <c r="B83" s="117">
        <v>86630408010</v>
      </c>
      <c r="C83" s="84">
        <v>847891006656</v>
      </c>
      <c r="D83" s="85" t="s">
        <v>106</v>
      </c>
      <c r="E83" s="86" t="s">
        <v>259</v>
      </c>
      <c r="F83" s="86" t="s">
        <v>260</v>
      </c>
      <c r="G83" s="87" t="s">
        <v>261</v>
      </c>
      <c r="H83" s="87" t="s">
        <v>262</v>
      </c>
      <c r="I83" s="87" t="s">
        <v>263</v>
      </c>
      <c r="J83" s="87" t="s">
        <v>264</v>
      </c>
      <c r="K83" s="87">
        <v>8.5</v>
      </c>
      <c r="L83" s="87" t="s">
        <v>112</v>
      </c>
      <c r="M83" s="87" t="s">
        <v>271</v>
      </c>
      <c r="N83" s="88" t="s">
        <v>151</v>
      </c>
      <c r="O83" s="89" t="s">
        <v>265</v>
      </c>
      <c r="P83" s="89" t="s">
        <v>265</v>
      </c>
      <c r="Q83" s="87" t="s">
        <v>266</v>
      </c>
      <c r="R83" s="87" t="s">
        <v>267</v>
      </c>
      <c r="S83" s="87" t="s">
        <v>268</v>
      </c>
      <c r="T83" s="87" t="s">
        <v>269</v>
      </c>
      <c r="U83" s="83" t="str">
        <f>VLOOKUP(C83,'LINE SHEET'!$B$5:$H$72,2,FALSE)</f>
        <v>SculptDiva - Contouring + Sculpting Blush + AmpliFat - Haute</v>
      </c>
      <c r="V83" s="83">
        <f>VLOOKUP($C83,'LINE SHEET'!$B$5:$I$72,3,FALSE)</f>
        <v>15.5</v>
      </c>
      <c r="W83" s="83">
        <f>VLOOKUP($C83,'LINE SHEET'!$B$5:$I$72,4,FALSE)</f>
        <v>31</v>
      </c>
      <c r="Z83" s="83">
        <f>VLOOKUP($C83,'LINE SHEET'!$B$5:$I$72,7,FALSE)</f>
        <v>86630408010</v>
      </c>
      <c r="AB83" s="63"/>
      <c r="AC83" s="63"/>
      <c r="AD83" s="63"/>
      <c r="AE83" s="63"/>
      <c r="AF83" s="63"/>
      <c r="AG83" s="63"/>
      <c r="AH83" s="63"/>
      <c r="AI83" s="63"/>
      <c r="AJ83" s="63"/>
      <c r="AK83" s="63"/>
      <c r="AL83" s="63"/>
      <c r="AM83" s="63"/>
      <c r="AN83" s="63"/>
      <c r="AO83" s="63"/>
      <c r="AP83" s="63"/>
      <c r="AQ83" s="63"/>
      <c r="AR83" s="63"/>
      <c r="AS83" s="63"/>
      <c r="AT83" s="63"/>
      <c r="AU83" s="63"/>
      <c r="AV83" s="63"/>
      <c r="AW83" s="63"/>
      <c r="AX83" s="63"/>
      <c r="AY83" s="63"/>
      <c r="AZ83" s="63"/>
      <c r="BA83" s="63"/>
      <c r="BB83" s="63"/>
      <c r="BC83" s="63"/>
      <c r="BD83" s="63"/>
      <c r="BE83" s="63"/>
      <c r="BF83" s="63"/>
      <c r="BG83" s="63"/>
      <c r="BH83" s="63"/>
    </row>
    <row r="84" spans="1:60">
      <c r="A84" s="63"/>
      <c r="B84" s="117" t="e">
        <v>#N/A</v>
      </c>
      <c r="C84" s="84"/>
      <c r="D84" s="85"/>
      <c r="E84" s="86"/>
      <c r="F84" s="86"/>
      <c r="G84" s="87"/>
      <c r="H84" s="87"/>
      <c r="I84" s="87"/>
      <c r="J84" s="87"/>
      <c r="K84" s="87"/>
      <c r="L84" s="87"/>
      <c r="M84" s="87"/>
      <c r="N84" s="88"/>
      <c r="O84" s="89"/>
      <c r="P84" s="89"/>
      <c r="Q84" s="87"/>
      <c r="R84" s="87"/>
      <c r="S84" s="87"/>
      <c r="T84" s="87"/>
      <c r="U84" s="83" t="e">
        <f>VLOOKUP(C84,'LINE SHEET'!$B$5:$H$72,2,FALSE)</f>
        <v>#N/A</v>
      </c>
      <c r="V84" s="83" t="e">
        <f>VLOOKUP($C84,'LINE SHEET'!$B$5:$I$72,3,FALSE)</f>
        <v>#N/A</v>
      </c>
      <c r="W84" s="83" t="e">
        <f>VLOOKUP($C84,'LINE SHEET'!$B$5:$I$72,4,FALSE)</f>
        <v>#N/A</v>
      </c>
      <c r="Z84" s="83" t="e">
        <f>VLOOKUP($C84,'LINE SHEET'!$B$5:$I$72,7,FALSE)</f>
        <v>#N/A</v>
      </c>
      <c r="AB84" s="63"/>
      <c r="AC84" s="63"/>
      <c r="AD84" s="63"/>
      <c r="AE84" s="63"/>
      <c r="AF84" s="63"/>
      <c r="AG84" s="63"/>
      <c r="AH84" s="63"/>
      <c r="AI84" s="63"/>
      <c r="AJ84" s="63"/>
      <c r="AK84" s="63"/>
      <c r="AL84" s="63"/>
      <c r="AM84" s="63"/>
      <c r="AN84" s="63"/>
      <c r="AO84" s="63"/>
      <c r="AP84" s="63"/>
      <c r="AQ84" s="63"/>
      <c r="AR84" s="63"/>
      <c r="AS84" s="63"/>
      <c r="AT84" s="63"/>
      <c r="AU84" s="63"/>
      <c r="AV84" s="63"/>
      <c r="AW84" s="63"/>
      <c r="AX84" s="63"/>
      <c r="AY84" s="63"/>
      <c r="AZ84" s="63"/>
      <c r="BA84" s="63"/>
      <c r="BB84" s="63"/>
      <c r="BC84" s="63"/>
      <c r="BD84" s="63"/>
      <c r="BE84" s="63"/>
      <c r="BF84" s="63"/>
      <c r="BG84" s="63"/>
      <c r="BH84" s="63"/>
    </row>
    <row r="85" spans="1:60">
      <c r="A85" s="63"/>
      <c r="B85" s="117" t="e">
        <v>#N/A</v>
      </c>
      <c r="C85" s="84"/>
      <c r="D85" s="85"/>
      <c r="E85" s="86"/>
      <c r="F85" s="86"/>
      <c r="G85" s="87"/>
      <c r="H85" s="87"/>
      <c r="I85" s="87"/>
      <c r="J85" s="87"/>
      <c r="K85" s="87"/>
      <c r="L85" s="87"/>
      <c r="M85" s="87"/>
      <c r="N85" s="88"/>
      <c r="O85" s="89"/>
      <c r="P85" s="89"/>
      <c r="Q85" s="87"/>
      <c r="R85" s="87"/>
      <c r="S85" s="87"/>
      <c r="T85" s="87"/>
      <c r="U85" s="83" t="e">
        <f>VLOOKUP(C85,'LINE SHEET'!$B$5:$H$72,2,FALSE)</f>
        <v>#N/A</v>
      </c>
      <c r="V85" s="83" t="e">
        <f>VLOOKUP($C85,'LINE SHEET'!$B$5:$I$72,3,FALSE)</f>
        <v>#N/A</v>
      </c>
      <c r="W85" s="83" t="e">
        <f>VLOOKUP($C85,'LINE SHEET'!$B$5:$I$72,4,FALSE)</f>
        <v>#N/A</v>
      </c>
      <c r="Z85" s="83" t="e">
        <f>VLOOKUP($C85,'LINE SHEET'!$B$5:$I$72,7,FALSE)</f>
        <v>#N/A</v>
      </c>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row>
    <row r="86" spans="1:60" ht="201.6">
      <c r="A86" s="63">
        <v>86700308000</v>
      </c>
      <c r="B86" s="117">
        <v>86700308010</v>
      </c>
      <c r="C86" s="84">
        <v>847891009121</v>
      </c>
      <c r="D86" s="85" t="s">
        <v>106</v>
      </c>
      <c r="E86" s="86" t="s">
        <v>259</v>
      </c>
      <c r="F86" s="86" t="s">
        <v>260</v>
      </c>
      <c r="G86" s="87" t="s">
        <v>261</v>
      </c>
      <c r="H86" s="87" t="s">
        <v>262</v>
      </c>
      <c r="I86" s="87" t="s">
        <v>263</v>
      </c>
      <c r="J86" s="87" t="s">
        <v>264</v>
      </c>
      <c r="K86" s="87">
        <v>8.5</v>
      </c>
      <c r="L86" s="87" t="s">
        <v>112</v>
      </c>
      <c r="M86" s="87" t="s">
        <v>272</v>
      </c>
      <c r="N86" s="88" t="s">
        <v>151</v>
      </c>
      <c r="O86" s="89" t="s">
        <v>265</v>
      </c>
      <c r="P86" s="89" t="s">
        <v>265</v>
      </c>
      <c r="Q86" s="87" t="s">
        <v>266</v>
      </c>
      <c r="R86" s="87" t="s">
        <v>267</v>
      </c>
      <c r="S86" s="87" t="s">
        <v>268</v>
      </c>
      <c r="T86" s="87" t="s">
        <v>269</v>
      </c>
      <c r="U86" s="83" t="str">
        <f>VLOOKUP(C86,'LINE SHEET'!$B$5:$H$72,2,FALSE)</f>
        <v>SculptDiva - Contouring + Sculpting Blush + AmpliFat - Gossip</v>
      </c>
      <c r="V86" s="83">
        <f>VLOOKUP($C86,'LINE SHEET'!$B$5:$I$72,3,FALSE)</f>
        <v>15.5</v>
      </c>
      <c r="W86" s="83">
        <f>VLOOKUP($C86,'LINE SHEET'!$B$5:$I$72,4,FALSE)</f>
        <v>31</v>
      </c>
      <c r="Z86" s="83">
        <f>VLOOKUP($C86,'LINE SHEET'!$B$5:$I$72,7,FALSE)</f>
        <v>86700308010</v>
      </c>
      <c r="AB86" s="63"/>
      <c r="AC86" s="63"/>
      <c r="AD86" s="63"/>
      <c r="AE86" s="63"/>
      <c r="AF86" s="63"/>
      <c r="AG86" s="63"/>
      <c r="AH86" s="63"/>
      <c r="AI86" s="63"/>
      <c r="AJ86" s="63"/>
      <c r="AK86" s="63"/>
      <c r="AL86" s="63"/>
      <c r="AM86" s="63"/>
      <c r="AN86" s="63"/>
      <c r="AO86" s="63"/>
      <c r="AP86" s="63"/>
      <c r="AQ86" s="63"/>
      <c r="AR86" s="63"/>
      <c r="AS86" s="63"/>
      <c r="AT86" s="63"/>
      <c r="AU86" s="63"/>
      <c r="AV86" s="63"/>
      <c r="AW86" s="63"/>
      <c r="AX86" s="63"/>
      <c r="AY86" s="63"/>
      <c r="AZ86" s="63"/>
      <c r="BA86" s="63"/>
      <c r="BB86" s="63"/>
      <c r="BC86" s="63"/>
      <c r="BD86" s="63"/>
      <c r="BE86" s="63"/>
      <c r="BF86" s="63"/>
      <c r="BG86" s="63"/>
      <c r="BH86" s="63"/>
    </row>
    <row r="87" spans="1:60">
      <c r="A87" s="63"/>
      <c r="B87" s="117" t="e">
        <v>#N/A</v>
      </c>
      <c r="C87" s="84"/>
      <c r="D87" s="85"/>
      <c r="E87" s="86"/>
      <c r="F87" s="86"/>
      <c r="G87" s="87"/>
      <c r="H87" s="87"/>
      <c r="I87" s="87"/>
      <c r="J87" s="87"/>
      <c r="K87" s="87"/>
      <c r="L87" s="87"/>
      <c r="M87" s="87"/>
      <c r="N87" s="88"/>
      <c r="O87" s="89"/>
      <c r="P87" s="89"/>
      <c r="Q87" s="87"/>
      <c r="R87" s="87"/>
      <c r="S87" s="87"/>
      <c r="T87" s="87"/>
      <c r="U87" s="83" t="e">
        <f>VLOOKUP(C87,'LINE SHEET'!$B$5:$H$72,2,FALSE)</f>
        <v>#N/A</v>
      </c>
      <c r="V87" s="83" t="e">
        <f>VLOOKUP($C87,'LINE SHEET'!$B$5:$I$72,3,FALSE)</f>
        <v>#N/A</v>
      </c>
      <c r="W87" s="83" t="e">
        <f>VLOOKUP($C87,'LINE SHEET'!$B$5:$I$72,4,FALSE)</f>
        <v>#N/A</v>
      </c>
      <c r="Z87" s="83" t="e">
        <f>VLOOKUP($C87,'LINE SHEET'!$B$5:$I$72,7,FALSE)</f>
        <v>#N/A</v>
      </c>
      <c r="AB87" s="63"/>
      <c r="AC87" s="63"/>
      <c r="AD87" s="63"/>
      <c r="AE87" s="63"/>
      <c r="AF87" s="63"/>
      <c r="AG87" s="63"/>
      <c r="AH87" s="63"/>
      <c r="AI87" s="63"/>
      <c r="AJ87" s="63"/>
      <c r="AK87" s="63"/>
      <c r="AL87" s="63"/>
      <c r="AM87" s="63"/>
      <c r="AN87" s="63"/>
      <c r="AO87" s="63"/>
      <c r="AP87" s="63"/>
      <c r="AQ87" s="63"/>
      <c r="AR87" s="63"/>
      <c r="AS87" s="63"/>
      <c r="AT87" s="63"/>
      <c r="AU87" s="63"/>
      <c r="AV87" s="63"/>
      <c r="AW87" s="63"/>
      <c r="AX87" s="63"/>
      <c r="AY87" s="63"/>
      <c r="AZ87" s="63"/>
      <c r="BA87" s="63"/>
      <c r="BB87" s="63"/>
      <c r="BC87" s="63"/>
      <c r="BD87" s="63"/>
      <c r="BE87" s="63"/>
      <c r="BF87" s="63"/>
      <c r="BG87" s="63"/>
      <c r="BH87" s="63"/>
    </row>
    <row r="88" spans="1:60">
      <c r="A88" s="63"/>
      <c r="B88" s="117" t="e">
        <v>#N/A</v>
      </c>
      <c r="C88" s="84"/>
      <c r="D88" s="85"/>
      <c r="E88" s="86"/>
      <c r="F88" s="86"/>
      <c r="G88" s="87"/>
      <c r="H88" s="87"/>
      <c r="I88" s="87"/>
      <c r="J88" s="87"/>
      <c r="K88" s="87"/>
      <c r="L88" s="87"/>
      <c r="M88" s="87"/>
      <c r="N88" s="88"/>
      <c r="O88" s="89"/>
      <c r="P88" s="89"/>
      <c r="Q88" s="87"/>
      <c r="R88" s="87"/>
      <c r="S88" s="87"/>
      <c r="T88" s="87"/>
      <c r="U88" s="83" t="e">
        <f>VLOOKUP(C88,'LINE SHEET'!$B$5:$H$72,2,FALSE)</f>
        <v>#N/A</v>
      </c>
      <c r="V88" s="83" t="e">
        <f>VLOOKUP($C88,'LINE SHEET'!$B$5:$I$72,3,FALSE)</f>
        <v>#N/A</v>
      </c>
      <c r="W88" s="83" t="e">
        <f>VLOOKUP($C88,'LINE SHEET'!$B$5:$I$72,4,FALSE)</f>
        <v>#N/A</v>
      </c>
      <c r="Z88" s="83" t="e">
        <f>VLOOKUP($C88,'LINE SHEET'!$B$5:$I$72,7,FALSE)</f>
        <v>#N/A</v>
      </c>
      <c r="AB88" s="63"/>
      <c r="AC88" s="63"/>
      <c r="AD88" s="63"/>
      <c r="AE88" s="63"/>
      <c r="AF88" s="63"/>
      <c r="AG88" s="63"/>
      <c r="AH88" s="63"/>
      <c r="AI88" s="63"/>
      <c r="AJ88" s="63"/>
      <c r="AK88" s="63"/>
      <c r="AL88" s="63"/>
      <c r="AM88" s="63"/>
      <c r="AN88" s="63"/>
      <c r="AO88" s="63"/>
      <c r="AP88" s="63"/>
      <c r="AQ88" s="63"/>
      <c r="AR88" s="63"/>
      <c r="AS88" s="63"/>
      <c r="AT88" s="63"/>
      <c r="AU88" s="63"/>
      <c r="AV88" s="63"/>
      <c r="AW88" s="63"/>
      <c r="AX88" s="63"/>
      <c r="AY88" s="63"/>
      <c r="AZ88" s="63"/>
      <c r="BA88" s="63"/>
      <c r="BB88" s="63"/>
      <c r="BC88" s="63"/>
      <c r="BD88" s="63"/>
      <c r="BE88" s="63"/>
      <c r="BF88" s="63"/>
      <c r="BG88" s="63"/>
      <c r="BH88" s="63"/>
    </row>
    <row r="89" spans="1:60" ht="187.2">
      <c r="A89" s="63">
        <v>80230106000</v>
      </c>
      <c r="B89" s="117">
        <v>80230106010</v>
      </c>
      <c r="C89" s="84">
        <v>847891011032</v>
      </c>
      <c r="D89" s="85" t="s">
        <v>106</v>
      </c>
      <c r="E89" s="86" t="s">
        <v>273</v>
      </c>
      <c r="F89" s="86" t="s">
        <v>274</v>
      </c>
      <c r="G89" s="87" t="s">
        <v>275</v>
      </c>
      <c r="H89" s="87" t="s">
        <v>276</v>
      </c>
      <c r="I89" s="87" t="s">
        <v>277</v>
      </c>
      <c r="J89" s="87" t="s">
        <v>278</v>
      </c>
      <c r="K89" s="87">
        <v>3.6</v>
      </c>
      <c r="L89" s="87" t="s">
        <v>112</v>
      </c>
      <c r="M89" s="87" t="s">
        <v>279</v>
      </c>
      <c r="N89" s="88" t="s">
        <v>151</v>
      </c>
      <c r="O89" s="89" t="s">
        <v>280</v>
      </c>
      <c r="P89" s="89" t="s">
        <v>280</v>
      </c>
      <c r="Q89" s="87" t="s">
        <v>281</v>
      </c>
      <c r="R89" s="87" t="s">
        <v>282</v>
      </c>
      <c r="S89" s="87" t="s">
        <v>283</v>
      </c>
      <c r="T89" s="87" t="s">
        <v>284</v>
      </c>
      <c r="U89" s="83" t="str">
        <f>VLOOKUP(C89,'LINE SHEET'!$B$5:$H$72,2,FALSE)</f>
        <v>LipFusion Plump &amp; Shine Lipstick - Babydoll</v>
      </c>
      <c r="V89" s="83">
        <f>VLOOKUP($C89,'LINE SHEET'!$B$5:$I$72,3,FALSE)</f>
        <v>15.5</v>
      </c>
      <c r="W89" s="83">
        <f>VLOOKUP($C89,'LINE SHEET'!$B$5:$I$72,4,FALSE)</f>
        <v>31</v>
      </c>
      <c r="Z89" s="83">
        <f>VLOOKUP($C89,'LINE SHEET'!$B$5:$I$72,7,FALSE)</f>
        <v>80230106010</v>
      </c>
      <c r="AB89" s="63"/>
      <c r="AC89" s="63"/>
      <c r="AD89" s="63"/>
      <c r="AE89" s="63"/>
      <c r="AF89" s="63"/>
      <c r="AG89" s="63"/>
      <c r="AH89" s="63"/>
      <c r="AI89" s="63"/>
      <c r="AJ89" s="63"/>
      <c r="AK89" s="63"/>
      <c r="AL89" s="63"/>
      <c r="AM89" s="63"/>
      <c r="AN89" s="63"/>
      <c r="AO89" s="63"/>
      <c r="AP89" s="63"/>
      <c r="AQ89" s="63"/>
      <c r="AR89" s="63"/>
      <c r="AS89" s="63"/>
      <c r="AT89" s="63"/>
      <c r="AU89" s="63"/>
      <c r="AV89" s="63"/>
      <c r="AW89" s="63"/>
      <c r="AX89" s="63"/>
      <c r="AY89" s="63"/>
      <c r="AZ89" s="63"/>
      <c r="BA89" s="63"/>
      <c r="BB89" s="63"/>
      <c r="BC89" s="63"/>
      <c r="BD89" s="63"/>
      <c r="BE89" s="63"/>
      <c r="BF89" s="63"/>
      <c r="BG89" s="63"/>
      <c r="BH89" s="63"/>
    </row>
    <row r="90" spans="1:60">
      <c r="A90" s="63"/>
      <c r="B90" s="117" t="e">
        <v>#N/A</v>
      </c>
      <c r="C90" s="84"/>
      <c r="D90" s="85"/>
      <c r="E90" s="86"/>
      <c r="F90" s="86"/>
      <c r="G90" s="87"/>
      <c r="H90" s="87"/>
      <c r="I90" s="87"/>
      <c r="J90" s="87"/>
      <c r="K90" s="87"/>
      <c r="L90" s="87"/>
      <c r="M90" s="87"/>
      <c r="N90" s="88"/>
      <c r="O90" s="89"/>
      <c r="P90" s="89"/>
      <c r="Q90" s="87"/>
      <c r="R90" s="87"/>
      <c r="S90" s="87"/>
      <c r="T90" s="87"/>
      <c r="U90" s="83" t="e">
        <f>VLOOKUP(C90,'LINE SHEET'!$B$5:$H$72,2,FALSE)</f>
        <v>#N/A</v>
      </c>
      <c r="V90" s="83" t="e">
        <f>VLOOKUP($C90,'LINE SHEET'!$B$5:$I$72,3,FALSE)</f>
        <v>#N/A</v>
      </c>
      <c r="W90" s="83" t="e">
        <f>VLOOKUP($C90,'LINE SHEET'!$B$5:$I$72,4,FALSE)</f>
        <v>#N/A</v>
      </c>
      <c r="Z90" s="83" t="e">
        <f>VLOOKUP($C90,'LINE SHEET'!$B$5:$I$72,7,FALSE)</f>
        <v>#N/A</v>
      </c>
      <c r="AB90" s="63"/>
      <c r="AC90" s="63"/>
      <c r="AD90" s="63"/>
      <c r="AE90" s="63"/>
      <c r="AF90" s="63"/>
      <c r="AG90" s="63"/>
      <c r="AH90" s="63"/>
      <c r="AI90" s="63"/>
      <c r="AJ90" s="63"/>
      <c r="AK90" s="63"/>
      <c r="AL90" s="63"/>
      <c r="AM90" s="63"/>
      <c r="AN90" s="63"/>
      <c r="AO90" s="63"/>
      <c r="AP90" s="63"/>
      <c r="AQ90" s="63"/>
      <c r="AR90" s="63"/>
      <c r="AS90" s="63"/>
      <c r="AT90" s="63"/>
      <c r="AU90" s="63"/>
      <c r="AV90" s="63"/>
      <c r="AW90" s="63"/>
      <c r="AX90" s="63"/>
      <c r="AY90" s="63"/>
      <c r="AZ90" s="63"/>
      <c r="BA90" s="63"/>
      <c r="BB90" s="63"/>
      <c r="BC90" s="63"/>
      <c r="BD90" s="63"/>
      <c r="BE90" s="63"/>
      <c r="BF90" s="63"/>
      <c r="BG90" s="63"/>
      <c r="BH90" s="63"/>
    </row>
    <row r="91" spans="1:60" ht="187.2">
      <c r="A91" s="63">
        <v>80230206000</v>
      </c>
      <c r="B91" s="117">
        <v>80230206010</v>
      </c>
      <c r="C91" s="84">
        <v>847891011049</v>
      </c>
      <c r="D91" s="85" t="s">
        <v>106</v>
      </c>
      <c r="E91" s="86" t="s">
        <v>273</v>
      </c>
      <c r="F91" s="86" t="s">
        <v>274</v>
      </c>
      <c r="G91" s="87" t="s">
        <v>275</v>
      </c>
      <c r="H91" s="87" t="s">
        <v>276</v>
      </c>
      <c r="I91" s="87" t="s">
        <v>277</v>
      </c>
      <c r="J91" s="87" t="s">
        <v>278</v>
      </c>
      <c r="K91" s="87">
        <v>3.6</v>
      </c>
      <c r="L91" s="87" t="s">
        <v>112</v>
      </c>
      <c r="M91" s="87" t="s">
        <v>285</v>
      </c>
      <c r="N91" s="88" t="s">
        <v>151</v>
      </c>
      <c r="O91" s="89" t="s">
        <v>280</v>
      </c>
      <c r="P91" s="89" t="s">
        <v>280</v>
      </c>
      <c r="Q91" s="87" t="s">
        <v>281</v>
      </c>
      <c r="R91" s="87" t="s">
        <v>282</v>
      </c>
      <c r="S91" s="87" t="s">
        <v>283</v>
      </c>
      <c r="T91" s="87" t="s">
        <v>284</v>
      </c>
      <c r="U91" s="83" t="str">
        <f>VLOOKUP(C91,'LINE SHEET'!$B$5:$H$72,2,FALSE)</f>
        <v>LipFusion Plump &amp; Shine Lipstick - Lolita</v>
      </c>
      <c r="V91" s="83">
        <f>VLOOKUP($C91,'LINE SHEET'!$B$5:$I$72,3,FALSE)</f>
        <v>15.5</v>
      </c>
      <c r="W91" s="83">
        <f>VLOOKUP($C91,'LINE SHEET'!$B$5:$I$72,4,FALSE)</f>
        <v>31</v>
      </c>
      <c r="Z91" s="83">
        <f>VLOOKUP($C91,'LINE SHEET'!$B$5:$I$72,7,FALSE)</f>
        <v>80230206010</v>
      </c>
      <c r="AB91" s="63"/>
      <c r="AC91" s="63"/>
      <c r="AD91" s="63"/>
      <c r="AE91" s="63"/>
      <c r="AF91" s="63"/>
      <c r="AG91" s="63"/>
      <c r="AH91" s="63"/>
      <c r="AI91" s="63"/>
      <c r="AJ91" s="63"/>
      <c r="AK91" s="63"/>
      <c r="AL91" s="63"/>
      <c r="AM91" s="63"/>
      <c r="AN91" s="63"/>
      <c r="AO91" s="63"/>
      <c r="AP91" s="63"/>
      <c r="AQ91" s="63"/>
      <c r="AR91" s="63"/>
      <c r="AS91" s="63"/>
      <c r="AT91" s="63"/>
      <c r="AU91" s="63"/>
      <c r="AV91" s="63"/>
      <c r="AW91" s="63"/>
      <c r="AX91" s="63"/>
      <c r="AY91" s="63"/>
      <c r="AZ91" s="63"/>
      <c r="BA91" s="63"/>
      <c r="BB91" s="63"/>
      <c r="BC91" s="63"/>
      <c r="BD91" s="63"/>
      <c r="BE91" s="63"/>
      <c r="BF91" s="63"/>
      <c r="BG91" s="63"/>
      <c r="BH91" s="63"/>
    </row>
    <row r="92" spans="1:60">
      <c r="A92" s="63"/>
      <c r="B92" s="117" t="e">
        <v>#N/A</v>
      </c>
      <c r="C92" s="84"/>
      <c r="D92" s="85"/>
      <c r="E92" s="86"/>
      <c r="F92" s="86"/>
      <c r="G92" s="87"/>
      <c r="H92" s="87"/>
      <c r="I92" s="87"/>
      <c r="J92" s="87"/>
      <c r="K92" s="87"/>
      <c r="L92" s="87"/>
      <c r="M92" s="87"/>
      <c r="N92" s="88"/>
      <c r="O92" s="89"/>
      <c r="P92" s="89"/>
      <c r="Q92" s="87"/>
      <c r="R92" s="87"/>
      <c r="S92" s="87"/>
      <c r="T92" s="87"/>
      <c r="U92" s="83" t="e">
        <f>VLOOKUP(C92,'LINE SHEET'!$B$5:$H$72,2,FALSE)</f>
        <v>#N/A</v>
      </c>
      <c r="V92" s="83" t="e">
        <f>VLOOKUP($C92,'LINE SHEET'!$B$5:$I$72,3,FALSE)</f>
        <v>#N/A</v>
      </c>
      <c r="W92" s="83" t="e">
        <f>VLOOKUP($C92,'LINE SHEET'!$B$5:$I$72,4,FALSE)</f>
        <v>#N/A</v>
      </c>
      <c r="Z92" s="83" t="e">
        <f>VLOOKUP($C92,'LINE SHEET'!$B$5:$I$72,7,FALSE)</f>
        <v>#N/A</v>
      </c>
      <c r="AB92" s="63"/>
      <c r="AC92" s="63"/>
      <c r="AD92" s="63"/>
      <c r="AE92" s="63"/>
      <c r="AF92" s="63"/>
      <c r="AG92" s="63"/>
      <c r="AH92" s="63"/>
      <c r="AI92" s="63"/>
      <c r="AJ92" s="63"/>
      <c r="AK92" s="63"/>
      <c r="AL92" s="63"/>
      <c r="AM92" s="63"/>
      <c r="AN92" s="63"/>
      <c r="AO92" s="63"/>
      <c r="AP92" s="63"/>
      <c r="AQ92" s="63"/>
      <c r="AR92" s="63"/>
      <c r="AS92" s="63"/>
      <c r="AT92" s="63"/>
      <c r="AU92" s="63"/>
      <c r="AV92" s="63"/>
      <c r="AW92" s="63"/>
      <c r="AX92" s="63"/>
      <c r="AY92" s="63"/>
      <c r="AZ92" s="63"/>
      <c r="BA92" s="63"/>
      <c r="BB92" s="63"/>
      <c r="BC92" s="63"/>
      <c r="BD92" s="63"/>
      <c r="BE92" s="63"/>
      <c r="BF92" s="63"/>
      <c r="BG92" s="63"/>
      <c r="BH92" s="63"/>
    </row>
    <row r="93" spans="1:60" ht="187.2">
      <c r="A93" s="63">
        <v>80230306000</v>
      </c>
      <c r="B93" s="117">
        <v>80230306010</v>
      </c>
      <c r="C93" s="84">
        <v>847891011056</v>
      </c>
      <c r="D93" s="85" t="s">
        <v>106</v>
      </c>
      <c r="E93" s="86" t="s">
        <v>273</v>
      </c>
      <c r="F93" s="86" t="s">
        <v>274</v>
      </c>
      <c r="G93" s="87" t="s">
        <v>275</v>
      </c>
      <c r="H93" s="87" t="s">
        <v>276</v>
      </c>
      <c r="I93" s="87" t="s">
        <v>277</v>
      </c>
      <c r="J93" s="87" t="s">
        <v>278</v>
      </c>
      <c r="K93" s="87">
        <v>3.6</v>
      </c>
      <c r="L93" s="87" t="s">
        <v>112</v>
      </c>
      <c r="M93" s="87" t="s">
        <v>286</v>
      </c>
      <c r="N93" s="88" t="s">
        <v>151</v>
      </c>
      <c r="O93" s="89" t="s">
        <v>280</v>
      </c>
      <c r="P93" s="89" t="s">
        <v>280</v>
      </c>
      <c r="Q93" s="87" t="s">
        <v>281</v>
      </c>
      <c r="R93" s="87" t="s">
        <v>282</v>
      </c>
      <c r="S93" s="87" t="s">
        <v>283</v>
      </c>
      <c r="T93" s="87" t="s">
        <v>284</v>
      </c>
      <c r="U93" s="83" t="str">
        <f>VLOOKUP(C93,'LINE SHEET'!$B$5:$H$72,2,FALSE)</f>
        <v>LipFusion Plump &amp; Shine Lipstick - Foreplay</v>
      </c>
      <c r="V93" s="83">
        <f>VLOOKUP($C93,'LINE SHEET'!$B$5:$I$72,3,FALSE)</f>
        <v>15.5</v>
      </c>
      <c r="W93" s="83">
        <f>VLOOKUP($C93,'LINE SHEET'!$B$5:$I$72,4,FALSE)</f>
        <v>31</v>
      </c>
      <c r="Z93" s="83">
        <f>VLOOKUP($C93,'LINE SHEET'!$B$5:$I$72,7,FALSE)</f>
        <v>80230306010</v>
      </c>
      <c r="AB93" s="63"/>
      <c r="AC93" s="63"/>
      <c r="AD93" s="63"/>
      <c r="AE93" s="63"/>
      <c r="AF93" s="63"/>
      <c r="AG93" s="63"/>
      <c r="AH93" s="63"/>
      <c r="AI93" s="63"/>
      <c r="AJ93" s="63"/>
      <c r="AK93" s="63"/>
      <c r="AL93" s="63"/>
      <c r="AM93" s="63"/>
      <c r="AN93" s="63"/>
      <c r="AO93" s="63"/>
      <c r="AP93" s="63"/>
      <c r="AQ93" s="63"/>
      <c r="AR93" s="63"/>
      <c r="AS93" s="63"/>
      <c r="AT93" s="63"/>
      <c r="AU93" s="63"/>
      <c r="AV93" s="63"/>
      <c r="AW93" s="63"/>
      <c r="AX93" s="63"/>
      <c r="AY93" s="63"/>
      <c r="AZ93" s="63"/>
      <c r="BA93" s="63"/>
      <c r="BB93" s="63"/>
      <c r="BC93" s="63"/>
      <c r="BD93" s="63"/>
      <c r="BE93" s="63"/>
      <c r="BF93" s="63"/>
      <c r="BG93" s="63"/>
      <c r="BH93" s="63"/>
    </row>
    <row r="94" spans="1:60">
      <c r="A94" s="63"/>
      <c r="B94" s="117" t="e">
        <v>#N/A</v>
      </c>
      <c r="C94" s="84"/>
      <c r="D94" s="85"/>
      <c r="E94" s="86"/>
      <c r="F94" s="86"/>
      <c r="G94" s="87"/>
      <c r="H94" s="87"/>
      <c r="I94" s="87"/>
      <c r="J94" s="87"/>
      <c r="K94" s="87"/>
      <c r="L94" s="87"/>
      <c r="M94" s="87"/>
      <c r="N94" s="88"/>
      <c r="O94" s="89"/>
      <c r="P94" s="89"/>
      <c r="Q94" s="87"/>
      <c r="R94" s="87"/>
      <c r="S94" s="87"/>
      <c r="T94" s="87"/>
      <c r="U94" s="83" t="e">
        <f>VLOOKUP(C94,'LINE SHEET'!$B$5:$H$72,2,FALSE)</f>
        <v>#N/A</v>
      </c>
      <c r="V94" s="83" t="e">
        <f>VLOOKUP($C94,'LINE SHEET'!$B$5:$I$72,3,FALSE)</f>
        <v>#N/A</v>
      </c>
      <c r="W94" s="83" t="e">
        <f>VLOOKUP($C94,'LINE SHEET'!$B$5:$I$72,4,FALSE)</f>
        <v>#N/A</v>
      </c>
      <c r="Z94" s="83" t="e">
        <f>VLOOKUP($C94,'LINE SHEET'!$B$5:$I$72,7,FALSE)</f>
        <v>#N/A</v>
      </c>
      <c r="AB94" s="63"/>
      <c r="AC94" s="63"/>
      <c r="AD94" s="63"/>
      <c r="AE94" s="63"/>
      <c r="AF94" s="63"/>
      <c r="AG94" s="63"/>
      <c r="AH94" s="63"/>
      <c r="AI94" s="63"/>
      <c r="AJ94" s="63"/>
      <c r="AK94" s="63"/>
      <c r="AL94" s="63"/>
      <c r="AM94" s="63"/>
      <c r="AN94" s="63"/>
      <c r="AO94" s="63"/>
      <c r="AP94" s="63"/>
      <c r="AQ94" s="63"/>
      <c r="AR94" s="63"/>
      <c r="AS94" s="63"/>
      <c r="AT94" s="63"/>
      <c r="AU94" s="63"/>
      <c r="AV94" s="63"/>
      <c r="AW94" s="63"/>
      <c r="AX94" s="63"/>
      <c r="AY94" s="63"/>
      <c r="AZ94" s="63"/>
      <c r="BA94" s="63"/>
      <c r="BB94" s="63"/>
      <c r="BC94" s="63"/>
      <c r="BD94" s="63"/>
      <c r="BE94" s="63"/>
      <c r="BF94" s="63"/>
      <c r="BG94" s="63"/>
      <c r="BH94" s="63"/>
    </row>
    <row r="95" spans="1:60" ht="187.2">
      <c r="A95" s="63">
        <v>80230406000</v>
      </c>
      <c r="B95" s="117">
        <v>80230406010</v>
      </c>
      <c r="C95" s="84">
        <v>847891011063</v>
      </c>
      <c r="D95" s="85" t="s">
        <v>106</v>
      </c>
      <c r="E95" s="86" t="s">
        <v>273</v>
      </c>
      <c r="F95" s="86" t="s">
        <v>274</v>
      </c>
      <c r="G95" s="87" t="s">
        <v>275</v>
      </c>
      <c r="H95" s="87" t="s">
        <v>276</v>
      </c>
      <c r="I95" s="87" t="s">
        <v>277</v>
      </c>
      <c r="J95" s="87" t="s">
        <v>278</v>
      </c>
      <c r="K95" s="87">
        <v>3.6</v>
      </c>
      <c r="L95" s="87" t="s">
        <v>112</v>
      </c>
      <c r="M95" s="87" t="s">
        <v>287</v>
      </c>
      <c r="N95" s="88" t="s">
        <v>151</v>
      </c>
      <c r="O95" s="89" t="s">
        <v>280</v>
      </c>
      <c r="P95" s="89" t="s">
        <v>280</v>
      </c>
      <c r="Q95" s="87" t="s">
        <v>281</v>
      </c>
      <c r="R95" s="87" t="s">
        <v>282</v>
      </c>
      <c r="S95" s="87" t="s">
        <v>283</v>
      </c>
      <c r="T95" s="87" t="s">
        <v>284</v>
      </c>
      <c r="U95" s="83" t="str">
        <f>VLOOKUP(C95,'LINE SHEET'!$B$5:$H$72,2,FALSE)</f>
        <v>LipFusion Plump &amp; Shine Lipstick - Tease</v>
      </c>
      <c r="V95" s="83">
        <f>VLOOKUP($C95,'LINE SHEET'!$B$5:$I$72,3,FALSE)</f>
        <v>15.5</v>
      </c>
      <c r="W95" s="83">
        <f>VLOOKUP($C95,'LINE SHEET'!$B$5:$I$72,4,FALSE)</f>
        <v>31</v>
      </c>
      <c r="Z95" s="83">
        <f>VLOOKUP($C95,'LINE SHEET'!$B$5:$I$72,7,FALSE)</f>
        <v>80230406010</v>
      </c>
      <c r="AB95" s="63"/>
      <c r="AC95" s="63"/>
      <c r="AD95" s="63"/>
      <c r="AE95" s="63"/>
      <c r="AF95" s="63"/>
      <c r="AG95" s="63"/>
      <c r="AH95" s="63"/>
      <c r="AI95" s="63"/>
      <c r="AJ95" s="63"/>
      <c r="AK95" s="63"/>
      <c r="AL95" s="63"/>
      <c r="AM95" s="63"/>
      <c r="AN95" s="63"/>
      <c r="AO95" s="63"/>
      <c r="AP95" s="63"/>
      <c r="AQ95" s="63"/>
      <c r="AR95" s="63"/>
      <c r="AS95" s="63"/>
      <c r="AT95" s="63"/>
      <c r="AU95" s="63"/>
      <c r="AV95" s="63"/>
      <c r="AW95" s="63"/>
      <c r="AX95" s="63"/>
      <c r="AY95" s="63"/>
      <c r="AZ95" s="63"/>
      <c r="BA95" s="63"/>
      <c r="BB95" s="63"/>
      <c r="BC95" s="63"/>
      <c r="BD95" s="63"/>
      <c r="BE95" s="63"/>
      <c r="BF95" s="63"/>
      <c r="BG95" s="63"/>
      <c r="BH95" s="63"/>
    </row>
    <row r="96" spans="1:60">
      <c r="A96" s="63"/>
      <c r="B96" s="117" t="e">
        <v>#N/A</v>
      </c>
      <c r="C96" s="84"/>
      <c r="D96" s="85"/>
      <c r="E96" s="86"/>
      <c r="F96" s="86"/>
      <c r="G96" s="87"/>
      <c r="H96" s="87"/>
      <c r="I96" s="87"/>
      <c r="J96" s="87"/>
      <c r="K96" s="87"/>
      <c r="L96" s="87"/>
      <c r="M96" s="87"/>
      <c r="N96" s="88"/>
      <c r="O96" s="89"/>
      <c r="P96" s="89"/>
      <c r="Q96" s="87"/>
      <c r="R96" s="87"/>
      <c r="S96" s="87"/>
      <c r="T96" s="87"/>
      <c r="U96" s="83" t="e">
        <f>VLOOKUP(C96,'LINE SHEET'!$B$5:$H$72,2,FALSE)</f>
        <v>#N/A</v>
      </c>
      <c r="V96" s="83" t="e">
        <f>VLOOKUP($C96,'LINE SHEET'!$B$5:$I$72,3,FALSE)</f>
        <v>#N/A</v>
      </c>
      <c r="W96" s="83" t="e">
        <f>VLOOKUP($C96,'LINE SHEET'!$B$5:$I$72,4,FALSE)</f>
        <v>#N/A</v>
      </c>
      <c r="Z96" s="83" t="e">
        <f>VLOOKUP($C96,'LINE SHEET'!$B$5:$I$72,7,FALSE)</f>
        <v>#N/A</v>
      </c>
      <c r="AB96" s="63"/>
      <c r="AC96" s="63"/>
      <c r="AD96" s="63"/>
      <c r="AE96" s="63"/>
      <c r="AF96" s="63"/>
      <c r="AG96" s="63"/>
      <c r="AH96" s="63"/>
      <c r="AI96" s="63"/>
      <c r="AJ96" s="63"/>
      <c r="AK96" s="63"/>
      <c r="AL96" s="63"/>
      <c r="AM96" s="63"/>
      <c r="AN96" s="63"/>
      <c r="AO96" s="63"/>
      <c r="AP96" s="63"/>
      <c r="AQ96" s="63"/>
      <c r="AR96" s="63"/>
      <c r="AS96" s="63"/>
      <c r="AT96" s="63"/>
      <c r="AU96" s="63"/>
      <c r="AV96" s="63"/>
      <c r="AW96" s="63"/>
      <c r="AX96" s="63"/>
      <c r="AY96" s="63"/>
      <c r="AZ96" s="63"/>
      <c r="BA96" s="63"/>
      <c r="BB96" s="63"/>
      <c r="BC96" s="63"/>
      <c r="BD96" s="63"/>
      <c r="BE96" s="63"/>
      <c r="BF96" s="63"/>
      <c r="BG96" s="63"/>
      <c r="BH96" s="63"/>
    </row>
    <row r="97" spans="1:60" ht="187.2">
      <c r="A97" s="63">
        <v>80230506000</v>
      </c>
      <c r="B97" s="117">
        <v>80230506010</v>
      </c>
      <c r="C97" s="84">
        <v>847891011070</v>
      </c>
      <c r="D97" s="85" t="s">
        <v>106</v>
      </c>
      <c r="E97" s="86" t="s">
        <v>273</v>
      </c>
      <c r="F97" s="86" t="s">
        <v>274</v>
      </c>
      <c r="G97" s="87" t="s">
        <v>275</v>
      </c>
      <c r="H97" s="87" t="s">
        <v>276</v>
      </c>
      <c r="I97" s="87" t="s">
        <v>277</v>
      </c>
      <c r="J97" s="87" t="s">
        <v>278</v>
      </c>
      <c r="K97" s="87">
        <v>3.6</v>
      </c>
      <c r="L97" s="87" t="s">
        <v>112</v>
      </c>
      <c r="M97" s="87" t="s">
        <v>288</v>
      </c>
      <c r="N97" s="88" t="s">
        <v>168</v>
      </c>
      <c r="O97" s="89" t="s">
        <v>280</v>
      </c>
      <c r="P97" s="89" t="s">
        <v>280</v>
      </c>
      <c r="Q97" s="87" t="s">
        <v>281</v>
      </c>
      <c r="R97" s="87" t="s">
        <v>282</v>
      </c>
      <c r="S97" s="87" t="s">
        <v>283</v>
      </c>
      <c r="T97" s="87" t="s">
        <v>284</v>
      </c>
      <c r="U97" s="83" t="str">
        <f>VLOOKUP(C97,'LINE SHEET'!$B$5:$H$72,2,FALSE)</f>
        <v>LipFusion Plump &amp; Shine Lipstick - Pillow Talk</v>
      </c>
      <c r="V97" s="83">
        <f>VLOOKUP($C97,'LINE SHEET'!$B$5:$I$72,3,FALSE)</f>
        <v>15.5</v>
      </c>
      <c r="W97" s="83">
        <f>VLOOKUP($C97,'LINE SHEET'!$B$5:$I$72,4,FALSE)</f>
        <v>31</v>
      </c>
      <c r="Z97" s="83">
        <f>VLOOKUP($C97,'LINE SHEET'!$B$5:$I$72,7,FALSE)</f>
        <v>80230506010</v>
      </c>
      <c r="AB97" s="63"/>
      <c r="AC97" s="63"/>
      <c r="AD97" s="63"/>
      <c r="AE97" s="63"/>
      <c r="AF97" s="63"/>
      <c r="AG97" s="63"/>
      <c r="AH97" s="63"/>
      <c r="AI97" s="63"/>
      <c r="AJ97" s="63"/>
      <c r="AK97" s="63"/>
      <c r="AL97" s="63"/>
      <c r="AM97" s="63"/>
      <c r="AN97" s="63"/>
      <c r="AO97" s="63"/>
      <c r="AP97" s="63"/>
      <c r="AQ97" s="63"/>
      <c r="AR97" s="63"/>
      <c r="AS97" s="63"/>
      <c r="AT97" s="63"/>
      <c r="AU97" s="63"/>
      <c r="AV97" s="63"/>
      <c r="AW97" s="63"/>
      <c r="AX97" s="63"/>
      <c r="AY97" s="63"/>
      <c r="AZ97" s="63"/>
      <c r="BA97" s="63"/>
      <c r="BB97" s="63"/>
      <c r="BC97" s="63"/>
      <c r="BD97" s="63"/>
      <c r="BE97" s="63"/>
      <c r="BF97" s="63"/>
      <c r="BG97" s="63"/>
      <c r="BH97" s="63"/>
    </row>
    <row r="98" spans="1:60">
      <c r="A98" s="63"/>
      <c r="B98" s="117" t="e">
        <v>#N/A</v>
      </c>
      <c r="C98" s="84"/>
      <c r="D98" s="85"/>
      <c r="E98" s="86"/>
      <c r="F98" s="86"/>
      <c r="G98" s="87"/>
      <c r="H98" s="87"/>
      <c r="I98" s="87"/>
      <c r="J98" s="87"/>
      <c r="K98" s="87"/>
      <c r="L98" s="87"/>
      <c r="M98" s="87"/>
      <c r="N98" s="88"/>
      <c r="O98" s="89"/>
      <c r="P98" s="89"/>
      <c r="Q98" s="87"/>
      <c r="R98" s="87"/>
      <c r="S98" s="87"/>
      <c r="T98" s="87"/>
      <c r="U98" s="83" t="e">
        <f>VLOOKUP(C98,'LINE SHEET'!$B$5:$H$72,2,FALSE)</f>
        <v>#N/A</v>
      </c>
      <c r="V98" s="83" t="e">
        <f>VLOOKUP($C98,'LINE SHEET'!$B$5:$I$72,3,FALSE)</f>
        <v>#N/A</v>
      </c>
      <c r="W98" s="83" t="e">
        <f>VLOOKUP($C98,'LINE SHEET'!$B$5:$I$72,4,FALSE)</f>
        <v>#N/A</v>
      </c>
      <c r="Z98" s="83" t="e">
        <f>VLOOKUP($C98,'LINE SHEET'!$B$5:$I$72,7,FALSE)</f>
        <v>#N/A</v>
      </c>
      <c r="AB98" s="63"/>
      <c r="AC98" s="63"/>
      <c r="AD98" s="63"/>
      <c r="AE98" s="63"/>
      <c r="AF98" s="63"/>
      <c r="AG98" s="63"/>
      <c r="AH98" s="63"/>
      <c r="AI98" s="63"/>
      <c r="AJ98" s="63"/>
      <c r="AK98" s="63"/>
      <c r="AL98" s="63"/>
      <c r="AM98" s="63"/>
      <c r="AN98" s="63"/>
      <c r="AO98" s="63"/>
      <c r="AP98" s="63"/>
      <c r="AQ98" s="63"/>
      <c r="AR98" s="63"/>
      <c r="AS98" s="63"/>
      <c r="AT98" s="63"/>
      <c r="AU98" s="63"/>
      <c r="AV98" s="63"/>
      <c r="AW98" s="63"/>
      <c r="AX98" s="63"/>
      <c r="AY98" s="63"/>
      <c r="AZ98" s="63"/>
      <c r="BA98" s="63"/>
      <c r="BB98" s="63"/>
      <c r="BC98" s="63"/>
      <c r="BD98" s="63"/>
      <c r="BE98" s="63"/>
      <c r="BF98" s="63"/>
      <c r="BG98" s="63"/>
      <c r="BH98" s="63"/>
    </row>
    <row r="99" spans="1:60" ht="187.2">
      <c r="A99" s="63">
        <v>80230606000</v>
      </c>
      <c r="B99" s="117">
        <v>80230606010</v>
      </c>
      <c r="C99" s="84">
        <v>847891011087</v>
      </c>
      <c r="D99" s="85" t="s">
        <v>106</v>
      </c>
      <c r="E99" s="86" t="s">
        <v>273</v>
      </c>
      <c r="F99" s="86" t="s">
        <v>274</v>
      </c>
      <c r="G99" s="87" t="s">
        <v>275</v>
      </c>
      <c r="H99" s="87" t="s">
        <v>276</v>
      </c>
      <c r="I99" s="87" t="s">
        <v>277</v>
      </c>
      <c r="J99" s="87" t="s">
        <v>278</v>
      </c>
      <c r="K99" s="87">
        <v>3.6</v>
      </c>
      <c r="L99" s="87" t="s">
        <v>112</v>
      </c>
      <c r="M99" s="87" t="s">
        <v>289</v>
      </c>
      <c r="N99" s="88" t="s">
        <v>168</v>
      </c>
      <c r="O99" s="89" t="s">
        <v>280</v>
      </c>
      <c r="P99" s="89" t="s">
        <v>280</v>
      </c>
      <c r="Q99" s="87" t="s">
        <v>281</v>
      </c>
      <c r="R99" s="87" t="s">
        <v>282</v>
      </c>
      <c r="S99" s="87" t="s">
        <v>283</v>
      </c>
      <c r="T99" s="87" t="s">
        <v>284</v>
      </c>
      <c r="U99" s="83" t="str">
        <f>VLOOKUP(C99,'LINE SHEET'!$B$5:$H$72,2,FALSE)</f>
        <v>LipFusion Plump &amp; Shine Lipstick - La Femme</v>
      </c>
      <c r="V99" s="83">
        <f>VLOOKUP($C99,'LINE SHEET'!$B$5:$I$72,3,FALSE)</f>
        <v>15.5</v>
      </c>
      <c r="W99" s="83">
        <f>VLOOKUP($C99,'LINE SHEET'!$B$5:$I$72,4,FALSE)</f>
        <v>31</v>
      </c>
      <c r="Z99" s="83">
        <f>VLOOKUP($C99,'LINE SHEET'!$B$5:$I$72,7,FALSE)</f>
        <v>80230606010</v>
      </c>
      <c r="AB99" s="63"/>
      <c r="AC99" s="63"/>
      <c r="AD99" s="63"/>
      <c r="AE99" s="63"/>
      <c r="AF99" s="63"/>
      <c r="AG99" s="63"/>
      <c r="AH99" s="63"/>
      <c r="AI99" s="63"/>
      <c r="AJ99" s="63"/>
      <c r="AK99" s="63"/>
      <c r="AL99" s="63"/>
      <c r="AM99" s="63"/>
      <c r="AN99" s="63"/>
      <c r="AO99" s="63"/>
      <c r="AP99" s="63"/>
      <c r="AQ99" s="63"/>
      <c r="AR99" s="63"/>
      <c r="AS99" s="63"/>
      <c r="AT99" s="63"/>
      <c r="AU99" s="63"/>
      <c r="AV99" s="63"/>
      <c r="AW99" s="63"/>
      <c r="AX99" s="63"/>
      <c r="AY99" s="63"/>
      <c r="AZ99" s="63"/>
      <c r="BA99" s="63"/>
      <c r="BB99" s="63"/>
      <c r="BC99" s="63"/>
      <c r="BD99" s="63"/>
      <c r="BE99" s="63"/>
      <c r="BF99" s="63"/>
      <c r="BG99" s="63"/>
      <c r="BH99" s="63"/>
    </row>
    <row r="100" spans="1:60">
      <c r="A100" s="63"/>
      <c r="B100" s="117" t="e">
        <v>#N/A</v>
      </c>
      <c r="C100" s="84"/>
      <c r="D100" s="85"/>
      <c r="E100" s="86"/>
      <c r="F100" s="86"/>
      <c r="G100" s="87"/>
      <c r="H100" s="87"/>
      <c r="I100" s="87"/>
      <c r="J100" s="87"/>
      <c r="K100" s="87"/>
      <c r="L100" s="87"/>
      <c r="M100" s="87"/>
      <c r="N100" s="88"/>
      <c r="O100" s="89"/>
      <c r="P100" s="89"/>
      <c r="Q100" s="87"/>
      <c r="R100" s="87"/>
      <c r="S100" s="87"/>
      <c r="T100" s="87"/>
      <c r="U100" s="83" t="e">
        <f>VLOOKUP(C100,'LINE SHEET'!$B$5:$H$72,2,FALSE)</f>
        <v>#N/A</v>
      </c>
      <c r="V100" s="83" t="e">
        <f>VLOOKUP($C100,'LINE SHEET'!$B$5:$I$72,3,FALSE)</f>
        <v>#N/A</v>
      </c>
      <c r="W100" s="83" t="e">
        <f>VLOOKUP($C100,'LINE SHEET'!$B$5:$I$72,4,FALSE)</f>
        <v>#N/A</v>
      </c>
      <c r="Z100" s="83" t="e">
        <f>VLOOKUP($C100,'LINE SHEET'!$B$5:$I$72,7,FALSE)</f>
        <v>#N/A</v>
      </c>
      <c r="AB100" s="63"/>
      <c r="AC100" s="63"/>
      <c r="AD100" s="63"/>
      <c r="AE100" s="63"/>
      <c r="AF100" s="63"/>
      <c r="AG100" s="63"/>
      <c r="AH100" s="63"/>
      <c r="AI100" s="63"/>
      <c r="AJ100" s="63"/>
      <c r="AK100" s="63"/>
      <c r="AL100" s="63"/>
      <c r="AM100" s="63"/>
      <c r="AN100" s="63"/>
      <c r="AO100" s="63"/>
      <c r="AP100" s="63"/>
      <c r="AQ100" s="63"/>
      <c r="AR100" s="63"/>
      <c r="AS100" s="63"/>
      <c r="AT100" s="63"/>
      <c r="AU100" s="63"/>
      <c r="AV100" s="63"/>
      <c r="AW100" s="63"/>
      <c r="AX100" s="63"/>
      <c r="AY100" s="63"/>
      <c r="AZ100" s="63"/>
      <c r="BA100" s="63"/>
      <c r="BB100" s="63"/>
      <c r="BC100" s="63"/>
      <c r="BD100" s="63"/>
      <c r="BE100" s="63"/>
      <c r="BF100" s="63"/>
      <c r="BG100" s="63"/>
      <c r="BH100" s="63"/>
    </row>
    <row r="101" spans="1:60" ht="187.2">
      <c r="A101" s="63">
        <v>80230706000</v>
      </c>
      <c r="B101" s="117">
        <v>80230706010</v>
      </c>
      <c r="C101" s="84">
        <v>847891011094</v>
      </c>
      <c r="D101" s="85" t="s">
        <v>106</v>
      </c>
      <c r="E101" s="86" t="s">
        <v>273</v>
      </c>
      <c r="F101" s="86" t="s">
        <v>274</v>
      </c>
      <c r="G101" s="87" t="s">
        <v>275</v>
      </c>
      <c r="H101" s="87" t="s">
        <v>276</v>
      </c>
      <c r="I101" s="87" t="s">
        <v>277</v>
      </c>
      <c r="J101" s="87" t="s">
        <v>278</v>
      </c>
      <c r="K101" s="87">
        <v>3.6</v>
      </c>
      <c r="L101" s="87" t="s">
        <v>112</v>
      </c>
      <c r="M101" s="87" t="s">
        <v>290</v>
      </c>
      <c r="N101" s="88" t="s">
        <v>251</v>
      </c>
      <c r="O101" s="89" t="s">
        <v>280</v>
      </c>
      <c r="P101" s="89" t="s">
        <v>280</v>
      </c>
      <c r="Q101" s="87" t="s">
        <v>281</v>
      </c>
      <c r="R101" s="87" t="s">
        <v>282</v>
      </c>
      <c r="S101" s="87" t="s">
        <v>283</v>
      </c>
      <c r="T101" s="87" t="s">
        <v>284</v>
      </c>
      <c r="U101" s="83" t="str">
        <f>VLOOKUP(C101,'LINE SHEET'!$B$5:$H$72,2,FALSE)</f>
        <v>LipFusion Plump &amp; Shine Lipstick - Silk Stockings</v>
      </c>
      <c r="V101" s="83">
        <f>VLOOKUP($C101,'LINE SHEET'!$B$5:$I$72,3,FALSE)</f>
        <v>15.5</v>
      </c>
      <c r="W101" s="83">
        <f>VLOOKUP($C101,'LINE SHEET'!$B$5:$I$72,4,FALSE)</f>
        <v>31</v>
      </c>
      <c r="Z101" s="83">
        <f>VLOOKUP($C101,'LINE SHEET'!$B$5:$I$72,7,FALSE)</f>
        <v>80230706010</v>
      </c>
      <c r="AB101" s="63"/>
      <c r="AC101" s="63"/>
      <c r="AD101" s="63"/>
      <c r="AE101" s="63"/>
      <c r="AF101" s="63"/>
      <c r="AG101" s="63"/>
      <c r="AH101" s="63"/>
      <c r="AI101" s="63"/>
      <c r="AJ101" s="63"/>
      <c r="AK101" s="63"/>
      <c r="AL101" s="63"/>
      <c r="AM101" s="63"/>
      <c r="AN101" s="63"/>
      <c r="AO101" s="63"/>
      <c r="AP101" s="63"/>
      <c r="AQ101" s="63"/>
      <c r="AR101" s="63"/>
      <c r="AS101" s="63"/>
      <c r="AT101" s="63"/>
      <c r="AU101" s="63"/>
      <c r="AV101" s="63"/>
      <c r="AW101" s="63"/>
      <c r="AX101" s="63"/>
      <c r="AY101" s="63"/>
      <c r="AZ101" s="63"/>
      <c r="BA101" s="63"/>
      <c r="BB101" s="63"/>
      <c r="BC101" s="63"/>
      <c r="BD101" s="63"/>
      <c r="BE101" s="63"/>
      <c r="BF101" s="63"/>
      <c r="BG101" s="63"/>
      <c r="BH101" s="63"/>
    </row>
    <row r="102" spans="1:60">
      <c r="A102" s="63"/>
      <c r="B102" s="117" t="e">
        <v>#N/A</v>
      </c>
      <c r="C102" s="84"/>
      <c r="D102" s="85"/>
      <c r="E102" s="86"/>
      <c r="F102" s="86"/>
      <c r="G102" s="87"/>
      <c r="H102" s="87"/>
      <c r="I102" s="87"/>
      <c r="J102" s="87"/>
      <c r="K102" s="87"/>
      <c r="L102" s="87"/>
      <c r="M102" s="87"/>
      <c r="N102" s="88"/>
      <c r="O102" s="89"/>
      <c r="P102" s="89"/>
      <c r="Q102" s="87"/>
      <c r="R102" s="87"/>
      <c r="S102" s="87"/>
      <c r="T102" s="87"/>
      <c r="U102" s="83" t="e">
        <f>VLOOKUP(C102,'LINE SHEET'!$B$5:$H$72,2,FALSE)</f>
        <v>#N/A</v>
      </c>
      <c r="V102" s="83" t="e">
        <f>VLOOKUP($C102,'LINE SHEET'!$B$5:$I$72,3,FALSE)</f>
        <v>#N/A</v>
      </c>
      <c r="W102" s="83" t="e">
        <f>VLOOKUP($C102,'LINE SHEET'!$B$5:$I$72,4,FALSE)</f>
        <v>#N/A</v>
      </c>
      <c r="Z102" s="83" t="e">
        <f>VLOOKUP($C102,'LINE SHEET'!$B$5:$I$72,7,FALSE)</f>
        <v>#N/A</v>
      </c>
      <c r="AB102" s="63"/>
      <c r="AC102" s="63"/>
      <c r="AD102" s="63"/>
      <c r="AE102" s="63"/>
      <c r="AF102" s="63"/>
      <c r="AG102" s="63"/>
      <c r="AH102" s="63"/>
      <c r="AI102" s="63"/>
      <c r="AJ102" s="63"/>
      <c r="AK102" s="63"/>
      <c r="AL102" s="63"/>
      <c r="AM102" s="63"/>
      <c r="AN102" s="63"/>
      <c r="AO102" s="63"/>
      <c r="AP102" s="63"/>
      <c r="AQ102" s="63"/>
      <c r="AR102" s="63"/>
      <c r="AS102" s="63"/>
      <c r="AT102" s="63"/>
      <c r="AU102" s="63"/>
      <c r="AV102" s="63"/>
      <c r="AW102" s="63"/>
      <c r="AX102" s="63"/>
      <c r="AY102" s="63"/>
      <c r="AZ102" s="63"/>
      <c r="BA102" s="63"/>
      <c r="BB102" s="63"/>
      <c r="BC102" s="63"/>
      <c r="BD102" s="63"/>
      <c r="BE102" s="63"/>
      <c r="BF102" s="63"/>
      <c r="BG102" s="63"/>
      <c r="BH102" s="63"/>
    </row>
    <row r="103" spans="1:60" ht="187.2">
      <c r="A103" s="63">
        <v>80230806000</v>
      </c>
      <c r="B103" s="117">
        <v>80230806010</v>
      </c>
      <c r="C103" s="84">
        <v>847891011100</v>
      </c>
      <c r="D103" s="85" t="s">
        <v>106</v>
      </c>
      <c r="E103" s="86" t="s">
        <v>273</v>
      </c>
      <c r="F103" s="86" t="s">
        <v>274</v>
      </c>
      <c r="G103" s="87" t="s">
        <v>275</v>
      </c>
      <c r="H103" s="87" t="s">
        <v>276</v>
      </c>
      <c r="I103" s="87" t="s">
        <v>277</v>
      </c>
      <c r="J103" s="87" t="s">
        <v>278</v>
      </c>
      <c r="K103" s="87">
        <v>3.6</v>
      </c>
      <c r="L103" s="87" t="s">
        <v>112</v>
      </c>
      <c r="M103" s="87" t="s">
        <v>291</v>
      </c>
      <c r="N103" s="88" t="s">
        <v>160</v>
      </c>
      <c r="O103" s="89" t="s">
        <v>280</v>
      </c>
      <c r="P103" s="89" t="s">
        <v>280</v>
      </c>
      <c r="Q103" s="87" t="s">
        <v>281</v>
      </c>
      <c r="R103" s="87" t="s">
        <v>282</v>
      </c>
      <c r="S103" s="87" t="s">
        <v>283</v>
      </c>
      <c r="T103" s="87" t="s">
        <v>284</v>
      </c>
      <c r="U103" s="83" t="str">
        <f>VLOOKUP(C103,'LINE SHEET'!$B$5:$H$72,2,FALSE)</f>
        <v>LipFusion Plump &amp; Shine Lipstick - Moulin Rouge</v>
      </c>
      <c r="V103" s="83">
        <f>VLOOKUP($C103,'LINE SHEET'!$B$5:$I$72,3,FALSE)</f>
        <v>15.5</v>
      </c>
      <c r="W103" s="83">
        <f>VLOOKUP($C103,'LINE SHEET'!$B$5:$I$72,4,FALSE)</f>
        <v>31</v>
      </c>
      <c r="Z103" s="83">
        <f>VLOOKUP($C103,'LINE SHEET'!$B$5:$I$72,7,FALSE)</f>
        <v>80230806010</v>
      </c>
      <c r="AB103" s="63"/>
      <c r="AC103" s="63"/>
      <c r="AD103" s="63"/>
      <c r="AE103" s="63"/>
      <c r="AF103" s="63"/>
      <c r="AG103" s="63"/>
      <c r="AH103" s="63"/>
      <c r="AI103" s="63"/>
      <c r="AJ103" s="63"/>
      <c r="AK103" s="63"/>
      <c r="AL103" s="63"/>
      <c r="AM103" s="63"/>
      <c r="AN103" s="63"/>
      <c r="AO103" s="63"/>
      <c r="AP103" s="63"/>
      <c r="AQ103" s="63"/>
      <c r="AR103" s="63"/>
      <c r="AS103" s="63"/>
      <c r="AT103" s="63"/>
      <c r="AU103" s="63"/>
      <c r="AV103" s="63"/>
      <c r="AW103" s="63"/>
      <c r="AX103" s="63"/>
      <c r="AY103" s="63"/>
      <c r="AZ103" s="63"/>
      <c r="BA103" s="63"/>
      <c r="BB103" s="63"/>
      <c r="BC103" s="63"/>
      <c r="BD103" s="63"/>
      <c r="BE103" s="63"/>
      <c r="BF103" s="63"/>
      <c r="BG103" s="63"/>
      <c r="BH103" s="63"/>
    </row>
    <row r="104" spans="1:60">
      <c r="A104" s="63"/>
      <c r="B104" s="117" t="e">
        <v>#N/A</v>
      </c>
      <c r="C104" s="84"/>
      <c r="D104" s="85"/>
      <c r="E104" s="86"/>
      <c r="F104" s="86"/>
      <c r="G104" s="87"/>
      <c r="H104" s="87"/>
      <c r="I104" s="87"/>
      <c r="J104" s="87"/>
      <c r="K104" s="87"/>
      <c r="L104" s="87"/>
      <c r="M104" s="87"/>
      <c r="N104" s="88"/>
      <c r="O104" s="89"/>
      <c r="P104" s="89"/>
      <c r="Q104" s="87"/>
      <c r="R104" s="87"/>
      <c r="S104" s="87"/>
      <c r="T104" s="87"/>
      <c r="U104" s="83" t="e">
        <f>VLOOKUP(C104,'LINE SHEET'!$B$5:$H$72,2,FALSE)</f>
        <v>#N/A</v>
      </c>
      <c r="V104" s="83" t="e">
        <f>VLOOKUP($C104,'LINE SHEET'!$B$5:$I$72,3,FALSE)</f>
        <v>#N/A</v>
      </c>
      <c r="W104" s="83" t="e">
        <f>VLOOKUP($C104,'LINE SHEET'!$B$5:$I$72,4,FALSE)</f>
        <v>#N/A</v>
      </c>
      <c r="Z104" s="83" t="e">
        <f>VLOOKUP($C104,'LINE SHEET'!$B$5:$I$72,7,FALSE)</f>
        <v>#N/A</v>
      </c>
      <c r="AB104" s="63"/>
      <c r="AC104" s="63"/>
      <c r="AD104" s="63"/>
      <c r="AE104" s="63"/>
      <c r="AF104" s="63"/>
      <c r="AG104" s="63"/>
      <c r="AH104" s="63"/>
      <c r="AI104" s="63"/>
      <c r="AJ104" s="63"/>
      <c r="AK104" s="63"/>
      <c r="AL104" s="63"/>
      <c r="AM104" s="63"/>
      <c r="AN104" s="63"/>
      <c r="AO104" s="63"/>
      <c r="AP104" s="63"/>
      <c r="AQ104" s="63"/>
      <c r="AR104" s="63"/>
      <c r="AS104" s="63"/>
      <c r="AT104" s="63"/>
      <c r="AU104" s="63"/>
      <c r="AV104" s="63"/>
      <c r="AW104" s="63"/>
      <c r="AX104" s="63"/>
      <c r="AY104" s="63"/>
      <c r="AZ104" s="63"/>
      <c r="BA104" s="63"/>
      <c r="BB104" s="63"/>
      <c r="BC104" s="63"/>
      <c r="BD104" s="63"/>
      <c r="BE104" s="63"/>
      <c r="BF104" s="63"/>
      <c r="BG104" s="63"/>
      <c r="BH104" s="63"/>
    </row>
    <row r="105" spans="1:60" ht="187.2">
      <c r="A105" s="63">
        <v>80230906000</v>
      </c>
      <c r="B105" s="117">
        <v>80230906010</v>
      </c>
      <c r="C105" s="84">
        <v>847891011117</v>
      </c>
      <c r="D105" s="85" t="s">
        <v>106</v>
      </c>
      <c r="E105" s="86" t="s">
        <v>273</v>
      </c>
      <c r="F105" s="86" t="s">
        <v>274</v>
      </c>
      <c r="G105" s="87" t="s">
        <v>275</v>
      </c>
      <c r="H105" s="87" t="s">
        <v>276</v>
      </c>
      <c r="I105" s="87" t="s">
        <v>277</v>
      </c>
      <c r="J105" s="87" t="s">
        <v>278</v>
      </c>
      <c r="K105" s="87">
        <v>3.6</v>
      </c>
      <c r="L105" s="87" t="s">
        <v>112</v>
      </c>
      <c r="M105" s="87" t="s">
        <v>292</v>
      </c>
      <c r="N105" s="88" t="s">
        <v>160</v>
      </c>
      <c r="O105" s="89" t="s">
        <v>280</v>
      </c>
      <c r="P105" s="89" t="s">
        <v>280</v>
      </c>
      <c r="Q105" s="87" t="s">
        <v>281</v>
      </c>
      <c r="R105" s="87" t="s">
        <v>282</v>
      </c>
      <c r="S105" s="87" t="s">
        <v>283</v>
      </c>
      <c r="T105" s="87" t="s">
        <v>284</v>
      </c>
      <c r="U105" s="83" t="str">
        <f>VLOOKUP(C105,'LINE SHEET'!$B$5:$H$72,2,FALSE)</f>
        <v>LipFusion Plump &amp; Shine Lipstick - Peep Show</v>
      </c>
      <c r="V105" s="83">
        <f>VLOOKUP($C105,'LINE SHEET'!$B$5:$I$72,3,FALSE)</f>
        <v>15.5</v>
      </c>
      <c r="W105" s="83">
        <f>VLOOKUP($C105,'LINE SHEET'!$B$5:$I$72,4,FALSE)</f>
        <v>31</v>
      </c>
      <c r="Z105" s="83">
        <f>VLOOKUP($C105,'LINE SHEET'!$B$5:$I$72,7,FALSE)</f>
        <v>80230906010</v>
      </c>
      <c r="AB105" s="63"/>
      <c r="AC105" s="63"/>
      <c r="AD105" s="63"/>
      <c r="AE105" s="63"/>
      <c r="AF105" s="63"/>
      <c r="AG105" s="63"/>
      <c r="AH105" s="63"/>
      <c r="AI105" s="63"/>
      <c r="AJ105" s="63"/>
      <c r="AK105" s="63"/>
      <c r="AL105" s="63"/>
      <c r="AM105" s="63"/>
      <c r="AN105" s="63"/>
      <c r="AO105" s="63"/>
      <c r="AP105" s="63"/>
      <c r="AQ105" s="63"/>
      <c r="AR105" s="63"/>
      <c r="AS105" s="63"/>
      <c r="AT105" s="63"/>
      <c r="AU105" s="63"/>
      <c r="AV105" s="63"/>
      <c r="AW105" s="63"/>
      <c r="AX105" s="63"/>
      <c r="AY105" s="63"/>
      <c r="AZ105" s="63"/>
      <c r="BA105" s="63"/>
      <c r="BB105" s="63"/>
      <c r="BC105" s="63"/>
      <c r="BD105" s="63"/>
      <c r="BE105" s="63"/>
      <c r="BF105" s="63"/>
      <c r="BG105" s="63"/>
      <c r="BH105" s="63"/>
    </row>
    <row r="106" spans="1:60">
      <c r="A106" s="63"/>
      <c r="B106" s="117" t="e">
        <v>#N/A</v>
      </c>
      <c r="C106" s="84"/>
      <c r="D106" s="85"/>
      <c r="E106" s="86"/>
      <c r="F106" s="86"/>
      <c r="G106" s="87"/>
      <c r="H106" s="87"/>
      <c r="I106" s="87"/>
      <c r="J106" s="87"/>
      <c r="K106" s="87"/>
      <c r="L106" s="87"/>
      <c r="M106" s="87"/>
      <c r="N106" s="88"/>
      <c r="O106" s="89"/>
      <c r="P106" s="89"/>
      <c r="Q106" s="87"/>
      <c r="R106" s="87"/>
      <c r="S106" s="87"/>
      <c r="T106" s="87"/>
      <c r="U106" s="83" t="e">
        <f>VLOOKUP(C106,'LINE SHEET'!$B$5:$H$72,2,FALSE)</f>
        <v>#N/A</v>
      </c>
      <c r="V106" s="83" t="e">
        <f>VLOOKUP($C106,'LINE SHEET'!$B$5:$I$72,3,FALSE)</f>
        <v>#N/A</v>
      </c>
      <c r="W106" s="83" t="e">
        <f>VLOOKUP($C106,'LINE SHEET'!$B$5:$I$72,4,FALSE)</f>
        <v>#N/A</v>
      </c>
      <c r="Z106" s="83" t="e">
        <f>VLOOKUP($C106,'LINE SHEET'!$B$5:$I$72,7,FALSE)</f>
        <v>#N/A</v>
      </c>
      <c r="AB106" s="63"/>
      <c r="AC106" s="63"/>
      <c r="AD106" s="63"/>
      <c r="AE106" s="63"/>
      <c r="AF106" s="63"/>
      <c r="AG106" s="63"/>
      <c r="AH106" s="63"/>
      <c r="AI106" s="63"/>
      <c r="AJ106" s="63"/>
      <c r="AK106" s="63"/>
      <c r="AL106" s="63"/>
      <c r="AM106" s="63"/>
      <c r="AN106" s="63"/>
      <c r="AO106" s="63"/>
      <c r="AP106" s="63"/>
      <c r="AQ106" s="63"/>
      <c r="AR106" s="63"/>
      <c r="AS106" s="63"/>
      <c r="AT106" s="63"/>
      <c r="AU106" s="63"/>
      <c r="AV106" s="63"/>
      <c r="AW106" s="63"/>
      <c r="AX106" s="63"/>
      <c r="AY106" s="63"/>
      <c r="AZ106" s="63"/>
      <c r="BA106" s="63"/>
      <c r="BB106" s="63"/>
      <c r="BC106" s="63"/>
      <c r="BD106" s="63"/>
      <c r="BE106" s="63"/>
      <c r="BF106" s="63"/>
      <c r="BG106" s="63"/>
      <c r="BH106" s="63"/>
    </row>
    <row r="107" spans="1:60" ht="187.2">
      <c r="A107" s="63">
        <v>80231006000</v>
      </c>
      <c r="B107" s="117">
        <v>80231006010</v>
      </c>
      <c r="C107" s="84">
        <v>847891011124</v>
      </c>
      <c r="D107" s="85" t="s">
        <v>106</v>
      </c>
      <c r="E107" s="86" t="s">
        <v>273</v>
      </c>
      <c r="F107" s="86" t="s">
        <v>274</v>
      </c>
      <c r="G107" s="87" t="s">
        <v>275</v>
      </c>
      <c r="H107" s="87" t="s">
        <v>276</v>
      </c>
      <c r="I107" s="87" t="s">
        <v>277</v>
      </c>
      <c r="J107" s="87" t="s">
        <v>278</v>
      </c>
      <c r="K107" s="87">
        <v>3.6</v>
      </c>
      <c r="L107" s="87" t="s">
        <v>112</v>
      </c>
      <c r="M107" s="87" t="s">
        <v>293</v>
      </c>
      <c r="N107" s="88" t="s">
        <v>151</v>
      </c>
      <c r="O107" s="89" t="s">
        <v>280</v>
      </c>
      <c r="P107" s="89" t="s">
        <v>280</v>
      </c>
      <c r="Q107" s="87" t="s">
        <v>281</v>
      </c>
      <c r="R107" s="87" t="s">
        <v>282</v>
      </c>
      <c r="S107" s="87" t="s">
        <v>283</v>
      </c>
      <c r="T107" s="87" t="s">
        <v>284</v>
      </c>
      <c r="U107" s="83" t="str">
        <f>VLOOKUP(C107,'LINE SHEET'!$B$5:$H$72,2,FALSE)</f>
        <v>LipFusion Plump &amp; Shine Lipstick - Corset</v>
      </c>
      <c r="V107" s="83">
        <f>VLOOKUP($C107,'LINE SHEET'!$B$5:$I$72,3,FALSE)</f>
        <v>15.5</v>
      </c>
      <c r="W107" s="83">
        <f>VLOOKUP($C107,'LINE SHEET'!$B$5:$I$72,4,FALSE)</f>
        <v>31</v>
      </c>
      <c r="Z107" s="83">
        <f>VLOOKUP($C107,'LINE SHEET'!$B$5:$I$72,7,FALSE)</f>
        <v>80231006010</v>
      </c>
      <c r="AB107" s="63"/>
      <c r="AC107" s="63"/>
      <c r="AD107" s="63"/>
      <c r="AE107" s="63"/>
      <c r="AF107" s="63"/>
      <c r="AG107" s="63"/>
      <c r="AH107" s="63"/>
      <c r="AI107" s="63"/>
      <c r="AJ107" s="63"/>
      <c r="AK107" s="63"/>
      <c r="AL107" s="63"/>
      <c r="AM107" s="63"/>
      <c r="AN107" s="63"/>
      <c r="AO107" s="63"/>
      <c r="AP107" s="63"/>
      <c r="AQ107" s="63"/>
      <c r="AR107" s="63"/>
      <c r="AS107" s="63"/>
      <c r="AT107" s="63"/>
      <c r="AU107" s="63"/>
      <c r="AV107" s="63"/>
      <c r="AW107" s="63"/>
      <c r="AX107" s="63"/>
      <c r="AY107" s="63"/>
      <c r="AZ107" s="63"/>
      <c r="BA107" s="63"/>
      <c r="BB107" s="63"/>
      <c r="BC107" s="63"/>
      <c r="BD107" s="63"/>
      <c r="BE107" s="63"/>
      <c r="BF107" s="63"/>
      <c r="BG107" s="63"/>
      <c r="BH107" s="63"/>
    </row>
    <row r="108" spans="1:60">
      <c r="A108" s="63"/>
      <c r="B108" s="117" t="e">
        <v>#N/A</v>
      </c>
      <c r="C108" s="84"/>
      <c r="D108" s="85"/>
      <c r="E108" s="86"/>
      <c r="F108" s="86"/>
      <c r="G108" s="87"/>
      <c r="H108" s="87"/>
      <c r="I108" s="87"/>
      <c r="J108" s="87"/>
      <c r="K108" s="87"/>
      <c r="L108" s="87"/>
      <c r="M108" s="87"/>
      <c r="N108" s="88"/>
      <c r="O108" s="89"/>
      <c r="P108" s="89"/>
      <c r="Q108" s="87"/>
      <c r="R108" s="87"/>
      <c r="S108" s="87"/>
      <c r="T108" s="87"/>
      <c r="U108" s="83" t="e">
        <f>VLOOKUP(C108,'LINE SHEET'!$B$5:$H$72,2,FALSE)</f>
        <v>#N/A</v>
      </c>
      <c r="V108" s="83" t="e">
        <f>VLOOKUP($C108,'LINE SHEET'!$B$5:$I$72,3,FALSE)</f>
        <v>#N/A</v>
      </c>
      <c r="W108" s="83" t="e">
        <f>VLOOKUP($C108,'LINE SHEET'!$B$5:$I$72,4,FALSE)</f>
        <v>#N/A</v>
      </c>
      <c r="Z108" s="83" t="e">
        <f>VLOOKUP($C108,'LINE SHEET'!$B$5:$I$72,7,FALSE)</f>
        <v>#N/A</v>
      </c>
      <c r="AB108" s="63"/>
      <c r="AC108" s="63"/>
      <c r="AD108" s="63"/>
      <c r="AE108" s="63"/>
      <c r="AF108" s="63"/>
      <c r="AG108" s="63"/>
      <c r="AH108" s="63"/>
      <c r="AI108" s="63"/>
      <c r="AJ108" s="63"/>
      <c r="AK108" s="63"/>
      <c r="AL108" s="63"/>
      <c r="AM108" s="63"/>
      <c r="AN108" s="63"/>
      <c r="AO108" s="63"/>
      <c r="AP108" s="63"/>
      <c r="AQ108" s="63"/>
      <c r="AR108" s="63"/>
      <c r="AS108" s="63"/>
      <c r="AT108" s="63"/>
      <c r="AU108" s="63"/>
      <c r="AV108" s="63"/>
      <c r="AW108" s="63"/>
      <c r="AX108" s="63"/>
      <c r="AY108" s="63"/>
      <c r="AZ108" s="63"/>
      <c r="BA108" s="63"/>
      <c r="BB108" s="63"/>
      <c r="BC108" s="63"/>
      <c r="BD108" s="63"/>
      <c r="BE108" s="63"/>
      <c r="BF108" s="63"/>
      <c r="BG108" s="63"/>
      <c r="BH108" s="63"/>
    </row>
    <row r="109" spans="1:60" ht="187.2">
      <c r="A109" s="63">
        <v>80231106000</v>
      </c>
      <c r="B109" s="117">
        <v>80231106010</v>
      </c>
      <c r="C109" s="84">
        <v>847891011131</v>
      </c>
      <c r="D109" s="85" t="s">
        <v>106</v>
      </c>
      <c r="E109" s="86" t="s">
        <v>273</v>
      </c>
      <c r="F109" s="86" t="s">
        <v>274</v>
      </c>
      <c r="G109" s="87" t="s">
        <v>275</v>
      </c>
      <c r="H109" s="87" t="s">
        <v>276</v>
      </c>
      <c r="I109" s="87" t="s">
        <v>277</v>
      </c>
      <c r="J109" s="87" t="s">
        <v>278</v>
      </c>
      <c r="K109" s="87">
        <v>3.6</v>
      </c>
      <c r="L109" s="87" t="s">
        <v>112</v>
      </c>
      <c r="M109" s="87" t="s">
        <v>294</v>
      </c>
      <c r="N109" s="88" t="s">
        <v>160</v>
      </c>
      <c r="O109" s="89" t="s">
        <v>280</v>
      </c>
      <c r="P109" s="89" t="s">
        <v>280</v>
      </c>
      <c r="Q109" s="87" t="s">
        <v>281</v>
      </c>
      <c r="R109" s="87" t="s">
        <v>282</v>
      </c>
      <c r="S109" s="87" t="s">
        <v>283</v>
      </c>
      <c r="T109" s="87" t="s">
        <v>284</v>
      </c>
      <c r="U109" s="83" t="str">
        <f>VLOOKUP(C109,'LINE SHEET'!$B$5:$H$72,2,FALSE)</f>
        <v>LipFusion Plump &amp; Shine Lipstick - Temptation</v>
      </c>
      <c r="V109" s="83">
        <f>VLOOKUP($C109,'LINE SHEET'!$B$5:$I$72,3,FALSE)</f>
        <v>15.5</v>
      </c>
      <c r="W109" s="83">
        <f>VLOOKUP($C109,'LINE SHEET'!$B$5:$I$72,4,FALSE)</f>
        <v>31</v>
      </c>
      <c r="Z109" s="83">
        <f>VLOOKUP($C109,'LINE SHEET'!$B$5:$I$72,7,FALSE)</f>
        <v>80231106010</v>
      </c>
      <c r="AB109" s="63"/>
      <c r="AC109" s="63"/>
      <c r="AD109" s="63"/>
      <c r="AE109" s="63"/>
      <c r="AF109" s="63"/>
      <c r="AG109" s="63"/>
      <c r="AH109" s="63"/>
      <c r="AI109" s="63"/>
      <c r="AJ109" s="63"/>
      <c r="AK109" s="63"/>
      <c r="AL109" s="63"/>
      <c r="AM109" s="63"/>
      <c r="AN109" s="63"/>
      <c r="AO109" s="63"/>
      <c r="AP109" s="63"/>
      <c r="AQ109" s="63"/>
      <c r="AR109" s="63"/>
      <c r="AS109" s="63"/>
      <c r="AT109" s="63"/>
      <c r="AU109" s="63"/>
      <c r="AV109" s="63"/>
      <c r="AW109" s="63"/>
      <c r="AX109" s="63"/>
      <c r="AY109" s="63"/>
      <c r="AZ109" s="63"/>
      <c r="BA109" s="63"/>
      <c r="BB109" s="63"/>
      <c r="BC109" s="63"/>
      <c r="BD109" s="63"/>
      <c r="BE109" s="63"/>
      <c r="BF109" s="63"/>
      <c r="BG109" s="63"/>
      <c r="BH109" s="63"/>
    </row>
    <row r="110" spans="1:60">
      <c r="A110" s="63"/>
      <c r="B110" s="117" t="e">
        <v>#N/A</v>
      </c>
      <c r="C110" s="84"/>
      <c r="D110" s="85"/>
      <c r="E110" s="86"/>
      <c r="F110" s="86"/>
      <c r="G110" s="87"/>
      <c r="H110" s="87"/>
      <c r="I110" s="87"/>
      <c r="J110" s="87"/>
      <c r="K110" s="87"/>
      <c r="L110" s="87"/>
      <c r="M110" s="87"/>
      <c r="N110" s="88"/>
      <c r="O110" s="89"/>
      <c r="P110" s="89"/>
      <c r="Q110" s="87"/>
      <c r="R110" s="87"/>
      <c r="S110" s="87"/>
      <c r="T110" s="87"/>
      <c r="U110" s="83" t="e">
        <f>VLOOKUP(C110,'LINE SHEET'!$B$5:$H$72,2,FALSE)</f>
        <v>#N/A</v>
      </c>
      <c r="V110" s="83" t="e">
        <f>VLOOKUP($C110,'LINE SHEET'!$B$5:$I$72,3,FALSE)</f>
        <v>#N/A</v>
      </c>
      <c r="W110" s="83" t="e">
        <f>VLOOKUP($C110,'LINE SHEET'!$B$5:$I$72,4,FALSE)</f>
        <v>#N/A</v>
      </c>
      <c r="Z110" s="83" t="e">
        <f>VLOOKUP($C110,'LINE SHEET'!$B$5:$I$72,7,FALSE)</f>
        <v>#N/A</v>
      </c>
      <c r="AB110" s="63"/>
      <c r="AC110" s="63"/>
      <c r="AD110" s="63"/>
      <c r="AE110" s="63"/>
      <c r="AF110" s="63"/>
      <c r="AG110" s="63"/>
      <c r="AH110" s="63"/>
      <c r="AI110" s="63"/>
      <c r="AJ110" s="63"/>
      <c r="AK110" s="63"/>
      <c r="AL110" s="63"/>
      <c r="AM110" s="63"/>
      <c r="AN110" s="63"/>
      <c r="AO110" s="63"/>
      <c r="AP110" s="63"/>
      <c r="AQ110" s="63"/>
      <c r="AR110" s="63"/>
      <c r="AS110" s="63"/>
      <c r="AT110" s="63"/>
      <c r="AU110" s="63"/>
      <c r="AV110" s="63"/>
      <c r="AW110" s="63"/>
      <c r="AX110" s="63"/>
      <c r="AY110" s="63"/>
      <c r="AZ110" s="63"/>
      <c r="BA110" s="63"/>
      <c r="BB110" s="63"/>
      <c r="BC110" s="63"/>
      <c r="BD110" s="63"/>
      <c r="BE110" s="63"/>
      <c r="BF110" s="63"/>
      <c r="BG110" s="63"/>
      <c r="BH110" s="63"/>
    </row>
    <row r="111" spans="1:60" ht="187.2">
      <c r="A111" s="63">
        <v>80231206000</v>
      </c>
      <c r="B111" s="117">
        <v>80231206010</v>
      </c>
      <c r="C111" s="84">
        <v>847891011148</v>
      </c>
      <c r="D111" s="85" t="s">
        <v>106</v>
      </c>
      <c r="E111" s="86" t="s">
        <v>273</v>
      </c>
      <c r="F111" s="86" t="s">
        <v>274</v>
      </c>
      <c r="G111" s="87" t="s">
        <v>275</v>
      </c>
      <c r="H111" s="87" t="s">
        <v>276</v>
      </c>
      <c r="I111" s="87" t="s">
        <v>277</v>
      </c>
      <c r="J111" s="87" t="s">
        <v>278</v>
      </c>
      <c r="K111" s="87">
        <v>3.6</v>
      </c>
      <c r="L111" s="87" t="s">
        <v>112</v>
      </c>
      <c r="M111" s="87" t="s">
        <v>295</v>
      </c>
      <c r="N111" s="88" t="s">
        <v>251</v>
      </c>
      <c r="O111" s="89" t="s">
        <v>280</v>
      </c>
      <c r="P111" s="89" t="s">
        <v>280</v>
      </c>
      <c r="Q111" s="87" t="s">
        <v>281</v>
      </c>
      <c r="R111" s="87" t="s">
        <v>282</v>
      </c>
      <c r="S111" s="87" t="s">
        <v>283</v>
      </c>
      <c r="T111" s="87" t="s">
        <v>284</v>
      </c>
      <c r="U111" s="83" t="str">
        <f>VLOOKUP(C111,'LINE SHEET'!$B$5:$H$72,2,FALSE)</f>
        <v>LipFusion Plump &amp; Shine Lipstick - Rendevous</v>
      </c>
      <c r="V111" s="83">
        <f>VLOOKUP($C111,'LINE SHEET'!$B$5:$I$72,3,FALSE)</f>
        <v>15.5</v>
      </c>
      <c r="W111" s="83">
        <f>VLOOKUP($C111,'LINE SHEET'!$B$5:$I$72,4,FALSE)</f>
        <v>31</v>
      </c>
      <c r="Z111" s="83">
        <f>VLOOKUP($C111,'LINE SHEET'!$B$5:$I$72,7,FALSE)</f>
        <v>80231206010</v>
      </c>
      <c r="AB111" s="63"/>
      <c r="AC111" s="63"/>
      <c r="AD111" s="63"/>
      <c r="AE111" s="63"/>
      <c r="AF111" s="63"/>
      <c r="AG111" s="63"/>
      <c r="AH111" s="63"/>
      <c r="AI111" s="63"/>
      <c r="AJ111" s="63"/>
      <c r="AK111" s="63"/>
      <c r="AL111" s="63"/>
      <c r="AM111" s="63"/>
      <c r="AN111" s="63"/>
      <c r="AO111" s="63"/>
      <c r="AP111" s="63"/>
      <c r="AQ111" s="63"/>
      <c r="AR111" s="63"/>
      <c r="AS111" s="63"/>
      <c r="AT111" s="63"/>
      <c r="AU111" s="63"/>
      <c r="AV111" s="63"/>
      <c r="AW111" s="63"/>
      <c r="AX111" s="63"/>
      <c r="AY111" s="63"/>
      <c r="AZ111" s="63"/>
      <c r="BA111" s="63"/>
      <c r="BB111" s="63"/>
      <c r="BC111" s="63"/>
      <c r="BD111" s="63"/>
      <c r="BE111" s="63"/>
      <c r="BF111" s="63"/>
      <c r="BG111" s="63"/>
      <c r="BH111" s="63"/>
    </row>
    <row r="112" spans="1:60">
      <c r="A112" s="63"/>
      <c r="B112" s="117" t="e">
        <v>#N/A</v>
      </c>
      <c r="C112" s="84"/>
      <c r="D112" s="85"/>
      <c r="E112" s="86"/>
      <c r="F112" s="86"/>
      <c r="G112" s="87"/>
      <c r="H112" s="87"/>
      <c r="I112" s="87"/>
      <c r="J112" s="87"/>
      <c r="K112" s="87"/>
      <c r="L112" s="87"/>
      <c r="M112" s="87"/>
      <c r="N112" s="88"/>
      <c r="O112" s="89"/>
      <c r="P112" s="89"/>
      <c r="Q112" s="87"/>
      <c r="R112" s="87"/>
      <c r="S112" s="87"/>
      <c r="T112" s="87"/>
      <c r="U112" s="83" t="e">
        <f>VLOOKUP(C112,'LINE SHEET'!$B$5:$H$72,2,FALSE)</f>
        <v>#N/A</v>
      </c>
      <c r="V112" s="83" t="e">
        <f>VLOOKUP($C112,'LINE SHEET'!$B$5:$I$72,3,FALSE)</f>
        <v>#N/A</v>
      </c>
      <c r="W112" s="83" t="e">
        <f>VLOOKUP($C112,'LINE SHEET'!$B$5:$I$72,4,FALSE)</f>
        <v>#N/A</v>
      </c>
      <c r="Z112" s="83" t="e">
        <f>VLOOKUP($C112,'LINE SHEET'!$B$5:$I$72,7,FALSE)</f>
        <v>#N/A</v>
      </c>
      <c r="AB112" s="63"/>
      <c r="AC112" s="63"/>
      <c r="AD112" s="63"/>
      <c r="AE112" s="63"/>
      <c r="AF112" s="63"/>
      <c r="AG112" s="63"/>
      <c r="AH112" s="63"/>
      <c r="AI112" s="63"/>
      <c r="AJ112" s="63"/>
      <c r="AK112" s="63"/>
      <c r="AL112" s="63"/>
      <c r="AM112" s="63"/>
      <c r="AN112" s="63"/>
      <c r="AO112" s="63"/>
      <c r="AP112" s="63"/>
      <c r="AQ112" s="63"/>
      <c r="AR112" s="63"/>
      <c r="AS112" s="63"/>
      <c r="AT112" s="63"/>
      <c r="AU112" s="63"/>
      <c r="AV112" s="63"/>
      <c r="AW112" s="63"/>
      <c r="AX112" s="63"/>
      <c r="AY112" s="63"/>
      <c r="AZ112" s="63"/>
      <c r="BA112" s="63"/>
      <c r="BB112" s="63"/>
      <c r="BC112" s="63"/>
      <c r="BD112" s="63"/>
      <c r="BE112" s="63"/>
      <c r="BF112" s="63"/>
      <c r="BG112" s="63"/>
      <c r="BH112" s="63"/>
    </row>
    <row r="113" spans="1:60" ht="201.6">
      <c r="A113" s="63">
        <v>85640007000</v>
      </c>
      <c r="B113" s="117">
        <v>85640007010</v>
      </c>
      <c r="C113" s="84">
        <v>847891005642</v>
      </c>
      <c r="D113" s="85" t="s">
        <v>106</v>
      </c>
      <c r="E113" s="86" t="s">
        <v>296</v>
      </c>
      <c r="F113" s="86" t="s">
        <v>297</v>
      </c>
      <c r="G113" s="87" t="s">
        <v>298</v>
      </c>
      <c r="H113" s="87" t="s">
        <v>299</v>
      </c>
      <c r="I113" s="87" t="s">
        <v>300</v>
      </c>
      <c r="J113" s="87" t="s">
        <v>301</v>
      </c>
      <c r="K113" s="87">
        <v>30</v>
      </c>
      <c r="L113" s="87" t="s">
        <v>225</v>
      </c>
      <c r="M113" s="87" t="s">
        <v>302</v>
      </c>
      <c r="N113" s="88" t="s">
        <v>302</v>
      </c>
      <c r="O113" s="89" t="s">
        <v>303</v>
      </c>
      <c r="P113" s="89" t="s">
        <v>303</v>
      </c>
      <c r="Q113" s="87" t="s">
        <v>304</v>
      </c>
      <c r="R113" s="87" t="s">
        <v>305</v>
      </c>
      <c r="S113" s="87" t="s">
        <v>306</v>
      </c>
      <c r="T113" s="87" t="s">
        <v>307</v>
      </c>
      <c r="U113" s="83" t="str">
        <f>VLOOKUP(C113,'LINE SHEET'!$B$5:$H$72,2,FALSE)</f>
        <v>PrimeResults - Brightening Primer - Purple</v>
      </c>
      <c r="V113" s="83">
        <f>VLOOKUP($C113,'LINE SHEET'!$B$5:$I$72,3,FALSE)</f>
        <v>22.5</v>
      </c>
      <c r="W113" s="83">
        <f>VLOOKUP($C113,'LINE SHEET'!$B$5:$I$72,4,FALSE)</f>
        <v>45</v>
      </c>
      <c r="Z113" s="83">
        <f>VLOOKUP($C113,'LINE SHEET'!$B$5:$I$72,7,FALSE)</f>
        <v>85640007010</v>
      </c>
      <c r="AB113" s="63"/>
      <c r="AC113" s="63"/>
      <c r="AD113" s="63"/>
      <c r="AE113" s="63"/>
      <c r="AF113" s="63"/>
      <c r="AG113" s="63"/>
      <c r="AH113" s="63"/>
      <c r="AI113" s="63"/>
      <c r="AJ113" s="63"/>
      <c r="AK113" s="63"/>
      <c r="AL113" s="63"/>
      <c r="AM113" s="63"/>
      <c r="AN113" s="63"/>
      <c r="AO113" s="63"/>
      <c r="AP113" s="63"/>
      <c r="AQ113" s="63"/>
      <c r="AR113" s="63"/>
      <c r="AS113" s="63"/>
      <c r="AT113" s="63"/>
      <c r="AU113" s="63"/>
      <c r="AV113" s="63"/>
      <c r="AW113" s="63"/>
      <c r="AX113" s="63"/>
      <c r="AY113" s="63"/>
      <c r="AZ113" s="63"/>
      <c r="BA113" s="63"/>
      <c r="BB113" s="63"/>
      <c r="BC113" s="63"/>
      <c r="BD113" s="63"/>
      <c r="BE113" s="63"/>
      <c r="BF113" s="63"/>
      <c r="BG113" s="63"/>
      <c r="BH113" s="63"/>
    </row>
    <row r="114" spans="1:60">
      <c r="A114" s="63"/>
      <c r="B114" s="117" t="e">
        <v>#N/A</v>
      </c>
      <c r="C114" s="84"/>
      <c r="D114" s="85"/>
      <c r="E114" s="86"/>
      <c r="F114" s="86"/>
      <c r="G114" s="87"/>
      <c r="H114" s="87"/>
      <c r="I114" s="87"/>
      <c r="J114" s="87"/>
      <c r="K114" s="87"/>
      <c r="L114" s="87"/>
      <c r="M114" s="87"/>
      <c r="N114" s="88"/>
      <c r="O114" s="89"/>
      <c r="P114" s="89"/>
      <c r="Q114" s="87"/>
      <c r="R114" s="87"/>
      <c r="S114" s="87"/>
      <c r="T114" s="87"/>
      <c r="U114" s="83" t="e">
        <f>VLOOKUP(C114,'LINE SHEET'!$B$5:$H$72,2,FALSE)</f>
        <v>#N/A</v>
      </c>
      <c r="V114" s="83" t="e">
        <f>VLOOKUP($C114,'LINE SHEET'!$B$5:$I$72,3,FALSE)</f>
        <v>#N/A</v>
      </c>
      <c r="W114" s="83" t="e">
        <f>VLOOKUP($C114,'LINE SHEET'!$B$5:$I$72,4,FALSE)</f>
        <v>#N/A</v>
      </c>
      <c r="Z114" s="83" t="e">
        <f>VLOOKUP($C114,'LINE SHEET'!$B$5:$I$72,7,FALSE)</f>
        <v>#N/A</v>
      </c>
      <c r="AB114" s="63"/>
      <c r="AC114" s="63"/>
      <c r="AD114" s="63"/>
      <c r="AE114" s="63"/>
      <c r="AF114" s="63"/>
      <c r="AG114" s="63"/>
      <c r="AH114" s="63"/>
      <c r="AI114" s="63"/>
      <c r="AJ114" s="63"/>
      <c r="AK114" s="63"/>
      <c r="AL114" s="63"/>
      <c r="AM114" s="63"/>
      <c r="AN114" s="63"/>
      <c r="AO114" s="63"/>
      <c r="AP114" s="63"/>
      <c r="AQ114" s="63"/>
      <c r="AR114" s="63"/>
      <c r="AS114" s="63"/>
      <c r="AT114" s="63"/>
      <c r="AU114" s="63"/>
      <c r="AV114" s="63"/>
      <c r="AW114" s="63"/>
      <c r="AX114" s="63"/>
      <c r="AY114" s="63"/>
      <c r="AZ114" s="63"/>
      <c r="BA114" s="63"/>
      <c r="BB114" s="63"/>
      <c r="BC114" s="63"/>
      <c r="BD114" s="63"/>
      <c r="BE114" s="63"/>
      <c r="BF114" s="63"/>
      <c r="BG114" s="63"/>
      <c r="BH114" s="63"/>
    </row>
    <row r="115" spans="1:60" ht="115.2">
      <c r="A115" s="63">
        <v>85560007000</v>
      </c>
      <c r="B115" s="117">
        <v>85560007010</v>
      </c>
      <c r="C115" s="84">
        <v>847891005567</v>
      </c>
      <c r="D115" s="85" t="s">
        <v>106</v>
      </c>
      <c r="E115" s="86" t="s">
        <v>308</v>
      </c>
      <c r="F115" s="86" t="s">
        <v>309</v>
      </c>
      <c r="G115" s="87" t="s">
        <v>310</v>
      </c>
      <c r="H115" s="87" t="s">
        <v>311</v>
      </c>
      <c r="I115" s="87" t="s">
        <v>312</v>
      </c>
      <c r="J115" s="87" t="s">
        <v>313</v>
      </c>
      <c r="K115" s="87">
        <v>30</v>
      </c>
      <c r="L115" s="87" t="s">
        <v>225</v>
      </c>
      <c r="M115" s="87" t="s">
        <v>314</v>
      </c>
      <c r="N115" s="88" t="s">
        <v>168</v>
      </c>
      <c r="O115" s="89" t="s">
        <v>315</v>
      </c>
      <c r="P115" s="89" t="s">
        <v>315</v>
      </c>
      <c r="Q115" s="87" t="s">
        <v>316</v>
      </c>
      <c r="R115" s="87" t="s">
        <v>317</v>
      </c>
      <c r="S115" s="87" t="s">
        <v>318</v>
      </c>
      <c r="T115" s="87" t="s">
        <v>319</v>
      </c>
      <c r="U115" s="83" t="str">
        <f>VLOOKUP(C115,'LINE SHEET'!$B$5:$H$72,2,FALSE)</f>
        <v>PrimeResults - Anti-Wrinkle Primer - Peach</v>
      </c>
      <c r="V115" s="83">
        <f>VLOOKUP($C115,'LINE SHEET'!$B$5:$I$72,3,FALSE)</f>
        <v>22.5</v>
      </c>
      <c r="W115" s="83">
        <f>VLOOKUP($C115,'LINE SHEET'!$B$5:$I$72,4,FALSE)</f>
        <v>45</v>
      </c>
      <c r="Z115" s="83">
        <f>VLOOKUP($C115,'LINE SHEET'!$B$5:$I$72,7,FALSE)</f>
        <v>85560007010</v>
      </c>
      <c r="AB115" s="63"/>
      <c r="AC115" s="63"/>
      <c r="AD115" s="63"/>
      <c r="AE115" s="63"/>
      <c r="AF115" s="63"/>
      <c r="AG115" s="63"/>
      <c r="AH115" s="63"/>
      <c r="AI115" s="63"/>
      <c r="AJ115" s="63"/>
      <c r="AK115" s="63"/>
      <c r="AL115" s="63"/>
      <c r="AM115" s="63"/>
      <c r="AN115" s="63"/>
      <c r="AO115" s="63"/>
      <c r="AP115" s="63"/>
      <c r="AQ115" s="63"/>
      <c r="AR115" s="63"/>
      <c r="AS115" s="63"/>
      <c r="AT115" s="63"/>
      <c r="AU115" s="63"/>
      <c r="AV115" s="63"/>
      <c r="AW115" s="63"/>
      <c r="AX115" s="63"/>
      <c r="AY115" s="63"/>
      <c r="AZ115" s="63"/>
      <c r="BA115" s="63"/>
      <c r="BB115" s="63"/>
      <c r="BC115" s="63"/>
      <c r="BD115" s="63"/>
      <c r="BE115" s="63"/>
      <c r="BF115" s="63"/>
      <c r="BG115" s="63"/>
      <c r="BH115" s="63"/>
    </row>
    <row r="116" spans="1:60">
      <c r="A116" s="63"/>
      <c r="B116" s="117" t="e">
        <v>#N/A</v>
      </c>
      <c r="C116" s="84"/>
      <c r="D116" s="85"/>
      <c r="E116" s="86"/>
      <c r="F116" s="86"/>
      <c r="G116" s="87"/>
      <c r="H116" s="87"/>
      <c r="I116" s="87"/>
      <c r="J116" s="87"/>
      <c r="K116" s="87"/>
      <c r="L116" s="87"/>
      <c r="M116" s="87"/>
      <c r="N116" s="88"/>
      <c r="O116" s="89"/>
      <c r="P116" s="89"/>
      <c r="Q116" s="87"/>
      <c r="R116" s="87"/>
      <c r="S116" s="87"/>
      <c r="T116" s="87"/>
      <c r="U116" s="83" t="e">
        <f>VLOOKUP(C116,'LINE SHEET'!$B$5:$H$72,2,FALSE)</f>
        <v>#N/A</v>
      </c>
      <c r="V116" s="83" t="e">
        <f>VLOOKUP($C116,'LINE SHEET'!$B$5:$I$72,3,FALSE)</f>
        <v>#N/A</v>
      </c>
      <c r="W116" s="83" t="e">
        <f>VLOOKUP($C116,'LINE SHEET'!$B$5:$I$72,4,FALSE)</f>
        <v>#N/A</v>
      </c>
      <c r="Z116" s="83" t="e">
        <f>VLOOKUP($C116,'LINE SHEET'!$B$5:$I$72,7,FALSE)</f>
        <v>#N/A</v>
      </c>
      <c r="AB116" s="63"/>
      <c r="AC116" s="63"/>
      <c r="AD116" s="63"/>
      <c r="AE116" s="63"/>
      <c r="AF116" s="63"/>
      <c r="AG116" s="63"/>
      <c r="AH116" s="63"/>
      <c r="AI116" s="63"/>
      <c r="AJ116" s="63"/>
      <c r="AK116" s="63"/>
      <c r="AL116" s="63"/>
      <c r="AM116" s="63"/>
      <c r="AN116" s="63"/>
      <c r="AO116" s="63"/>
      <c r="AP116" s="63"/>
      <c r="AQ116" s="63"/>
      <c r="AR116" s="63"/>
      <c r="AS116" s="63"/>
      <c r="AT116" s="63"/>
      <c r="AU116" s="63"/>
      <c r="AV116" s="63"/>
      <c r="AW116" s="63"/>
      <c r="AX116" s="63"/>
      <c r="AY116" s="63"/>
      <c r="AZ116" s="63"/>
      <c r="BA116" s="63"/>
      <c r="BB116" s="63"/>
      <c r="BC116" s="63"/>
      <c r="BD116" s="63"/>
      <c r="BE116" s="63"/>
      <c r="BF116" s="63"/>
      <c r="BG116" s="63"/>
      <c r="BH116" s="63"/>
    </row>
    <row r="117" spans="1:60" ht="115.2">
      <c r="A117" s="63">
        <v>85620007000</v>
      </c>
      <c r="B117" s="117">
        <v>85620007010</v>
      </c>
      <c r="C117" s="84">
        <v>847891005628</v>
      </c>
      <c r="D117" s="85" t="s">
        <v>106</v>
      </c>
      <c r="E117" s="86" t="s">
        <v>320</v>
      </c>
      <c r="F117" s="86" t="s">
        <v>321</v>
      </c>
      <c r="G117" s="87" t="s">
        <v>322</v>
      </c>
      <c r="H117" s="87" t="s">
        <v>323</v>
      </c>
      <c r="I117" s="87" t="s">
        <v>324</v>
      </c>
      <c r="J117" s="87" t="s">
        <v>325</v>
      </c>
      <c r="K117" s="87">
        <v>30</v>
      </c>
      <c r="L117" s="87" t="s">
        <v>225</v>
      </c>
      <c r="M117" s="87" t="s">
        <v>326</v>
      </c>
      <c r="N117" s="88" t="s">
        <v>326</v>
      </c>
      <c r="O117" s="89" t="s">
        <v>327</v>
      </c>
      <c r="P117" s="89" t="s">
        <v>327</v>
      </c>
      <c r="Q117" s="87" t="s">
        <v>328</v>
      </c>
      <c r="R117" s="87" t="s">
        <v>329</v>
      </c>
      <c r="S117" s="87" t="s">
        <v>330</v>
      </c>
      <c r="T117" s="87" t="s">
        <v>331</v>
      </c>
      <c r="U117" s="83" t="str">
        <f>VLOOKUP(C117,'LINE SHEET'!$B$5:$H$72,2,FALSE)</f>
        <v>PrimeResults - Anti-Redness Primer - Green</v>
      </c>
      <c r="V117" s="83">
        <f>VLOOKUP($C117,'LINE SHEET'!$B$5:$I$72,3,FALSE)</f>
        <v>22.5</v>
      </c>
      <c r="W117" s="83">
        <f>VLOOKUP($C117,'LINE SHEET'!$B$5:$I$72,4,FALSE)</f>
        <v>45</v>
      </c>
      <c r="Z117" s="83">
        <f>VLOOKUP($C117,'LINE SHEET'!$B$5:$I$72,7,FALSE)</f>
        <v>85620007010</v>
      </c>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row>
    <row r="118" spans="1:60">
      <c r="A118" s="63"/>
      <c r="B118" s="117" t="e">
        <v>#N/A</v>
      </c>
      <c r="C118" s="84"/>
      <c r="D118" s="85"/>
      <c r="E118" s="86"/>
      <c r="F118" s="86"/>
      <c r="G118" s="87"/>
      <c r="H118" s="87"/>
      <c r="I118" s="87"/>
      <c r="J118" s="87"/>
      <c r="K118" s="87"/>
      <c r="L118" s="87"/>
      <c r="M118" s="87"/>
      <c r="N118" s="88"/>
      <c r="O118" s="89"/>
      <c r="P118" s="89"/>
      <c r="Q118" s="87"/>
      <c r="R118" s="87"/>
      <c r="S118" s="87"/>
      <c r="T118" s="87"/>
      <c r="U118" s="83" t="e">
        <f>VLOOKUP(C118,'LINE SHEET'!$B$5:$H$72,2,FALSE)</f>
        <v>#N/A</v>
      </c>
      <c r="V118" s="83" t="e">
        <f>VLOOKUP($C118,'LINE SHEET'!$B$5:$I$72,3,FALSE)</f>
        <v>#N/A</v>
      </c>
      <c r="W118" s="83" t="e">
        <f>VLOOKUP($C118,'LINE SHEET'!$B$5:$I$72,4,FALSE)</f>
        <v>#N/A</v>
      </c>
      <c r="Z118" s="83" t="e">
        <f>VLOOKUP($C118,'LINE SHEET'!$B$5:$I$72,7,FALSE)</f>
        <v>#N/A</v>
      </c>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row>
    <row r="119" spans="1:60" ht="288">
      <c r="A119" s="63">
        <v>86670003000</v>
      </c>
      <c r="B119" s="117">
        <v>86670003010</v>
      </c>
      <c r="C119" s="84">
        <v>847891006670</v>
      </c>
      <c r="D119" s="85" t="s">
        <v>106</v>
      </c>
      <c r="E119" s="86" t="s">
        <v>73</v>
      </c>
      <c r="F119" s="86" t="s">
        <v>332</v>
      </c>
      <c r="G119" s="87" t="s">
        <v>333</v>
      </c>
      <c r="H119" s="87" t="s">
        <v>334</v>
      </c>
      <c r="I119" s="87" t="s">
        <v>335</v>
      </c>
      <c r="J119" s="87" t="s">
        <v>336</v>
      </c>
      <c r="K119" s="87">
        <v>30</v>
      </c>
      <c r="L119" s="87" t="s">
        <v>225</v>
      </c>
      <c r="M119" s="87"/>
      <c r="N119" s="88"/>
      <c r="O119" s="89" t="s">
        <v>337</v>
      </c>
      <c r="P119" s="89" t="s">
        <v>337</v>
      </c>
      <c r="Q119" s="87" t="s">
        <v>338</v>
      </c>
      <c r="R119" s="87" t="s">
        <v>339</v>
      </c>
      <c r="S119" s="87" t="s">
        <v>340</v>
      </c>
      <c r="T119" s="87" t="s">
        <v>341</v>
      </c>
      <c r="U119" s="83" t="str">
        <f>VLOOKUP(C119,'LINE SHEET'!$B$5:$H$72,2,FALSE)</f>
        <v xml:space="preserve">IllumiFill Line Filling Luminizer with Amplifat </v>
      </c>
      <c r="V119" s="83">
        <f>VLOOKUP($C119,'LINE SHEET'!$B$5:$I$72,3,FALSE)</f>
        <v>26</v>
      </c>
      <c r="W119" s="83">
        <f>VLOOKUP($C119,'LINE SHEET'!$B$5:$I$72,4,FALSE)</f>
        <v>52</v>
      </c>
      <c r="Z119" s="83">
        <f>VLOOKUP($C119,'LINE SHEET'!$B$5:$I$72,7,FALSE)</f>
        <v>86670003010</v>
      </c>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row>
    <row r="120" spans="1:60" ht="144">
      <c r="A120" s="63">
        <v>89020006040</v>
      </c>
      <c r="B120" s="117" t="str">
        <f>VLOOKUP($C120,'LINE SHEET'!$B$5:$I$72,7,FALSE)</f>
        <v>N/A</v>
      </c>
      <c r="C120" s="84">
        <v>847891011834</v>
      </c>
      <c r="D120" s="85" t="s">
        <v>106</v>
      </c>
      <c r="E120" s="86" t="s">
        <v>79</v>
      </c>
      <c r="F120" s="86" t="s">
        <v>342</v>
      </c>
      <c r="G120" s="87" t="s">
        <v>343</v>
      </c>
      <c r="H120" s="87" t="s">
        <v>172</v>
      </c>
      <c r="I120" s="87" t="s">
        <v>344</v>
      </c>
      <c r="J120" s="87" t="s">
        <v>174</v>
      </c>
      <c r="K120" s="87">
        <v>16.5</v>
      </c>
      <c r="L120" s="87" t="s">
        <v>112</v>
      </c>
      <c r="M120" s="87"/>
      <c r="N120" s="88" t="s">
        <v>151</v>
      </c>
      <c r="O120" s="89" t="s">
        <v>140</v>
      </c>
      <c r="P120" s="89" t="s">
        <v>140</v>
      </c>
      <c r="Q120" s="87" t="s">
        <v>176</v>
      </c>
      <c r="R120" s="87" t="s">
        <v>177</v>
      </c>
      <c r="S120" s="87" t="s">
        <v>178</v>
      </c>
      <c r="T120" s="87" t="s">
        <v>179</v>
      </c>
      <c r="U120" s="83" t="str">
        <f>VLOOKUP(C120,'LINE SHEET'!$B$5:$H$72,2,FALSE)</f>
        <v xml:space="preserve">LipFusion InFatutation Trio Set </v>
      </c>
      <c r="V120" s="83">
        <f>VLOOKUP($C120,'LINE SHEET'!$B$5:$I$72,3,FALSE)</f>
        <v>16</v>
      </c>
      <c r="W120" s="83">
        <f>VLOOKUP($C120,'LINE SHEET'!$B$5:$I$72,4,FALSE)</f>
        <v>32</v>
      </c>
      <c r="Z120" s="83" t="str">
        <f>VLOOKUP($C120,'LINE SHEET'!$B$5:$I$72,7,FALSE)</f>
        <v>N/A</v>
      </c>
      <c r="AB120" s="63"/>
      <c r="AC120" s="63"/>
      <c r="AD120" s="63"/>
      <c r="AE120" s="63"/>
      <c r="AF120" s="63"/>
      <c r="AG120" s="63"/>
      <c r="AH120" s="63"/>
      <c r="AI120" s="63"/>
      <c r="AJ120" s="63"/>
      <c r="AK120" s="63"/>
      <c r="AL120" s="63"/>
      <c r="AM120" s="63"/>
      <c r="AN120" s="63"/>
      <c r="AO120" s="63"/>
      <c r="AP120" s="63"/>
      <c r="AQ120" s="63"/>
      <c r="AR120" s="63"/>
      <c r="AS120" s="63"/>
      <c r="AT120" s="63"/>
      <c r="AU120" s="63"/>
      <c r="AV120" s="63"/>
      <c r="AW120" s="63"/>
      <c r="AX120" s="63"/>
      <c r="AY120" s="63"/>
      <c r="AZ120" s="63"/>
      <c r="BA120" s="63"/>
      <c r="BB120" s="63"/>
      <c r="BC120" s="63"/>
      <c r="BD120" s="63"/>
      <c r="BE120" s="63"/>
      <c r="BF120" s="63"/>
      <c r="BG120" s="63"/>
      <c r="BH120" s="63"/>
    </row>
    <row r="121" spans="1:60" s="63" customFormat="1">
      <c r="B121" s="117" t="e">
        <f>VLOOKUP($C121,'LINE SHEET'!$B$5:$I$72,7,FALSE)</f>
        <v>#N/A</v>
      </c>
      <c r="C121" s="85"/>
      <c r="D121" s="85"/>
      <c r="E121" s="86"/>
      <c r="F121" s="87"/>
      <c r="G121" s="87"/>
      <c r="H121" s="87"/>
      <c r="I121" s="87"/>
      <c r="J121" s="87"/>
      <c r="K121" s="87"/>
      <c r="L121" s="87"/>
      <c r="M121" s="87"/>
      <c r="N121" s="88"/>
      <c r="O121" s="89"/>
      <c r="P121" s="90"/>
      <c r="Q121" s="87"/>
      <c r="R121" s="87"/>
      <c r="S121" s="87"/>
      <c r="T121" s="88"/>
      <c r="U121" s="83" t="e">
        <f>VLOOKUP(C121,'LINE SHEET'!$B$5:$H$72,2,FALSE)</f>
        <v>#N/A</v>
      </c>
      <c r="V121" s="83" t="e">
        <f>VLOOKUP($C121,'LINE SHEET'!$B$5:$I$72,3,FALSE)</f>
        <v>#N/A</v>
      </c>
      <c r="W121" s="83" t="e">
        <f>VLOOKUP($C121,'LINE SHEET'!$B$5:$I$72,4,FALSE)</f>
        <v>#N/A</v>
      </c>
      <c r="X121" s="83"/>
      <c r="Y121" s="72"/>
      <c r="Z121" s="83" t="e">
        <f>VLOOKUP($C121,'LINE SHEET'!$B$5:$I$72,7,FALSE)</f>
        <v>#N/A</v>
      </c>
      <c r="AA121" s="72"/>
    </row>
    <row r="122" spans="1:60" s="63" customFormat="1">
      <c r="B122" s="117" t="e">
        <f>VLOOKUP($C122,'LINE SHEET'!$B$5:$I$72,7,FALSE)</f>
        <v>#N/A</v>
      </c>
      <c r="C122" s="85"/>
      <c r="D122" s="85"/>
      <c r="E122" s="86"/>
      <c r="F122" s="87"/>
      <c r="G122" s="87"/>
      <c r="H122" s="87"/>
      <c r="I122" s="87"/>
      <c r="J122" s="87"/>
      <c r="K122" s="87"/>
      <c r="L122" s="87"/>
      <c r="M122" s="87"/>
      <c r="N122" s="88"/>
      <c r="O122" s="89"/>
      <c r="P122" s="90"/>
      <c r="Q122" s="87"/>
      <c r="R122" s="87"/>
      <c r="S122" s="87"/>
      <c r="T122" s="88"/>
      <c r="U122" s="83" t="e">
        <f>VLOOKUP(C122,'LINE SHEET'!$B$5:$H$72,2,FALSE)</f>
        <v>#N/A</v>
      </c>
      <c r="V122" s="83" t="e">
        <f>VLOOKUP($C122,'LINE SHEET'!$B$5:$I$72,3,FALSE)</f>
        <v>#N/A</v>
      </c>
      <c r="W122" s="83" t="e">
        <f>VLOOKUP($C122,'LINE SHEET'!$B$5:$I$72,4,FALSE)</f>
        <v>#N/A</v>
      </c>
      <c r="X122" s="83"/>
      <c r="Y122" s="72"/>
      <c r="Z122" s="83" t="e">
        <f>VLOOKUP($C122,'LINE SHEET'!$B$5:$I$72,7,FALSE)</f>
        <v>#N/A</v>
      </c>
      <c r="AA122" s="72"/>
    </row>
    <row r="123" spans="1:60" s="63" customFormat="1">
      <c r="B123" s="117" t="e">
        <f>VLOOKUP($C123,'LINE SHEET'!$B$5:$I$72,7,FALSE)</f>
        <v>#N/A</v>
      </c>
      <c r="C123" s="85"/>
      <c r="D123" s="85"/>
      <c r="E123" s="86"/>
      <c r="F123" s="87"/>
      <c r="G123" s="87"/>
      <c r="H123" s="87"/>
      <c r="I123" s="87"/>
      <c r="J123" s="87"/>
      <c r="K123" s="87"/>
      <c r="L123" s="87"/>
      <c r="M123" s="87"/>
      <c r="N123" s="88"/>
      <c r="O123" s="89"/>
      <c r="P123" s="90"/>
      <c r="Q123" s="87"/>
      <c r="R123" s="87"/>
      <c r="S123" s="87"/>
      <c r="T123" s="88"/>
      <c r="U123" s="83" t="e">
        <f>VLOOKUP(C123,'LINE SHEET'!$B$5:$H$72,2,FALSE)</f>
        <v>#N/A</v>
      </c>
      <c r="V123" s="83" t="e">
        <f>VLOOKUP($C123,'LINE SHEET'!$B$5:$I$72,3,FALSE)</f>
        <v>#N/A</v>
      </c>
      <c r="W123" s="83" t="e">
        <f>VLOOKUP($C123,'LINE SHEET'!$B$5:$I$72,4,FALSE)</f>
        <v>#N/A</v>
      </c>
      <c r="X123" s="83"/>
      <c r="Y123" s="72"/>
      <c r="Z123" s="83" t="e">
        <f>VLOOKUP($C123,'LINE SHEET'!$B$5:$I$72,7,FALSE)</f>
        <v>#N/A</v>
      </c>
      <c r="AA123" s="72"/>
    </row>
    <row r="124" spans="1:60" s="63" customFormat="1">
      <c r="B124" s="117" t="e">
        <f>VLOOKUP($C124,'LINE SHEET'!$B$5:$I$72,7,FALSE)</f>
        <v>#N/A</v>
      </c>
      <c r="C124" s="85"/>
      <c r="D124" s="85"/>
      <c r="E124" s="86"/>
      <c r="F124" s="87"/>
      <c r="G124" s="87"/>
      <c r="H124" s="87"/>
      <c r="I124" s="87"/>
      <c r="J124" s="87"/>
      <c r="K124" s="87"/>
      <c r="L124" s="87"/>
      <c r="M124" s="87"/>
      <c r="N124" s="88"/>
      <c r="O124" s="89"/>
      <c r="P124" s="90"/>
      <c r="Q124" s="87"/>
      <c r="R124" s="87"/>
      <c r="S124" s="87"/>
      <c r="T124" s="88"/>
      <c r="U124" s="83" t="e">
        <f>VLOOKUP(C124,'LINE SHEET'!$B$5:$H$72,2,FALSE)</f>
        <v>#N/A</v>
      </c>
      <c r="V124" s="83" t="e">
        <f>VLOOKUP($C124,'LINE SHEET'!$B$5:$I$72,3,FALSE)</f>
        <v>#N/A</v>
      </c>
      <c r="W124" s="83" t="e">
        <f>VLOOKUP($C124,'LINE SHEET'!$B$5:$I$72,4,FALSE)</f>
        <v>#N/A</v>
      </c>
      <c r="X124" s="83"/>
      <c r="Y124" s="72"/>
      <c r="Z124" s="83" t="e">
        <f>VLOOKUP($C124,'LINE SHEET'!$B$5:$I$72,7,FALSE)</f>
        <v>#N/A</v>
      </c>
      <c r="AA124" s="72"/>
    </row>
    <row r="125" spans="1:60" s="63" customFormat="1">
      <c r="B125" s="117" t="e">
        <f>VLOOKUP($C125,'LINE SHEET'!$B$5:$I$72,7,FALSE)</f>
        <v>#N/A</v>
      </c>
      <c r="C125" s="85"/>
      <c r="D125" s="85"/>
      <c r="E125" s="86"/>
      <c r="F125" s="87"/>
      <c r="G125" s="87"/>
      <c r="H125" s="87"/>
      <c r="I125" s="87"/>
      <c r="J125" s="87"/>
      <c r="K125" s="87"/>
      <c r="L125" s="87"/>
      <c r="M125" s="87"/>
      <c r="N125" s="88"/>
      <c r="O125" s="89"/>
      <c r="P125" s="90"/>
      <c r="Q125" s="87"/>
      <c r="R125" s="87"/>
      <c r="S125" s="87"/>
      <c r="T125" s="88"/>
      <c r="U125" s="83" t="e">
        <f>VLOOKUP(C125,'LINE SHEET'!$B$5:$H$72,2,FALSE)</f>
        <v>#N/A</v>
      </c>
      <c r="V125" s="83" t="e">
        <f>VLOOKUP($C125,'LINE SHEET'!$B$5:$I$72,3,FALSE)</f>
        <v>#N/A</v>
      </c>
      <c r="W125" s="83" t="e">
        <f>VLOOKUP($C125,'LINE SHEET'!$B$5:$I$72,4,FALSE)</f>
        <v>#N/A</v>
      </c>
      <c r="X125" s="83"/>
      <c r="Y125" s="72"/>
      <c r="Z125" s="83" t="e">
        <f>VLOOKUP($C125,'LINE SHEET'!$B$5:$I$72,7,FALSE)</f>
        <v>#N/A</v>
      </c>
      <c r="AA125" s="72"/>
    </row>
    <row r="126" spans="1:60" s="63" customFormat="1">
      <c r="B126" s="117" t="e">
        <f>VLOOKUP($C126,'LINE SHEET'!$B$5:$I$72,7,FALSE)</f>
        <v>#N/A</v>
      </c>
      <c r="C126" s="85"/>
      <c r="D126" s="85"/>
      <c r="E126" s="86"/>
      <c r="F126" s="87"/>
      <c r="G126" s="87"/>
      <c r="H126" s="87"/>
      <c r="I126" s="87"/>
      <c r="J126" s="87"/>
      <c r="K126" s="87"/>
      <c r="L126" s="87"/>
      <c r="M126" s="87"/>
      <c r="N126" s="88"/>
      <c r="O126" s="89"/>
      <c r="P126" s="90"/>
      <c r="Q126" s="87"/>
      <c r="R126" s="87"/>
      <c r="S126" s="87"/>
      <c r="T126" s="88"/>
      <c r="U126" s="83" t="e">
        <f>VLOOKUP(C126,'LINE SHEET'!$B$5:$H$72,2,FALSE)</f>
        <v>#N/A</v>
      </c>
      <c r="V126" s="83" t="e">
        <f>VLOOKUP($C126,'LINE SHEET'!$B$5:$I$72,3,FALSE)</f>
        <v>#N/A</v>
      </c>
      <c r="W126" s="83" t="e">
        <f>VLOOKUP($C126,'LINE SHEET'!$B$5:$I$72,4,FALSE)</f>
        <v>#N/A</v>
      </c>
      <c r="X126" s="83"/>
      <c r="Y126" s="72"/>
      <c r="Z126" s="83" t="e">
        <f>VLOOKUP($C126,'LINE SHEET'!$B$5:$I$72,7,FALSE)</f>
        <v>#N/A</v>
      </c>
      <c r="AA126" s="72"/>
    </row>
    <row r="127" spans="1:60" s="63" customFormat="1">
      <c r="B127" s="117" t="e">
        <f>VLOOKUP($C127,'LINE SHEET'!$B$5:$I$72,7,FALSE)</f>
        <v>#N/A</v>
      </c>
      <c r="C127" s="85"/>
      <c r="D127" s="85"/>
      <c r="E127" s="86"/>
      <c r="F127" s="87"/>
      <c r="G127" s="87"/>
      <c r="H127" s="87"/>
      <c r="I127" s="87"/>
      <c r="J127" s="87"/>
      <c r="K127" s="87"/>
      <c r="L127" s="87"/>
      <c r="M127" s="87"/>
      <c r="N127" s="88"/>
      <c r="O127" s="89"/>
      <c r="P127" s="90"/>
      <c r="Q127" s="87"/>
      <c r="R127" s="87"/>
      <c r="S127" s="87"/>
      <c r="T127" s="88"/>
      <c r="U127" s="83" t="e">
        <f>VLOOKUP(C127,'LINE SHEET'!$B$5:$H$72,2,FALSE)</f>
        <v>#N/A</v>
      </c>
      <c r="V127" s="83" t="e">
        <f>VLOOKUP($C127,'LINE SHEET'!$B$5:$I$72,3,FALSE)</f>
        <v>#N/A</v>
      </c>
      <c r="W127" s="83" t="e">
        <f>VLOOKUP($C127,'LINE SHEET'!$B$5:$I$72,4,FALSE)</f>
        <v>#N/A</v>
      </c>
      <c r="X127" s="83"/>
      <c r="Y127" s="72"/>
      <c r="Z127" s="83" t="e">
        <f>VLOOKUP($C127,'LINE SHEET'!$B$5:$I$72,7,FALSE)</f>
        <v>#N/A</v>
      </c>
      <c r="AA127" s="72"/>
    </row>
    <row r="128" spans="1:60" s="63" customFormat="1">
      <c r="B128" s="117" t="e">
        <f>VLOOKUP($C128,'LINE SHEET'!$B$5:$I$72,7,FALSE)</f>
        <v>#N/A</v>
      </c>
      <c r="C128" s="85"/>
      <c r="D128" s="85"/>
      <c r="E128" s="86"/>
      <c r="F128" s="87"/>
      <c r="G128" s="87"/>
      <c r="H128" s="87"/>
      <c r="I128" s="87"/>
      <c r="J128" s="87"/>
      <c r="K128" s="87"/>
      <c r="L128" s="87"/>
      <c r="M128" s="87"/>
      <c r="N128" s="88"/>
      <c r="O128" s="89"/>
      <c r="P128" s="90"/>
      <c r="Q128" s="87"/>
      <c r="R128" s="87"/>
      <c r="S128" s="87"/>
      <c r="T128" s="88"/>
      <c r="U128" s="83" t="e">
        <f>VLOOKUP(C128,'LINE SHEET'!$B$5:$H$72,2,FALSE)</f>
        <v>#N/A</v>
      </c>
      <c r="V128" s="83" t="e">
        <f>VLOOKUP($C128,'LINE SHEET'!$B$5:$I$72,3,FALSE)</f>
        <v>#N/A</v>
      </c>
      <c r="W128" s="83" t="e">
        <f>VLOOKUP($C128,'LINE SHEET'!$B$5:$I$72,4,FALSE)</f>
        <v>#N/A</v>
      </c>
      <c r="X128" s="83"/>
      <c r="Y128" s="72"/>
      <c r="Z128" s="83" t="e">
        <f>VLOOKUP($C128,'LINE SHEET'!$B$5:$I$72,7,FALSE)</f>
        <v>#N/A</v>
      </c>
      <c r="AA128" s="72"/>
    </row>
    <row r="129" spans="2:27" s="63" customFormat="1">
      <c r="B129" s="117" t="e">
        <f>VLOOKUP($C129,'LINE SHEET'!$B$5:$I$72,7,FALSE)</f>
        <v>#N/A</v>
      </c>
      <c r="C129" s="85"/>
      <c r="D129" s="85"/>
      <c r="E129" s="86"/>
      <c r="F129" s="87"/>
      <c r="G129" s="87"/>
      <c r="H129" s="87"/>
      <c r="I129" s="87"/>
      <c r="J129" s="87"/>
      <c r="K129" s="87"/>
      <c r="L129" s="87"/>
      <c r="M129" s="87"/>
      <c r="N129" s="88"/>
      <c r="O129" s="89"/>
      <c r="P129" s="90"/>
      <c r="Q129" s="87"/>
      <c r="R129" s="87"/>
      <c r="S129" s="87"/>
      <c r="T129" s="88"/>
      <c r="U129" s="83" t="e">
        <f>VLOOKUP(C129,'LINE SHEET'!$B$5:$H$72,2,FALSE)</f>
        <v>#N/A</v>
      </c>
      <c r="V129" s="83" t="e">
        <f>VLOOKUP($C129,'LINE SHEET'!$B$5:$I$72,3,FALSE)</f>
        <v>#N/A</v>
      </c>
      <c r="W129" s="83" t="e">
        <f>VLOOKUP($C129,'LINE SHEET'!$B$5:$I$72,4,FALSE)</f>
        <v>#N/A</v>
      </c>
      <c r="X129" s="83"/>
      <c r="Y129" s="72"/>
      <c r="Z129" s="83" t="e">
        <f>VLOOKUP($C129,'LINE SHEET'!$B$5:$I$72,7,FALSE)</f>
        <v>#N/A</v>
      </c>
      <c r="AA129" s="72"/>
    </row>
    <row r="130" spans="2:27" s="63" customFormat="1">
      <c r="B130" s="117" t="e">
        <f>VLOOKUP($C130,'LINE SHEET'!$B$5:$I$72,7,FALSE)</f>
        <v>#N/A</v>
      </c>
      <c r="C130" s="85"/>
      <c r="D130" s="85"/>
      <c r="E130" s="86"/>
      <c r="F130" s="87"/>
      <c r="G130" s="87"/>
      <c r="H130" s="87"/>
      <c r="I130" s="87"/>
      <c r="J130" s="87"/>
      <c r="K130" s="87"/>
      <c r="L130" s="87"/>
      <c r="M130" s="87"/>
      <c r="N130" s="88"/>
      <c r="O130" s="89"/>
      <c r="P130" s="90"/>
      <c r="Q130" s="87"/>
      <c r="R130" s="87"/>
      <c r="S130" s="87"/>
      <c r="T130" s="88"/>
      <c r="U130" s="83" t="e">
        <f>VLOOKUP(C130,'LINE SHEET'!$B$5:$H$72,2,FALSE)</f>
        <v>#N/A</v>
      </c>
      <c r="V130" s="83" t="e">
        <f>VLOOKUP($C130,'LINE SHEET'!$B$5:$I$72,3,FALSE)</f>
        <v>#N/A</v>
      </c>
      <c r="W130" s="83" t="e">
        <f>VLOOKUP($C130,'LINE SHEET'!$B$5:$I$72,4,FALSE)</f>
        <v>#N/A</v>
      </c>
      <c r="X130" s="83"/>
      <c r="Y130" s="72"/>
      <c r="Z130" s="83" t="e">
        <f>VLOOKUP($C130,'LINE SHEET'!$B$5:$I$72,7,FALSE)</f>
        <v>#N/A</v>
      </c>
      <c r="AA130" s="72"/>
    </row>
    <row r="131" spans="2:27" s="63" customFormat="1">
      <c r="B131" s="117" t="e">
        <f>VLOOKUP($C131,'LINE SHEET'!$B$5:$I$72,7,FALSE)</f>
        <v>#N/A</v>
      </c>
      <c r="C131" s="85"/>
      <c r="D131" s="85"/>
      <c r="E131" s="86"/>
      <c r="F131" s="87"/>
      <c r="G131" s="87"/>
      <c r="H131" s="87"/>
      <c r="I131" s="87"/>
      <c r="J131" s="87"/>
      <c r="K131" s="87"/>
      <c r="L131" s="87"/>
      <c r="M131" s="87"/>
      <c r="N131" s="88"/>
      <c r="O131" s="89"/>
      <c r="P131" s="90"/>
      <c r="Q131" s="87"/>
      <c r="R131" s="87"/>
      <c r="S131" s="87"/>
      <c r="T131" s="88"/>
      <c r="U131" s="83" t="e">
        <f>VLOOKUP(C131,'LINE SHEET'!$B$5:$H$72,2,FALSE)</f>
        <v>#N/A</v>
      </c>
      <c r="V131" s="83" t="e">
        <f>VLOOKUP($C131,'LINE SHEET'!$B$5:$I$72,3,FALSE)</f>
        <v>#N/A</v>
      </c>
      <c r="W131" s="83" t="e">
        <f>VLOOKUP($C131,'LINE SHEET'!$B$5:$I$72,4,FALSE)</f>
        <v>#N/A</v>
      </c>
      <c r="X131" s="83"/>
      <c r="Y131" s="72"/>
      <c r="Z131" s="83" t="e">
        <f>VLOOKUP($C131,'LINE SHEET'!$B$5:$I$72,7,FALSE)</f>
        <v>#N/A</v>
      </c>
      <c r="AA131" s="72"/>
    </row>
    <row r="132" spans="2:27" s="63" customFormat="1">
      <c r="B132" s="117" t="e">
        <f>VLOOKUP($C132,'LINE SHEET'!$B$5:$I$72,7,FALSE)</f>
        <v>#N/A</v>
      </c>
      <c r="C132" s="85"/>
      <c r="D132" s="85"/>
      <c r="E132" s="86"/>
      <c r="F132" s="87"/>
      <c r="G132" s="87"/>
      <c r="H132" s="87"/>
      <c r="I132" s="87"/>
      <c r="J132" s="87"/>
      <c r="K132" s="87"/>
      <c r="L132" s="87"/>
      <c r="M132" s="87"/>
      <c r="N132" s="88"/>
      <c r="O132" s="89"/>
      <c r="P132" s="90"/>
      <c r="Q132" s="87"/>
      <c r="R132" s="87"/>
      <c r="S132" s="87"/>
      <c r="T132" s="88"/>
      <c r="U132" s="83" t="e">
        <f>VLOOKUP(C132,'LINE SHEET'!$B$5:$H$72,2,FALSE)</f>
        <v>#N/A</v>
      </c>
      <c r="V132" s="83" t="e">
        <f>VLOOKUP($C132,'LINE SHEET'!$B$5:$I$72,3,FALSE)</f>
        <v>#N/A</v>
      </c>
      <c r="W132" s="83" t="e">
        <f>VLOOKUP($C132,'LINE SHEET'!$B$5:$I$72,4,FALSE)</f>
        <v>#N/A</v>
      </c>
      <c r="X132" s="83"/>
      <c r="Y132" s="72"/>
      <c r="Z132" s="83" t="e">
        <f>VLOOKUP($C132,'LINE SHEET'!$B$5:$I$72,7,FALSE)</f>
        <v>#N/A</v>
      </c>
      <c r="AA132" s="72"/>
    </row>
    <row r="133" spans="2:27" s="63" customFormat="1">
      <c r="B133" s="117" t="e">
        <f>VLOOKUP($C133,'LINE SHEET'!$B$5:$I$72,7,FALSE)</f>
        <v>#N/A</v>
      </c>
      <c r="C133" s="85"/>
      <c r="D133" s="85"/>
      <c r="E133" s="86"/>
      <c r="F133" s="87"/>
      <c r="G133" s="87"/>
      <c r="H133" s="87"/>
      <c r="I133" s="87"/>
      <c r="J133" s="87"/>
      <c r="K133" s="87"/>
      <c r="L133" s="87"/>
      <c r="M133" s="87"/>
      <c r="N133" s="88"/>
      <c r="O133" s="89"/>
      <c r="P133" s="90"/>
      <c r="Q133" s="87"/>
      <c r="R133" s="87"/>
      <c r="S133" s="87"/>
      <c r="T133" s="88"/>
      <c r="U133" s="83" t="e">
        <f>VLOOKUP(C133,'LINE SHEET'!$B$5:$H$72,2,FALSE)</f>
        <v>#N/A</v>
      </c>
      <c r="V133" s="83" t="e">
        <f>VLOOKUP($C133,'LINE SHEET'!$B$5:$I$72,3,FALSE)</f>
        <v>#N/A</v>
      </c>
      <c r="W133" s="83" t="e">
        <f>VLOOKUP($C133,'LINE SHEET'!$B$5:$I$72,4,FALSE)</f>
        <v>#N/A</v>
      </c>
      <c r="X133" s="83"/>
      <c r="Y133" s="72"/>
      <c r="Z133" s="83" t="e">
        <f>VLOOKUP($C133,'LINE SHEET'!$B$5:$I$72,7,FALSE)</f>
        <v>#N/A</v>
      </c>
      <c r="AA133" s="72"/>
    </row>
    <row r="134" spans="2:27" s="63" customFormat="1">
      <c r="B134" s="117" t="e">
        <f>VLOOKUP($C134,'LINE SHEET'!$B$5:$I$72,7,FALSE)</f>
        <v>#N/A</v>
      </c>
      <c r="C134" s="85"/>
      <c r="D134" s="85"/>
      <c r="E134" s="86"/>
      <c r="F134" s="87"/>
      <c r="G134" s="87"/>
      <c r="H134" s="87"/>
      <c r="I134" s="87"/>
      <c r="J134" s="87"/>
      <c r="K134" s="87"/>
      <c r="L134" s="87"/>
      <c r="M134" s="87"/>
      <c r="N134" s="88"/>
      <c r="O134" s="89"/>
      <c r="P134" s="90"/>
      <c r="Q134" s="87"/>
      <c r="R134" s="87"/>
      <c r="S134" s="87"/>
      <c r="T134" s="88"/>
      <c r="U134" s="83" t="e">
        <f>VLOOKUP(C134,'LINE SHEET'!$B$5:$H$72,2,FALSE)</f>
        <v>#N/A</v>
      </c>
      <c r="V134" s="83" t="e">
        <f>VLOOKUP($C134,'LINE SHEET'!$B$5:$I$72,3,FALSE)</f>
        <v>#N/A</v>
      </c>
      <c r="W134" s="83" t="e">
        <f>VLOOKUP($C134,'LINE SHEET'!$B$5:$I$72,4,FALSE)</f>
        <v>#N/A</v>
      </c>
      <c r="X134" s="83"/>
      <c r="Y134" s="72"/>
      <c r="Z134" s="83" t="e">
        <f>VLOOKUP($C134,'LINE SHEET'!$B$5:$I$72,7,FALSE)</f>
        <v>#N/A</v>
      </c>
      <c r="AA134" s="72"/>
    </row>
    <row r="135" spans="2:27" s="63" customFormat="1">
      <c r="B135" s="117" t="e">
        <f>VLOOKUP($C135,'LINE SHEET'!$B$5:$I$72,7,FALSE)</f>
        <v>#N/A</v>
      </c>
      <c r="C135" s="85"/>
      <c r="D135" s="85"/>
      <c r="E135" s="86"/>
      <c r="F135" s="87"/>
      <c r="G135" s="87"/>
      <c r="H135" s="87"/>
      <c r="I135" s="87"/>
      <c r="J135" s="87"/>
      <c r="K135" s="87"/>
      <c r="L135" s="87"/>
      <c r="M135" s="87"/>
      <c r="N135" s="88"/>
      <c r="O135" s="89"/>
      <c r="P135" s="90"/>
      <c r="Q135" s="87"/>
      <c r="R135" s="87"/>
      <c r="S135" s="87"/>
      <c r="T135" s="88"/>
      <c r="U135" s="83" t="e">
        <f>VLOOKUP(C135,'LINE SHEET'!$B$5:$H$72,2,FALSE)</f>
        <v>#N/A</v>
      </c>
      <c r="V135" s="83" t="e">
        <f>VLOOKUP($C135,'LINE SHEET'!$B$5:$I$72,3,FALSE)</f>
        <v>#N/A</v>
      </c>
      <c r="W135" s="83" t="e">
        <f>VLOOKUP($C135,'LINE SHEET'!$B$5:$I$72,4,FALSE)</f>
        <v>#N/A</v>
      </c>
      <c r="X135" s="83"/>
      <c r="Y135" s="72"/>
      <c r="Z135" s="83" t="e">
        <f>VLOOKUP($C135,'LINE SHEET'!$B$5:$I$72,7,FALSE)</f>
        <v>#N/A</v>
      </c>
      <c r="AA135" s="72"/>
    </row>
    <row r="136" spans="2:27" s="63" customFormat="1">
      <c r="B136" s="117" t="e">
        <f>VLOOKUP($C136,'LINE SHEET'!$B$5:$I$72,7,FALSE)</f>
        <v>#N/A</v>
      </c>
      <c r="C136" s="85"/>
      <c r="D136" s="85"/>
      <c r="E136" s="86"/>
      <c r="F136" s="87"/>
      <c r="G136" s="87"/>
      <c r="H136" s="87"/>
      <c r="I136" s="87"/>
      <c r="J136" s="87"/>
      <c r="K136" s="87"/>
      <c r="L136" s="87"/>
      <c r="M136" s="87"/>
      <c r="N136" s="88"/>
      <c r="O136" s="89"/>
      <c r="P136" s="90"/>
      <c r="Q136" s="87"/>
      <c r="R136" s="87"/>
      <c r="S136" s="87"/>
      <c r="T136" s="88"/>
      <c r="U136" s="83" t="e">
        <f>VLOOKUP(C136,'LINE SHEET'!$B$5:$H$72,2,FALSE)</f>
        <v>#N/A</v>
      </c>
      <c r="V136" s="83" t="e">
        <f>VLOOKUP($C136,'LINE SHEET'!$B$5:$I$72,3,FALSE)</f>
        <v>#N/A</v>
      </c>
      <c r="W136" s="83" t="e">
        <f>VLOOKUP($C136,'LINE SHEET'!$B$5:$I$72,4,FALSE)</f>
        <v>#N/A</v>
      </c>
      <c r="X136" s="83"/>
      <c r="Y136" s="72"/>
      <c r="Z136" s="83" t="e">
        <f>VLOOKUP($C136,'LINE SHEET'!$B$5:$I$72,7,FALSE)</f>
        <v>#N/A</v>
      </c>
      <c r="AA136" s="72"/>
    </row>
    <row r="137" spans="2:27" s="63" customFormat="1">
      <c r="B137" s="117" t="e">
        <f>VLOOKUP($C137,'LINE SHEET'!$B$5:$I$72,7,FALSE)</f>
        <v>#N/A</v>
      </c>
      <c r="C137" s="85"/>
      <c r="D137" s="85"/>
      <c r="E137" s="86"/>
      <c r="F137" s="87"/>
      <c r="G137" s="87"/>
      <c r="H137" s="87"/>
      <c r="I137" s="87"/>
      <c r="J137" s="87"/>
      <c r="K137" s="87"/>
      <c r="L137" s="87"/>
      <c r="M137" s="87"/>
      <c r="N137" s="88"/>
      <c r="O137" s="89"/>
      <c r="P137" s="90"/>
      <c r="Q137" s="87"/>
      <c r="R137" s="87"/>
      <c r="S137" s="87"/>
      <c r="T137" s="88"/>
      <c r="U137" s="83" t="e">
        <f>VLOOKUP(C137,'LINE SHEET'!$B$5:$H$72,2,FALSE)</f>
        <v>#N/A</v>
      </c>
      <c r="V137" s="83" t="e">
        <f>VLOOKUP($C137,'LINE SHEET'!$B$5:$I$72,3,FALSE)</f>
        <v>#N/A</v>
      </c>
      <c r="W137" s="83" t="e">
        <f>VLOOKUP($C137,'LINE SHEET'!$B$5:$I$72,4,FALSE)</f>
        <v>#N/A</v>
      </c>
      <c r="X137" s="83"/>
      <c r="Y137" s="72"/>
      <c r="Z137" s="83" t="e">
        <f>VLOOKUP($C137,'LINE SHEET'!$B$5:$I$72,7,FALSE)</f>
        <v>#N/A</v>
      </c>
      <c r="AA137" s="72"/>
    </row>
    <row r="138" spans="2:27" s="63" customFormat="1">
      <c r="B138" s="117" t="e">
        <f>VLOOKUP($C138,'LINE SHEET'!$B$5:$I$72,7,FALSE)</f>
        <v>#N/A</v>
      </c>
      <c r="C138" s="85"/>
      <c r="D138" s="85"/>
      <c r="E138" s="86"/>
      <c r="F138" s="87"/>
      <c r="G138" s="87"/>
      <c r="H138" s="87"/>
      <c r="I138" s="87"/>
      <c r="J138" s="87"/>
      <c r="K138" s="87"/>
      <c r="L138" s="87"/>
      <c r="M138" s="87"/>
      <c r="N138" s="88"/>
      <c r="O138" s="89"/>
      <c r="P138" s="90"/>
      <c r="Q138" s="87"/>
      <c r="R138" s="87"/>
      <c r="S138" s="87"/>
      <c r="T138" s="88"/>
      <c r="U138" s="83" t="e">
        <f>VLOOKUP(C138,'LINE SHEET'!$B$5:$H$72,2,FALSE)</f>
        <v>#N/A</v>
      </c>
      <c r="V138" s="83" t="e">
        <f>VLOOKUP($C138,'LINE SHEET'!$B$5:$I$72,3,FALSE)</f>
        <v>#N/A</v>
      </c>
      <c r="W138" s="83" t="e">
        <f>VLOOKUP($C138,'LINE SHEET'!$B$5:$I$72,4,FALSE)</f>
        <v>#N/A</v>
      </c>
      <c r="X138" s="83"/>
      <c r="Y138" s="72"/>
      <c r="Z138" s="83" t="e">
        <f>VLOOKUP($C138,'LINE SHEET'!$B$5:$I$72,7,FALSE)</f>
        <v>#N/A</v>
      </c>
      <c r="AA138" s="72"/>
    </row>
    <row r="139" spans="2:27" s="63" customFormat="1">
      <c r="B139" s="117">
        <f>VLOOKUP($C$5,'LINE SHEET'!$B$5:$I$72,7,FALSE)</f>
        <v>80110006010</v>
      </c>
      <c r="C139" s="85"/>
      <c r="D139" s="85"/>
      <c r="E139" s="86"/>
      <c r="F139" s="87"/>
      <c r="G139" s="87"/>
      <c r="H139" s="87"/>
      <c r="I139" s="87"/>
      <c r="J139" s="87"/>
      <c r="K139" s="87"/>
      <c r="L139" s="87"/>
      <c r="M139" s="87"/>
      <c r="N139" s="88"/>
      <c r="O139" s="89"/>
      <c r="P139" s="90"/>
      <c r="Q139" s="87"/>
      <c r="R139" s="87"/>
      <c r="S139" s="87"/>
      <c r="T139" s="88"/>
      <c r="U139" s="83" t="e">
        <f>VLOOKUP(C139,'LINE SHEET'!$B$5:$H$72,2,FALSE)</f>
        <v>#N/A</v>
      </c>
      <c r="V139" s="83">
        <f>VLOOKUP($C$5,'LINE SHEET'!$B$5:$I$72,3,FALSE)</f>
        <v>27</v>
      </c>
      <c r="W139" s="83">
        <f>VLOOKUP($C$5,'LINE SHEET'!$B$5:$I$72,4,FALSE)</f>
        <v>54</v>
      </c>
      <c r="X139" s="83"/>
      <c r="Y139" s="72"/>
      <c r="Z139" s="83">
        <f>VLOOKUP($C$5,'LINE SHEET'!$B$5:$I$72,7,FALSE)</f>
        <v>80110006010</v>
      </c>
      <c r="AA139" s="72"/>
    </row>
    <row r="140" spans="2:27" s="63" customFormat="1">
      <c r="B140" s="117">
        <f>VLOOKUP($C$5,'LINE SHEET'!$B$5:$I$72,7,FALSE)</f>
        <v>80110006010</v>
      </c>
      <c r="C140" s="85"/>
      <c r="D140" s="85"/>
      <c r="E140" s="86"/>
      <c r="F140" s="87"/>
      <c r="G140" s="87"/>
      <c r="H140" s="87"/>
      <c r="I140" s="87"/>
      <c r="J140" s="87"/>
      <c r="K140" s="87"/>
      <c r="L140" s="87"/>
      <c r="M140" s="87"/>
      <c r="N140" s="88"/>
      <c r="O140" s="89"/>
      <c r="P140" s="90"/>
      <c r="Q140" s="87"/>
      <c r="R140" s="87"/>
      <c r="S140" s="87"/>
      <c r="T140" s="88"/>
      <c r="U140" s="83" t="e">
        <f>VLOOKUP(C140,'LINE SHEET'!$B$5:$H$72,2,FALSE)</f>
        <v>#N/A</v>
      </c>
      <c r="V140" s="83">
        <f>VLOOKUP($C$5,'LINE SHEET'!$B$5:$I$72,3,FALSE)</f>
        <v>27</v>
      </c>
      <c r="W140" s="83">
        <f>VLOOKUP($C$5,'LINE SHEET'!$B$5:$I$72,4,FALSE)</f>
        <v>54</v>
      </c>
      <c r="X140" s="83"/>
      <c r="Y140" s="72"/>
      <c r="Z140" s="83">
        <f>VLOOKUP($C$5,'LINE SHEET'!$B$5:$I$72,7,FALSE)</f>
        <v>80110006010</v>
      </c>
      <c r="AA140" s="72"/>
    </row>
    <row r="141" spans="2:27" s="63" customFormat="1">
      <c r="B141" s="117">
        <f>VLOOKUP($C$5,'LINE SHEET'!$B$5:$I$72,7,FALSE)</f>
        <v>80110006010</v>
      </c>
      <c r="C141" s="85"/>
      <c r="D141" s="85"/>
      <c r="E141" s="86"/>
      <c r="F141" s="87"/>
      <c r="G141" s="87"/>
      <c r="H141" s="87"/>
      <c r="I141" s="87"/>
      <c r="J141" s="87"/>
      <c r="K141" s="87"/>
      <c r="L141" s="87"/>
      <c r="M141" s="87"/>
      <c r="N141" s="88"/>
      <c r="O141" s="89"/>
      <c r="P141" s="90"/>
      <c r="Q141" s="87"/>
      <c r="R141" s="87"/>
      <c r="S141" s="87"/>
      <c r="T141" s="88"/>
      <c r="U141" s="83" t="e">
        <f>VLOOKUP(C141,'LINE SHEET'!$B$5:$H$72,2,FALSE)</f>
        <v>#N/A</v>
      </c>
      <c r="V141" s="83">
        <f>VLOOKUP($C$5,'LINE SHEET'!$B$5:$I$72,3,FALSE)</f>
        <v>27</v>
      </c>
      <c r="W141" s="83">
        <f>VLOOKUP($C$5,'LINE SHEET'!$B$5:$I$72,4,FALSE)</f>
        <v>54</v>
      </c>
      <c r="X141" s="83"/>
      <c r="Y141" s="72"/>
      <c r="Z141" s="83">
        <f>VLOOKUP($C$5,'LINE SHEET'!$B$5:$I$72,7,FALSE)</f>
        <v>80110006010</v>
      </c>
      <c r="AA141" s="72"/>
    </row>
    <row r="142" spans="2:27" s="63" customFormat="1">
      <c r="B142" s="117">
        <f>VLOOKUP($C$5,'LINE SHEET'!$B$5:$I$72,7,FALSE)</f>
        <v>80110006010</v>
      </c>
      <c r="C142" s="85"/>
      <c r="D142" s="85"/>
      <c r="E142" s="86"/>
      <c r="F142" s="87"/>
      <c r="G142" s="87"/>
      <c r="H142" s="87"/>
      <c r="I142" s="87"/>
      <c r="J142" s="87"/>
      <c r="K142" s="87"/>
      <c r="L142" s="87"/>
      <c r="M142" s="87"/>
      <c r="N142" s="88"/>
      <c r="O142" s="89"/>
      <c r="P142" s="90"/>
      <c r="Q142" s="87"/>
      <c r="R142" s="87"/>
      <c r="S142" s="87"/>
      <c r="T142" s="88"/>
      <c r="U142" s="83" t="e">
        <f>VLOOKUP(C142,'LINE SHEET'!$B$5:$H$72,2,FALSE)</f>
        <v>#N/A</v>
      </c>
      <c r="V142" s="83">
        <f>VLOOKUP($C$5,'LINE SHEET'!$B$5:$I$72,3,FALSE)</f>
        <v>27</v>
      </c>
      <c r="W142" s="83">
        <f>VLOOKUP($C$5,'LINE SHEET'!$B$5:$I$72,4,FALSE)</f>
        <v>54</v>
      </c>
      <c r="X142" s="83"/>
      <c r="Y142" s="72"/>
      <c r="Z142" s="83">
        <f>VLOOKUP($C$5,'LINE SHEET'!$B$5:$I$72,7,FALSE)</f>
        <v>80110006010</v>
      </c>
      <c r="AA142" s="72"/>
    </row>
    <row r="143" spans="2:27" s="63" customFormat="1">
      <c r="B143" s="117">
        <f>VLOOKUP($C$5,'LINE SHEET'!$B$5:$I$72,7,FALSE)</f>
        <v>80110006010</v>
      </c>
      <c r="C143" s="85"/>
      <c r="D143" s="85"/>
      <c r="E143" s="86"/>
      <c r="F143" s="87"/>
      <c r="G143" s="87"/>
      <c r="H143" s="87"/>
      <c r="I143" s="87"/>
      <c r="J143" s="87"/>
      <c r="K143" s="87"/>
      <c r="L143" s="87"/>
      <c r="M143" s="87"/>
      <c r="N143" s="88"/>
      <c r="O143" s="89"/>
      <c r="P143" s="90"/>
      <c r="Q143" s="87"/>
      <c r="R143" s="87"/>
      <c r="S143" s="87"/>
      <c r="T143" s="88"/>
      <c r="U143" s="83" t="e">
        <f>VLOOKUP(C143,'LINE SHEET'!$B$5:$H$72,2,FALSE)</f>
        <v>#N/A</v>
      </c>
      <c r="V143" s="83">
        <f>VLOOKUP($C$5,'LINE SHEET'!$B$5:$I$72,3,FALSE)</f>
        <v>27</v>
      </c>
      <c r="W143" s="83">
        <f>VLOOKUP($C$5,'LINE SHEET'!$B$5:$I$72,4,FALSE)</f>
        <v>54</v>
      </c>
      <c r="X143" s="83"/>
      <c r="Y143" s="72"/>
      <c r="Z143" s="83">
        <f>VLOOKUP($C$5,'LINE SHEET'!$B$5:$I$72,7,FALSE)</f>
        <v>80110006010</v>
      </c>
      <c r="AA143" s="72"/>
    </row>
    <row r="144" spans="2:27" s="63" customFormat="1">
      <c r="B144" s="117">
        <f>VLOOKUP($C$5,'LINE SHEET'!$B$5:$I$72,7,FALSE)</f>
        <v>80110006010</v>
      </c>
      <c r="C144" s="85"/>
      <c r="D144" s="85"/>
      <c r="E144" s="86"/>
      <c r="F144" s="87"/>
      <c r="G144" s="87"/>
      <c r="H144" s="87"/>
      <c r="I144" s="87"/>
      <c r="J144" s="87"/>
      <c r="K144" s="87"/>
      <c r="L144" s="87"/>
      <c r="M144" s="87"/>
      <c r="N144" s="88"/>
      <c r="O144" s="89"/>
      <c r="P144" s="90"/>
      <c r="Q144" s="87"/>
      <c r="R144" s="87"/>
      <c r="S144" s="87"/>
      <c r="T144" s="88"/>
      <c r="U144" s="83" t="e">
        <f>VLOOKUP(C144,'LINE SHEET'!$B$5:$H$72,2,FALSE)</f>
        <v>#N/A</v>
      </c>
      <c r="V144" s="83">
        <f>VLOOKUP($C$5,'LINE SHEET'!$B$5:$I$72,3,FALSE)</f>
        <v>27</v>
      </c>
      <c r="W144" s="83">
        <f>VLOOKUP($C$5,'LINE SHEET'!$B$5:$I$72,4,FALSE)</f>
        <v>54</v>
      </c>
      <c r="X144" s="83"/>
      <c r="Y144" s="72"/>
      <c r="Z144" s="83">
        <f>VLOOKUP($C$5,'LINE SHEET'!$B$5:$I$72,7,FALSE)</f>
        <v>80110006010</v>
      </c>
      <c r="AA144" s="72"/>
    </row>
    <row r="145" spans="2:27" s="63" customFormat="1">
      <c r="B145" s="117">
        <f>VLOOKUP($C$5,'LINE SHEET'!$B$5:$I$72,7,FALSE)</f>
        <v>80110006010</v>
      </c>
      <c r="C145" s="85"/>
      <c r="D145" s="85"/>
      <c r="E145" s="86"/>
      <c r="F145" s="87"/>
      <c r="G145" s="87"/>
      <c r="H145" s="87"/>
      <c r="I145" s="87"/>
      <c r="J145" s="87"/>
      <c r="K145" s="87"/>
      <c r="L145" s="87"/>
      <c r="M145" s="87"/>
      <c r="N145" s="88"/>
      <c r="O145" s="89"/>
      <c r="P145" s="90"/>
      <c r="Q145" s="87"/>
      <c r="R145" s="87"/>
      <c r="S145" s="87"/>
      <c r="T145" s="88"/>
      <c r="U145" s="83" t="e">
        <f>VLOOKUP(C145,'LINE SHEET'!$B$5:$H$72,2,FALSE)</f>
        <v>#N/A</v>
      </c>
      <c r="V145" s="83">
        <f>VLOOKUP($C$5,'LINE SHEET'!$B$5:$I$72,3,FALSE)</f>
        <v>27</v>
      </c>
      <c r="W145" s="83">
        <f>VLOOKUP($C$5,'LINE SHEET'!$B$5:$I$72,4,FALSE)</f>
        <v>54</v>
      </c>
      <c r="X145" s="83"/>
      <c r="Y145" s="72"/>
      <c r="Z145" s="83">
        <f>VLOOKUP($C$5,'LINE SHEET'!$B$5:$I$72,7,FALSE)</f>
        <v>80110006010</v>
      </c>
      <c r="AA145" s="72"/>
    </row>
    <row r="146" spans="2:27" s="63" customFormat="1">
      <c r="B146" s="117">
        <f>VLOOKUP($C$5,'LINE SHEET'!$B$5:$I$72,7,FALSE)</f>
        <v>80110006010</v>
      </c>
      <c r="C146" s="85"/>
      <c r="D146" s="85"/>
      <c r="E146" s="86"/>
      <c r="F146" s="87"/>
      <c r="G146" s="87"/>
      <c r="H146" s="87"/>
      <c r="I146" s="87"/>
      <c r="J146" s="87"/>
      <c r="K146" s="87"/>
      <c r="L146" s="87"/>
      <c r="M146" s="87"/>
      <c r="N146" s="88"/>
      <c r="O146" s="89"/>
      <c r="P146" s="90"/>
      <c r="Q146" s="87"/>
      <c r="R146" s="87"/>
      <c r="S146" s="87"/>
      <c r="T146" s="88"/>
      <c r="U146" s="83" t="e">
        <f>VLOOKUP(C146,'LINE SHEET'!$B$5:$H$72,2,FALSE)</f>
        <v>#N/A</v>
      </c>
      <c r="V146" s="83">
        <f>VLOOKUP($C$5,'LINE SHEET'!$B$5:$I$72,3,FALSE)</f>
        <v>27</v>
      </c>
      <c r="W146" s="83">
        <f>VLOOKUP($C$5,'LINE SHEET'!$B$5:$I$72,4,FALSE)</f>
        <v>54</v>
      </c>
      <c r="X146" s="83"/>
      <c r="Y146" s="72"/>
      <c r="Z146" s="83">
        <f>VLOOKUP($C$5,'LINE SHEET'!$B$5:$I$72,7,FALSE)</f>
        <v>80110006010</v>
      </c>
      <c r="AA146" s="72"/>
    </row>
    <row r="147" spans="2:27" s="63" customFormat="1">
      <c r="B147" s="117">
        <f>VLOOKUP($C$5,'LINE SHEET'!$B$5:$I$72,7,FALSE)</f>
        <v>80110006010</v>
      </c>
      <c r="C147" s="85"/>
      <c r="D147" s="85"/>
      <c r="E147" s="86"/>
      <c r="F147" s="87"/>
      <c r="G147" s="87"/>
      <c r="H147" s="87"/>
      <c r="I147" s="87"/>
      <c r="J147" s="87"/>
      <c r="K147" s="87"/>
      <c r="L147" s="87"/>
      <c r="M147" s="87"/>
      <c r="N147" s="88"/>
      <c r="O147" s="89"/>
      <c r="P147" s="90"/>
      <c r="Q147" s="87"/>
      <c r="R147" s="87"/>
      <c r="S147" s="87"/>
      <c r="T147" s="88"/>
      <c r="U147" s="83" t="e">
        <f>VLOOKUP(C147,'LINE SHEET'!$B$5:$H$72,2,FALSE)</f>
        <v>#N/A</v>
      </c>
      <c r="V147" s="83">
        <f>VLOOKUP($C$5,'LINE SHEET'!$B$5:$I$72,3,FALSE)</f>
        <v>27</v>
      </c>
      <c r="W147" s="83">
        <f>VLOOKUP($C$5,'LINE SHEET'!$B$5:$I$72,4,FALSE)</f>
        <v>54</v>
      </c>
      <c r="X147" s="83"/>
      <c r="Y147" s="72"/>
      <c r="Z147" s="83">
        <f>VLOOKUP($C$5,'LINE SHEET'!$B$5:$I$72,7,FALSE)</f>
        <v>80110006010</v>
      </c>
      <c r="AA147" s="72"/>
    </row>
    <row r="148" spans="2:27" s="63" customFormat="1">
      <c r="B148" s="117">
        <f>VLOOKUP($C$5,'LINE SHEET'!$B$5:$I$72,7,FALSE)</f>
        <v>80110006010</v>
      </c>
      <c r="C148" s="85"/>
      <c r="D148" s="85"/>
      <c r="E148" s="86"/>
      <c r="F148" s="87"/>
      <c r="G148" s="87"/>
      <c r="H148" s="87"/>
      <c r="I148" s="87"/>
      <c r="J148" s="87"/>
      <c r="K148" s="87"/>
      <c r="L148" s="87"/>
      <c r="M148" s="87"/>
      <c r="N148" s="88"/>
      <c r="O148" s="89"/>
      <c r="P148" s="90"/>
      <c r="Q148" s="87"/>
      <c r="R148" s="87"/>
      <c r="S148" s="87"/>
      <c r="T148" s="88"/>
      <c r="U148" s="83" t="e">
        <f>VLOOKUP(C148,'LINE SHEET'!$B$5:$H$72,2,FALSE)</f>
        <v>#N/A</v>
      </c>
      <c r="V148" s="83">
        <f>VLOOKUP($C$5,'LINE SHEET'!$B$5:$I$72,3,FALSE)</f>
        <v>27</v>
      </c>
      <c r="W148" s="83">
        <f>VLOOKUP($C$5,'LINE SHEET'!$B$5:$I$72,4,FALSE)</f>
        <v>54</v>
      </c>
      <c r="X148" s="83"/>
      <c r="Y148" s="72"/>
      <c r="Z148" s="83">
        <f>VLOOKUP($C$5,'LINE SHEET'!$B$5:$I$72,7,FALSE)</f>
        <v>80110006010</v>
      </c>
      <c r="AA148" s="72"/>
    </row>
    <row r="149" spans="2:27" s="63" customFormat="1">
      <c r="B149" s="117">
        <f>VLOOKUP($C$5,'LINE SHEET'!$B$5:$I$72,7,FALSE)</f>
        <v>80110006010</v>
      </c>
      <c r="C149" s="85"/>
      <c r="D149" s="85"/>
      <c r="E149" s="86"/>
      <c r="F149" s="87"/>
      <c r="G149" s="87"/>
      <c r="H149" s="87"/>
      <c r="I149" s="87"/>
      <c r="J149" s="87"/>
      <c r="K149" s="87"/>
      <c r="L149" s="87"/>
      <c r="M149" s="87"/>
      <c r="N149" s="88"/>
      <c r="O149" s="89"/>
      <c r="P149" s="90"/>
      <c r="Q149" s="87"/>
      <c r="R149" s="87"/>
      <c r="S149" s="87"/>
      <c r="T149" s="88"/>
      <c r="U149" s="83" t="e">
        <f>VLOOKUP(C149,'LINE SHEET'!$B$5:$H$72,2,FALSE)</f>
        <v>#N/A</v>
      </c>
      <c r="V149" s="83">
        <f>VLOOKUP($C$5,'LINE SHEET'!$B$5:$I$72,3,FALSE)</f>
        <v>27</v>
      </c>
      <c r="W149" s="83">
        <f>VLOOKUP($C$5,'LINE SHEET'!$B$5:$I$72,4,FALSE)</f>
        <v>54</v>
      </c>
      <c r="X149" s="83"/>
      <c r="Y149" s="72"/>
      <c r="Z149" s="83">
        <f>VLOOKUP($C$5,'LINE SHEET'!$B$5:$I$72,7,FALSE)</f>
        <v>80110006010</v>
      </c>
      <c r="AA149" s="72"/>
    </row>
    <row r="150" spans="2:27" s="63" customFormat="1">
      <c r="B150" s="117">
        <f>VLOOKUP($C$5,'LINE SHEET'!$B$5:$I$72,7,FALSE)</f>
        <v>80110006010</v>
      </c>
      <c r="C150" s="85"/>
      <c r="D150" s="85"/>
      <c r="E150" s="86"/>
      <c r="F150" s="87"/>
      <c r="G150" s="87"/>
      <c r="H150" s="87"/>
      <c r="I150" s="87"/>
      <c r="J150" s="87"/>
      <c r="K150" s="87"/>
      <c r="L150" s="87"/>
      <c r="M150" s="87"/>
      <c r="N150" s="88"/>
      <c r="O150" s="89"/>
      <c r="P150" s="90"/>
      <c r="Q150" s="87"/>
      <c r="R150" s="87"/>
      <c r="S150" s="87"/>
      <c r="T150" s="88"/>
      <c r="U150" s="83" t="e">
        <f>VLOOKUP(C150,'LINE SHEET'!$B$5:$H$72,2,FALSE)</f>
        <v>#N/A</v>
      </c>
      <c r="V150" s="83">
        <f>VLOOKUP($C$5,'LINE SHEET'!$B$5:$I$72,3,FALSE)</f>
        <v>27</v>
      </c>
      <c r="W150" s="83">
        <f>VLOOKUP($C$5,'LINE SHEET'!$B$5:$I$72,4,FALSE)</f>
        <v>54</v>
      </c>
      <c r="X150" s="83"/>
      <c r="Y150" s="72"/>
      <c r="Z150" s="83">
        <f>VLOOKUP($C$5,'LINE SHEET'!$B$5:$I$72,7,FALSE)</f>
        <v>80110006010</v>
      </c>
      <c r="AA150" s="72"/>
    </row>
    <row r="151" spans="2:27" s="63" customFormat="1">
      <c r="B151" s="117">
        <f>VLOOKUP($C$5,'LINE SHEET'!$B$5:$I$72,7,FALSE)</f>
        <v>80110006010</v>
      </c>
      <c r="C151" s="85"/>
      <c r="D151" s="85"/>
      <c r="E151" s="86"/>
      <c r="F151" s="87"/>
      <c r="G151" s="87"/>
      <c r="H151" s="87"/>
      <c r="I151" s="87"/>
      <c r="J151" s="87"/>
      <c r="K151" s="87"/>
      <c r="L151" s="87"/>
      <c r="M151" s="87"/>
      <c r="N151" s="88"/>
      <c r="O151" s="89"/>
      <c r="P151" s="90"/>
      <c r="Q151" s="87"/>
      <c r="R151" s="87"/>
      <c r="S151" s="87"/>
      <c r="T151" s="88"/>
      <c r="U151" s="83" t="e">
        <f>VLOOKUP(C151,'LINE SHEET'!$B$5:$H$72,2,FALSE)</f>
        <v>#N/A</v>
      </c>
      <c r="V151" s="83">
        <f>VLOOKUP($C$5,'LINE SHEET'!$B$5:$I$72,3,FALSE)</f>
        <v>27</v>
      </c>
      <c r="W151" s="83">
        <f>VLOOKUP($C$5,'LINE SHEET'!$B$5:$I$72,4,FALSE)</f>
        <v>54</v>
      </c>
      <c r="X151" s="83"/>
      <c r="Y151" s="72"/>
      <c r="Z151" s="83">
        <f>VLOOKUP($C$5,'LINE SHEET'!$B$5:$I$72,7,FALSE)</f>
        <v>80110006010</v>
      </c>
      <c r="AA151" s="72"/>
    </row>
    <row r="152" spans="2:27" s="63" customFormat="1">
      <c r="B152" s="117">
        <f>VLOOKUP($C$5,'LINE SHEET'!$B$5:$I$72,7,FALSE)</f>
        <v>80110006010</v>
      </c>
      <c r="E152" s="67"/>
      <c r="F152" s="67"/>
      <c r="G152" s="67"/>
      <c r="H152" s="67"/>
      <c r="I152" s="67"/>
      <c r="J152" s="67"/>
      <c r="K152" s="67"/>
      <c r="L152" s="67"/>
      <c r="M152" s="67"/>
      <c r="N152" s="67"/>
      <c r="Q152" s="67"/>
      <c r="R152" s="67"/>
      <c r="S152" s="67"/>
      <c r="T152" s="67"/>
      <c r="U152" s="83" t="e">
        <f>VLOOKUP(C152,'LINE SHEET'!$B$5:$H$72,2,FALSE)</f>
        <v>#N/A</v>
      </c>
      <c r="V152" s="83">
        <f>VLOOKUP($C$5,'LINE SHEET'!$B$5:$I$72,3,FALSE)</f>
        <v>27</v>
      </c>
      <c r="W152" s="83">
        <f>VLOOKUP($C$5,'LINE SHEET'!$B$5:$I$72,4,FALSE)</f>
        <v>54</v>
      </c>
      <c r="X152" s="83"/>
      <c r="Y152" s="72"/>
      <c r="Z152" s="83">
        <f>VLOOKUP($C$5,'LINE SHEET'!$B$5:$I$72,7,FALSE)</f>
        <v>80110006010</v>
      </c>
      <c r="AA152" s="72"/>
    </row>
    <row r="153" spans="2:27" s="63" customFormat="1">
      <c r="B153" s="117">
        <f>VLOOKUP($C$5,'LINE SHEET'!$B$5:$I$72,7,FALSE)</f>
        <v>80110006010</v>
      </c>
      <c r="E153" s="67"/>
      <c r="F153" s="67"/>
      <c r="G153" s="67"/>
      <c r="H153" s="67"/>
      <c r="I153" s="67"/>
      <c r="J153" s="67"/>
      <c r="K153" s="67"/>
      <c r="L153" s="67"/>
      <c r="M153" s="67"/>
      <c r="N153" s="67"/>
      <c r="Q153" s="67"/>
      <c r="R153" s="67"/>
      <c r="S153" s="67"/>
      <c r="T153" s="67"/>
      <c r="U153" s="83" t="e">
        <f>VLOOKUP(C153,'LINE SHEET'!$B$5:$H$72,2,FALSE)</f>
        <v>#N/A</v>
      </c>
      <c r="V153" s="83">
        <f>VLOOKUP($C$5,'LINE SHEET'!$B$5:$I$72,3,FALSE)</f>
        <v>27</v>
      </c>
      <c r="W153" s="83">
        <f>VLOOKUP($C$5,'LINE SHEET'!$B$5:$I$72,4,FALSE)</f>
        <v>54</v>
      </c>
      <c r="X153" s="83"/>
      <c r="Y153" s="72"/>
      <c r="Z153" s="83">
        <f>VLOOKUP($C$5,'LINE SHEET'!$B$5:$I$72,7,FALSE)</f>
        <v>80110006010</v>
      </c>
      <c r="AA153" s="72"/>
    </row>
    <row r="154" spans="2:27" s="63" customFormat="1">
      <c r="B154" s="117">
        <f>VLOOKUP($C$5,'LINE SHEET'!$B$5:$I$72,7,FALSE)</f>
        <v>80110006010</v>
      </c>
      <c r="E154" s="67"/>
      <c r="F154" s="67"/>
      <c r="G154" s="67"/>
      <c r="H154" s="67"/>
      <c r="I154" s="67"/>
      <c r="J154" s="67"/>
      <c r="K154" s="67"/>
      <c r="L154" s="67"/>
      <c r="M154" s="67"/>
      <c r="N154" s="67"/>
      <c r="Q154" s="67"/>
      <c r="R154" s="67"/>
      <c r="S154" s="67"/>
      <c r="T154" s="67"/>
      <c r="U154" s="83" t="e">
        <f>VLOOKUP(C154,'LINE SHEET'!$B$5:$H$72,2,FALSE)</f>
        <v>#N/A</v>
      </c>
      <c r="V154" s="83">
        <f>VLOOKUP($C$5,'LINE SHEET'!$B$5:$I$72,3,FALSE)</f>
        <v>27</v>
      </c>
      <c r="W154" s="83">
        <f>VLOOKUP($C$5,'LINE SHEET'!$B$5:$I$72,4,FALSE)</f>
        <v>54</v>
      </c>
      <c r="X154" s="83"/>
      <c r="Y154" s="72"/>
      <c r="Z154" s="83">
        <f>VLOOKUP($C$5,'LINE SHEET'!$B$5:$I$72,7,FALSE)</f>
        <v>80110006010</v>
      </c>
      <c r="AA154" s="72"/>
    </row>
    <row r="155" spans="2:27" s="63" customFormat="1">
      <c r="B155" s="117">
        <f>VLOOKUP($C$5,'LINE SHEET'!$B$5:$I$72,7,FALSE)</f>
        <v>80110006010</v>
      </c>
      <c r="E155" s="67"/>
      <c r="F155" s="67"/>
      <c r="G155" s="67"/>
      <c r="H155" s="67"/>
      <c r="I155" s="67"/>
      <c r="J155" s="67"/>
      <c r="K155" s="67"/>
      <c r="L155" s="67"/>
      <c r="M155" s="67"/>
      <c r="N155" s="67"/>
      <c r="Q155" s="67"/>
      <c r="R155" s="67"/>
      <c r="S155" s="67"/>
      <c r="T155" s="67"/>
      <c r="U155" s="83" t="e">
        <f>VLOOKUP(C155,'LINE SHEET'!$B$5:$H$72,2,FALSE)</f>
        <v>#N/A</v>
      </c>
      <c r="V155" s="83">
        <f>VLOOKUP($C$5,'LINE SHEET'!$B$5:$I$72,3,FALSE)</f>
        <v>27</v>
      </c>
      <c r="W155" s="83">
        <f>VLOOKUP($C$5,'LINE SHEET'!$B$5:$I$72,4,FALSE)</f>
        <v>54</v>
      </c>
      <c r="X155" s="83"/>
      <c r="Y155" s="72"/>
      <c r="Z155" s="83">
        <f>VLOOKUP($C$5,'LINE SHEET'!$B$5:$I$72,7,FALSE)</f>
        <v>80110006010</v>
      </c>
      <c r="AA155" s="72"/>
    </row>
    <row r="156" spans="2:27" s="63" customFormat="1">
      <c r="B156" s="117">
        <f>VLOOKUP($C$5,'LINE SHEET'!$B$5:$I$72,7,FALSE)</f>
        <v>80110006010</v>
      </c>
      <c r="E156" s="67"/>
      <c r="F156" s="67"/>
      <c r="G156" s="67"/>
      <c r="H156" s="67"/>
      <c r="I156" s="67"/>
      <c r="J156" s="67"/>
      <c r="K156" s="67"/>
      <c r="L156" s="67"/>
      <c r="M156" s="67"/>
      <c r="N156" s="67"/>
      <c r="Q156" s="67"/>
      <c r="R156" s="67"/>
      <c r="S156" s="67"/>
      <c r="T156" s="67"/>
      <c r="U156" s="83" t="e">
        <f>VLOOKUP(C156,'LINE SHEET'!$B$5:$H$72,2,FALSE)</f>
        <v>#N/A</v>
      </c>
      <c r="V156" s="83">
        <f>VLOOKUP($C$5,'LINE SHEET'!$B$5:$I$72,3,FALSE)</f>
        <v>27</v>
      </c>
      <c r="W156" s="83">
        <f>VLOOKUP($C$5,'LINE SHEET'!$B$5:$I$72,4,FALSE)</f>
        <v>54</v>
      </c>
      <c r="X156" s="83"/>
      <c r="Y156" s="72"/>
      <c r="Z156" s="83">
        <f>VLOOKUP($C$5,'LINE SHEET'!$B$5:$I$72,7,FALSE)</f>
        <v>80110006010</v>
      </c>
      <c r="AA156" s="72"/>
    </row>
    <row r="157" spans="2:27" s="63" customFormat="1">
      <c r="B157" s="117">
        <f>VLOOKUP($C$5,'LINE SHEET'!$B$5:$I$72,7,FALSE)</f>
        <v>80110006010</v>
      </c>
      <c r="E157" s="67"/>
      <c r="F157" s="67"/>
      <c r="G157" s="67"/>
      <c r="H157" s="67"/>
      <c r="I157" s="67"/>
      <c r="J157" s="67"/>
      <c r="K157" s="67"/>
      <c r="L157" s="67"/>
      <c r="M157" s="67"/>
      <c r="N157" s="67"/>
      <c r="Q157" s="67"/>
      <c r="R157" s="67"/>
      <c r="S157" s="67"/>
      <c r="T157" s="67"/>
      <c r="U157" s="83" t="e">
        <f>VLOOKUP(C157,'LINE SHEET'!$B$5:$H$72,2,FALSE)</f>
        <v>#N/A</v>
      </c>
      <c r="V157" s="83">
        <f>VLOOKUP($C$5,'LINE SHEET'!$B$5:$I$72,3,FALSE)</f>
        <v>27</v>
      </c>
      <c r="W157" s="83">
        <f>VLOOKUP($C$5,'LINE SHEET'!$B$5:$I$72,4,FALSE)</f>
        <v>54</v>
      </c>
      <c r="X157" s="83"/>
      <c r="Y157" s="72"/>
      <c r="Z157" s="83">
        <f>VLOOKUP($C$5,'LINE SHEET'!$B$5:$I$72,7,FALSE)</f>
        <v>80110006010</v>
      </c>
      <c r="AA157" s="72"/>
    </row>
    <row r="158" spans="2:27" s="63" customFormat="1">
      <c r="B158" s="117">
        <f>VLOOKUP($C$5,'LINE SHEET'!$B$5:$I$72,7,FALSE)</f>
        <v>80110006010</v>
      </c>
      <c r="E158" s="67"/>
      <c r="F158" s="67"/>
      <c r="G158" s="67"/>
      <c r="H158" s="67"/>
      <c r="I158" s="67"/>
      <c r="J158" s="67"/>
      <c r="K158" s="67"/>
      <c r="L158" s="67"/>
      <c r="M158" s="67"/>
      <c r="N158" s="67"/>
      <c r="Q158" s="67"/>
      <c r="R158" s="67"/>
      <c r="S158" s="67"/>
      <c r="T158" s="67"/>
      <c r="U158" s="83" t="e">
        <f>VLOOKUP(C158,'LINE SHEET'!$B$5:$H$72,2,FALSE)</f>
        <v>#N/A</v>
      </c>
      <c r="V158" s="83">
        <f>VLOOKUP($C$5,'LINE SHEET'!$B$5:$I$72,3,FALSE)</f>
        <v>27</v>
      </c>
      <c r="W158" s="83">
        <f>VLOOKUP($C$5,'LINE SHEET'!$B$5:$I$72,4,FALSE)</f>
        <v>54</v>
      </c>
      <c r="X158" s="83"/>
      <c r="Y158" s="72"/>
      <c r="Z158" s="83">
        <f>VLOOKUP($C$5,'LINE SHEET'!$B$5:$I$72,7,FALSE)</f>
        <v>80110006010</v>
      </c>
      <c r="AA158" s="72"/>
    </row>
    <row r="159" spans="2:27" s="63" customFormat="1">
      <c r="B159" s="117">
        <f>VLOOKUP($C$5,'LINE SHEET'!$B$5:$I$72,7,FALSE)</f>
        <v>80110006010</v>
      </c>
      <c r="E159" s="67"/>
      <c r="F159" s="67"/>
      <c r="G159" s="67"/>
      <c r="H159" s="67"/>
      <c r="I159" s="67"/>
      <c r="J159" s="67"/>
      <c r="K159" s="67"/>
      <c r="L159" s="67"/>
      <c r="M159" s="67"/>
      <c r="N159" s="67"/>
      <c r="Q159" s="67"/>
      <c r="R159" s="67"/>
      <c r="S159" s="67"/>
      <c r="T159" s="67"/>
      <c r="U159" s="83" t="e">
        <f>VLOOKUP(C159,'LINE SHEET'!$B$5:$H$72,2,FALSE)</f>
        <v>#N/A</v>
      </c>
      <c r="V159" s="83">
        <f>VLOOKUP($C$5,'LINE SHEET'!$B$5:$I$72,3,FALSE)</f>
        <v>27</v>
      </c>
      <c r="W159" s="83">
        <f>VLOOKUP($C$5,'LINE SHEET'!$B$5:$I$72,4,FALSE)</f>
        <v>54</v>
      </c>
      <c r="X159" s="83"/>
      <c r="Y159" s="72"/>
      <c r="Z159" s="83">
        <f>VLOOKUP($C$5,'LINE SHEET'!$B$5:$I$72,7,FALSE)</f>
        <v>80110006010</v>
      </c>
      <c r="AA159" s="72"/>
    </row>
    <row r="160" spans="2:27" s="63" customFormat="1">
      <c r="B160" s="117">
        <f>VLOOKUP($C$5,'LINE SHEET'!$B$5:$I$72,7,FALSE)</f>
        <v>80110006010</v>
      </c>
      <c r="E160" s="67"/>
      <c r="F160" s="67"/>
      <c r="G160" s="67"/>
      <c r="H160" s="67"/>
      <c r="I160" s="67"/>
      <c r="J160" s="67"/>
      <c r="K160" s="67"/>
      <c r="L160" s="67"/>
      <c r="M160" s="67"/>
      <c r="N160" s="67"/>
      <c r="Q160" s="67"/>
      <c r="R160" s="67"/>
      <c r="S160" s="67"/>
      <c r="T160" s="67"/>
      <c r="U160" s="83" t="e">
        <f>VLOOKUP(C160,'LINE SHEET'!$B$5:$H$72,2,FALSE)</f>
        <v>#N/A</v>
      </c>
      <c r="V160" s="83">
        <f>VLOOKUP($C$5,'LINE SHEET'!$B$5:$I$72,3,FALSE)</f>
        <v>27</v>
      </c>
      <c r="W160" s="83">
        <f>VLOOKUP($C$5,'LINE SHEET'!$B$5:$I$72,4,FALSE)</f>
        <v>54</v>
      </c>
      <c r="X160" s="83"/>
      <c r="Y160" s="72"/>
      <c r="Z160" s="83">
        <f>VLOOKUP($C$5,'LINE SHEET'!$B$5:$I$72,7,FALSE)</f>
        <v>80110006010</v>
      </c>
      <c r="AA160" s="72"/>
    </row>
    <row r="161" spans="2:27" s="63" customFormat="1">
      <c r="B161" s="117">
        <f>VLOOKUP($C$5,'LINE SHEET'!$B$5:$I$72,7,FALSE)</f>
        <v>80110006010</v>
      </c>
      <c r="E161" s="67"/>
      <c r="F161" s="67"/>
      <c r="G161" s="67"/>
      <c r="H161" s="67"/>
      <c r="I161" s="67"/>
      <c r="J161" s="67"/>
      <c r="K161" s="67"/>
      <c r="L161" s="67"/>
      <c r="M161" s="67"/>
      <c r="N161" s="67"/>
      <c r="Q161" s="67"/>
      <c r="R161" s="67"/>
      <c r="S161" s="67"/>
      <c r="T161" s="67"/>
      <c r="U161" s="83" t="e">
        <f>VLOOKUP(C161,'LINE SHEET'!$B$5:$H$72,2,FALSE)</f>
        <v>#N/A</v>
      </c>
      <c r="V161" s="83">
        <f>VLOOKUP($C$5,'LINE SHEET'!$B$5:$I$72,3,FALSE)</f>
        <v>27</v>
      </c>
      <c r="W161" s="83">
        <f>VLOOKUP($C$5,'LINE SHEET'!$B$5:$I$72,4,FALSE)</f>
        <v>54</v>
      </c>
      <c r="X161" s="83"/>
      <c r="Y161" s="72"/>
      <c r="Z161" s="83">
        <f>VLOOKUP($C$5,'LINE SHEET'!$B$5:$I$72,7,FALSE)</f>
        <v>80110006010</v>
      </c>
      <c r="AA161" s="72"/>
    </row>
    <row r="162" spans="2:27" s="63" customFormat="1">
      <c r="B162" s="117">
        <f>VLOOKUP($C$5,'LINE SHEET'!$B$5:$I$72,7,FALSE)</f>
        <v>80110006010</v>
      </c>
      <c r="E162" s="67"/>
      <c r="F162" s="67"/>
      <c r="G162" s="67"/>
      <c r="H162" s="67"/>
      <c r="I162" s="67"/>
      <c r="J162" s="67"/>
      <c r="K162" s="67"/>
      <c r="L162" s="67"/>
      <c r="M162" s="67"/>
      <c r="N162" s="67"/>
      <c r="Q162" s="67"/>
      <c r="R162" s="67"/>
      <c r="S162" s="67"/>
      <c r="T162" s="67"/>
      <c r="U162" s="83" t="e">
        <f>VLOOKUP(C162,'LINE SHEET'!$B$5:$H$72,2,FALSE)</f>
        <v>#N/A</v>
      </c>
      <c r="V162" s="83">
        <f>VLOOKUP($C$5,'LINE SHEET'!$B$5:$I$72,3,FALSE)</f>
        <v>27</v>
      </c>
      <c r="W162" s="83">
        <f>VLOOKUP($C$5,'LINE SHEET'!$B$5:$I$72,4,FALSE)</f>
        <v>54</v>
      </c>
      <c r="X162" s="83"/>
      <c r="Y162" s="72"/>
      <c r="Z162" s="83">
        <f>VLOOKUP($C$5,'LINE SHEET'!$B$5:$I$72,7,FALSE)</f>
        <v>80110006010</v>
      </c>
      <c r="AA162" s="72"/>
    </row>
    <row r="163" spans="2:27" s="63" customFormat="1">
      <c r="B163" s="117">
        <f>VLOOKUP($C$5,'LINE SHEET'!$B$5:$I$72,7,FALSE)</f>
        <v>80110006010</v>
      </c>
      <c r="E163" s="67"/>
      <c r="F163" s="67"/>
      <c r="G163" s="67"/>
      <c r="H163" s="67"/>
      <c r="I163" s="67"/>
      <c r="J163" s="67"/>
      <c r="K163" s="67"/>
      <c r="L163" s="67"/>
      <c r="M163" s="67"/>
      <c r="N163" s="67"/>
      <c r="Q163" s="67"/>
      <c r="R163" s="67"/>
      <c r="S163" s="67"/>
      <c r="T163" s="67"/>
      <c r="U163" s="83" t="e">
        <f>VLOOKUP(C163,'LINE SHEET'!$B$5:$H$72,2,FALSE)</f>
        <v>#N/A</v>
      </c>
      <c r="V163" s="83">
        <f>VLOOKUP($C$5,'LINE SHEET'!$B$5:$I$72,3,FALSE)</f>
        <v>27</v>
      </c>
      <c r="W163" s="83">
        <f>VLOOKUP($C$5,'LINE SHEET'!$B$5:$I$72,4,FALSE)</f>
        <v>54</v>
      </c>
      <c r="X163" s="83"/>
      <c r="Y163" s="72"/>
      <c r="Z163" s="83">
        <f>VLOOKUP($C$5,'LINE SHEET'!$B$5:$I$72,7,FALSE)</f>
        <v>80110006010</v>
      </c>
      <c r="AA163" s="72"/>
    </row>
    <row r="164" spans="2:27" s="63" customFormat="1">
      <c r="B164" s="117">
        <f>VLOOKUP($C$5,'LINE SHEET'!$B$5:$I$72,7,FALSE)</f>
        <v>80110006010</v>
      </c>
      <c r="E164" s="67"/>
      <c r="F164" s="67"/>
      <c r="G164" s="67"/>
      <c r="H164" s="67"/>
      <c r="I164" s="67"/>
      <c r="J164" s="67"/>
      <c r="K164" s="67"/>
      <c r="L164" s="67"/>
      <c r="M164" s="67"/>
      <c r="N164" s="67"/>
      <c r="Q164" s="67"/>
      <c r="R164" s="67"/>
      <c r="S164" s="67"/>
      <c r="T164" s="67"/>
      <c r="U164" s="83" t="e">
        <f>VLOOKUP(C164,'LINE SHEET'!$B$5:$H$72,2,FALSE)</f>
        <v>#N/A</v>
      </c>
      <c r="V164" s="83">
        <f>VLOOKUP($C$5,'LINE SHEET'!$B$5:$I$72,3,FALSE)</f>
        <v>27</v>
      </c>
      <c r="W164" s="83">
        <f>VLOOKUP($C$5,'LINE SHEET'!$B$5:$I$72,4,FALSE)</f>
        <v>54</v>
      </c>
      <c r="X164" s="83"/>
      <c r="Y164" s="72"/>
      <c r="Z164" s="83">
        <f>VLOOKUP($C$5,'LINE SHEET'!$B$5:$I$72,7,FALSE)</f>
        <v>80110006010</v>
      </c>
      <c r="AA164" s="72"/>
    </row>
    <row r="165" spans="2:27" s="63" customFormat="1">
      <c r="B165" s="117">
        <f>VLOOKUP($C$5,'LINE SHEET'!$B$5:$I$72,7,FALSE)</f>
        <v>80110006010</v>
      </c>
      <c r="E165" s="67"/>
      <c r="F165" s="67"/>
      <c r="G165" s="67"/>
      <c r="H165" s="67"/>
      <c r="I165" s="67"/>
      <c r="J165" s="67"/>
      <c r="K165" s="67"/>
      <c r="L165" s="67"/>
      <c r="M165" s="67"/>
      <c r="N165" s="67"/>
      <c r="Q165" s="67"/>
      <c r="R165" s="67"/>
      <c r="S165" s="67"/>
      <c r="T165" s="67"/>
      <c r="U165" s="83" t="e">
        <f>VLOOKUP(C165,'LINE SHEET'!$B$5:$H$72,2,FALSE)</f>
        <v>#N/A</v>
      </c>
      <c r="V165" s="83">
        <f>VLOOKUP($C$5,'LINE SHEET'!$B$5:$I$72,3,FALSE)</f>
        <v>27</v>
      </c>
      <c r="W165" s="83">
        <f>VLOOKUP($C$5,'LINE SHEET'!$B$5:$I$72,4,FALSE)</f>
        <v>54</v>
      </c>
      <c r="X165" s="83"/>
      <c r="Y165" s="72"/>
      <c r="Z165" s="83">
        <f>VLOOKUP($C$5,'LINE SHEET'!$B$5:$I$72,7,FALSE)</f>
        <v>80110006010</v>
      </c>
      <c r="AA165" s="72"/>
    </row>
    <row r="166" spans="2:27" s="63" customFormat="1">
      <c r="B166" s="117">
        <f>VLOOKUP($C$5,'LINE SHEET'!$B$5:$I$72,7,FALSE)</f>
        <v>80110006010</v>
      </c>
      <c r="E166" s="67"/>
      <c r="F166" s="67"/>
      <c r="G166" s="67"/>
      <c r="H166" s="67"/>
      <c r="I166" s="67"/>
      <c r="J166" s="67"/>
      <c r="K166" s="67"/>
      <c r="L166" s="67"/>
      <c r="M166" s="67"/>
      <c r="N166" s="67"/>
      <c r="Q166" s="67"/>
      <c r="R166" s="67"/>
      <c r="S166" s="67"/>
      <c r="T166" s="67"/>
      <c r="U166" s="83" t="e">
        <f>VLOOKUP(C166,'LINE SHEET'!$B$5:$H$72,2,FALSE)</f>
        <v>#N/A</v>
      </c>
      <c r="V166" s="83">
        <f>VLOOKUP($C$5,'LINE SHEET'!$B$5:$I$72,3,FALSE)</f>
        <v>27</v>
      </c>
      <c r="W166" s="83">
        <f>VLOOKUP($C$5,'LINE SHEET'!$B$5:$I$72,4,FALSE)</f>
        <v>54</v>
      </c>
      <c r="X166" s="83"/>
      <c r="Y166" s="72"/>
      <c r="Z166" s="83">
        <f>VLOOKUP($C$5,'LINE SHEET'!$B$5:$I$72,7,FALSE)</f>
        <v>80110006010</v>
      </c>
      <c r="AA166" s="72"/>
    </row>
    <row r="167" spans="2:27" s="63" customFormat="1">
      <c r="B167" s="117">
        <f>VLOOKUP($C$5,'LINE SHEET'!$B$5:$I$72,7,FALSE)</f>
        <v>80110006010</v>
      </c>
      <c r="E167" s="67"/>
      <c r="F167" s="67"/>
      <c r="G167" s="67"/>
      <c r="H167" s="67"/>
      <c r="I167" s="67"/>
      <c r="J167" s="67"/>
      <c r="K167" s="67"/>
      <c r="L167" s="67"/>
      <c r="M167" s="67"/>
      <c r="N167" s="67"/>
      <c r="Q167" s="67"/>
      <c r="R167" s="67"/>
      <c r="S167" s="67"/>
      <c r="T167" s="67"/>
      <c r="U167" s="83" t="e">
        <f>VLOOKUP(C167,'LINE SHEET'!$B$5:$H$72,2,FALSE)</f>
        <v>#N/A</v>
      </c>
      <c r="V167" s="83">
        <f>VLOOKUP($C$5,'LINE SHEET'!$B$5:$I$72,3,FALSE)</f>
        <v>27</v>
      </c>
      <c r="W167" s="83">
        <f>VLOOKUP($C$5,'LINE SHEET'!$B$5:$I$72,4,FALSE)</f>
        <v>54</v>
      </c>
      <c r="X167" s="83"/>
      <c r="Y167" s="72"/>
      <c r="Z167" s="83">
        <f>VLOOKUP($C$5,'LINE SHEET'!$B$5:$I$72,7,FALSE)</f>
        <v>80110006010</v>
      </c>
      <c r="AA167" s="72"/>
    </row>
    <row r="168" spans="2:27" s="63" customFormat="1">
      <c r="B168" s="117">
        <f>VLOOKUP($C$5,'LINE SHEET'!$B$5:$I$72,7,FALSE)</f>
        <v>80110006010</v>
      </c>
      <c r="E168" s="67"/>
      <c r="F168" s="67"/>
      <c r="G168" s="67"/>
      <c r="H168" s="67"/>
      <c r="I168" s="67"/>
      <c r="J168" s="67"/>
      <c r="K168" s="67"/>
      <c r="L168" s="67"/>
      <c r="M168" s="67"/>
      <c r="N168" s="67"/>
      <c r="Q168" s="67"/>
      <c r="R168" s="67"/>
      <c r="S168" s="67"/>
      <c r="T168" s="67"/>
      <c r="U168" s="83" t="e">
        <f>VLOOKUP(C168,'LINE SHEET'!$B$5:$H$72,2,FALSE)</f>
        <v>#N/A</v>
      </c>
      <c r="V168" s="83">
        <f>VLOOKUP($C$5,'LINE SHEET'!$B$5:$I$72,3,FALSE)</f>
        <v>27</v>
      </c>
      <c r="W168" s="83">
        <f>VLOOKUP($C$5,'LINE SHEET'!$B$5:$I$72,4,FALSE)</f>
        <v>54</v>
      </c>
      <c r="X168" s="83"/>
      <c r="Y168" s="72"/>
      <c r="Z168" s="83">
        <f>VLOOKUP($C$5,'LINE SHEET'!$B$5:$I$72,7,FALSE)</f>
        <v>80110006010</v>
      </c>
      <c r="AA168" s="72"/>
    </row>
    <row r="169" spans="2:27" s="63" customFormat="1">
      <c r="B169" s="117">
        <f>VLOOKUP($C$5,'LINE SHEET'!$B$5:$I$72,7,FALSE)</f>
        <v>80110006010</v>
      </c>
      <c r="E169" s="67"/>
      <c r="F169" s="67"/>
      <c r="G169" s="67"/>
      <c r="H169" s="67"/>
      <c r="I169" s="67"/>
      <c r="J169" s="67"/>
      <c r="K169" s="67"/>
      <c r="L169" s="67"/>
      <c r="M169" s="67"/>
      <c r="N169" s="67"/>
      <c r="Q169" s="67"/>
      <c r="R169" s="67"/>
      <c r="S169" s="67"/>
      <c r="T169" s="67"/>
      <c r="U169" s="83" t="e">
        <f>VLOOKUP(C169,'LINE SHEET'!$B$5:$H$72,2,FALSE)</f>
        <v>#N/A</v>
      </c>
      <c r="V169" s="83">
        <f>VLOOKUP($C$5,'LINE SHEET'!$B$5:$I$72,3,FALSE)</f>
        <v>27</v>
      </c>
      <c r="W169" s="83">
        <f>VLOOKUP($C$5,'LINE SHEET'!$B$5:$I$72,4,FALSE)</f>
        <v>54</v>
      </c>
      <c r="X169" s="83"/>
      <c r="Y169" s="72"/>
      <c r="Z169" s="83">
        <f>VLOOKUP($C$5,'LINE SHEET'!$B$5:$I$72,7,FALSE)</f>
        <v>80110006010</v>
      </c>
      <c r="AA169" s="72"/>
    </row>
    <row r="170" spans="2:27" s="63" customFormat="1">
      <c r="B170" s="117">
        <f>VLOOKUP($C$5,'LINE SHEET'!$B$5:$I$72,7,FALSE)</f>
        <v>80110006010</v>
      </c>
      <c r="E170" s="67"/>
      <c r="F170" s="67"/>
      <c r="G170" s="67"/>
      <c r="H170" s="67"/>
      <c r="I170" s="67"/>
      <c r="J170" s="67"/>
      <c r="K170" s="67"/>
      <c r="L170" s="67"/>
      <c r="M170" s="67"/>
      <c r="N170" s="67"/>
      <c r="Q170" s="67"/>
      <c r="R170" s="67"/>
      <c r="S170" s="67"/>
      <c r="T170" s="67"/>
      <c r="U170" s="83" t="e">
        <f>VLOOKUP(C170,'LINE SHEET'!$B$5:$H$72,2,FALSE)</f>
        <v>#N/A</v>
      </c>
      <c r="V170" s="83">
        <f>VLOOKUP($C$5,'LINE SHEET'!$B$5:$I$72,3,FALSE)</f>
        <v>27</v>
      </c>
      <c r="W170" s="83">
        <f>VLOOKUP($C$5,'LINE SHEET'!$B$5:$I$72,4,FALSE)</f>
        <v>54</v>
      </c>
      <c r="X170" s="83"/>
      <c r="Y170" s="72"/>
      <c r="Z170" s="83">
        <f>VLOOKUP($C$5,'LINE SHEET'!$B$5:$I$72,7,FALSE)</f>
        <v>80110006010</v>
      </c>
      <c r="AA170" s="72"/>
    </row>
    <row r="171" spans="2:27" s="63" customFormat="1">
      <c r="B171" s="117">
        <f>VLOOKUP($C$5,'LINE SHEET'!$B$5:$I$72,7,FALSE)</f>
        <v>80110006010</v>
      </c>
      <c r="E171" s="67"/>
      <c r="F171" s="67"/>
      <c r="G171" s="67"/>
      <c r="H171" s="67"/>
      <c r="I171" s="67"/>
      <c r="J171" s="67"/>
      <c r="K171" s="67"/>
      <c r="L171" s="67"/>
      <c r="M171" s="67"/>
      <c r="N171" s="67"/>
      <c r="Q171" s="67"/>
      <c r="R171" s="67"/>
      <c r="S171" s="67"/>
      <c r="T171" s="67"/>
      <c r="U171" s="83" t="e">
        <f>VLOOKUP(C171,'LINE SHEET'!$B$5:$H$72,2,FALSE)</f>
        <v>#N/A</v>
      </c>
      <c r="V171" s="83">
        <f>VLOOKUP($C$5,'LINE SHEET'!$B$5:$I$72,3,FALSE)</f>
        <v>27</v>
      </c>
      <c r="W171" s="83">
        <f>VLOOKUP($C$5,'LINE SHEET'!$B$5:$I$72,4,FALSE)</f>
        <v>54</v>
      </c>
      <c r="X171" s="83"/>
      <c r="Y171" s="72"/>
      <c r="Z171" s="83">
        <f>VLOOKUP($C$5,'LINE SHEET'!$B$5:$I$72,7,FALSE)</f>
        <v>80110006010</v>
      </c>
      <c r="AA171" s="72"/>
    </row>
    <row r="172" spans="2:27" s="63" customFormat="1">
      <c r="B172" s="117">
        <f>VLOOKUP($C$5,'LINE SHEET'!$B$5:$I$72,7,FALSE)</f>
        <v>80110006010</v>
      </c>
      <c r="E172" s="67"/>
      <c r="F172" s="67"/>
      <c r="G172" s="67"/>
      <c r="H172" s="67"/>
      <c r="I172" s="67"/>
      <c r="J172" s="67"/>
      <c r="K172" s="67"/>
      <c r="L172" s="67"/>
      <c r="M172" s="67"/>
      <c r="N172" s="67"/>
      <c r="Q172" s="67"/>
      <c r="R172" s="67"/>
      <c r="S172" s="67"/>
      <c r="T172" s="67"/>
      <c r="U172" s="83" t="e">
        <f>VLOOKUP(C172,'LINE SHEET'!$B$5:$H$72,2,FALSE)</f>
        <v>#N/A</v>
      </c>
      <c r="V172" s="83">
        <f>VLOOKUP($C$5,'LINE SHEET'!$B$5:$I$72,3,FALSE)</f>
        <v>27</v>
      </c>
      <c r="W172" s="83">
        <f>VLOOKUP($C$5,'LINE SHEET'!$B$5:$I$72,4,FALSE)</f>
        <v>54</v>
      </c>
      <c r="X172" s="83"/>
      <c r="Y172" s="72"/>
      <c r="Z172" s="83">
        <f>VLOOKUP($C$5,'LINE SHEET'!$B$5:$I$72,7,FALSE)</f>
        <v>80110006010</v>
      </c>
      <c r="AA172" s="72"/>
    </row>
    <row r="173" spans="2:27" s="63" customFormat="1">
      <c r="B173" s="117">
        <f>VLOOKUP($C$5,'LINE SHEET'!$B$5:$I$72,7,FALSE)</f>
        <v>80110006010</v>
      </c>
      <c r="E173" s="67"/>
      <c r="F173" s="67"/>
      <c r="G173" s="67"/>
      <c r="H173" s="67"/>
      <c r="I173" s="67"/>
      <c r="J173" s="67"/>
      <c r="K173" s="67"/>
      <c r="L173" s="67"/>
      <c r="M173" s="67"/>
      <c r="N173" s="67"/>
      <c r="Q173" s="67"/>
      <c r="R173" s="67"/>
      <c r="S173" s="67"/>
      <c r="T173" s="67"/>
      <c r="U173" s="83" t="e">
        <f>VLOOKUP(C173,'LINE SHEET'!$B$5:$H$72,2,FALSE)</f>
        <v>#N/A</v>
      </c>
      <c r="V173" s="83">
        <f>VLOOKUP($C$5,'LINE SHEET'!$B$5:$I$72,3,FALSE)</f>
        <v>27</v>
      </c>
      <c r="W173" s="83">
        <f>VLOOKUP($C$5,'LINE SHEET'!$B$5:$I$72,4,FALSE)</f>
        <v>54</v>
      </c>
      <c r="X173" s="83"/>
      <c r="Y173" s="72"/>
      <c r="Z173" s="83">
        <f>VLOOKUP($C$5,'LINE SHEET'!$B$5:$I$72,7,FALSE)</f>
        <v>80110006010</v>
      </c>
      <c r="AA173" s="72"/>
    </row>
    <row r="174" spans="2:27" s="63" customFormat="1">
      <c r="B174" s="117">
        <f>VLOOKUP($C$5,'LINE SHEET'!$B$5:$I$72,7,FALSE)</f>
        <v>80110006010</v>
      </c>
      <c r="E174" s="67"/>
      <c r="F174" s="67"/>
      <c r="G174" s="67"/>
      <c r="H174" s="67"/>
      <c r="I174" s="67"/>
      <c r="J174" s="67"/>
      <c r="K174" s="67"/>
      <c r="L174" s="67"/>
      <c r="M174" s="67"/>
      <c r="N174" s="67"/>
      <c r="Q174" s="67"/>
      <c r="R174" s="67"/>
      <c r="S174" s="67"/>
      <c r="T174" s="67"/>
      <c r="U174" s="83" t="e">
        <f>VLOOKUP(C174,'LINE SHEET'!$B$5:$H$72,2,FALSE)</f>
        <v>#N/A</v>
      </c>
      <c r="V174" s="83">
        <f>VLOOKUP($C$5,'LINE SHEET'!$B$5:$I$72,3,FALSE)</f>
        <v>27</v>
      </c>
      <c r="W174" s="83">
        <f>VLOOKUP($C$5,'LINE SHEET'!$B$5:$I$72,4,FALSE)</f>
        <v>54</v>
      </c>
      <c r="X174" s="83"/>
      <c r="Y174" s="72"/>
      <c r="Z174" s="83">
        <f>VLOOKUP($C$5,'LINE SHEET'!$B$5:$I$72,7,FALSE)</f>
        <v>80110006010</v>
      </c>
      <c r="AA174" s="72"/>
    </row>
    <row r="175" spans="2:27" s="63" customFormat="1">
      <c r="B175" s="117">
        <f>VLOOKUP($C$5,'LINE SHEET'!$B$5:$I$72,7,FALSE)</f>
        <v>80110006010</v>
      </c>
      <c r="E175" s="67"/>
      <c r="F175" s="67"/>
      <c r="G175" s="67"/>
      <c r="H175" s="67"/>
      <c r="I175" s="67"/>
      <c r="J175" s="67"/>
      <c r="K175" s="67"/>
      <c r="L175" s="67"/>
      <c r="M175" s="67"/>
      <c r="N175" s="67"/>
      <c r="Q175" s="67"/>
      <c r="R175" s="67"/>
      <c r="S175" s="67"/>
      <c r="T175" s="67"/>
      <c r="U175" s="83" t="e">
        <f>VLOOKUP(C175,'LINE SHEET'!$B$5:$H$72,2,FALSE)</f>
        <v>#N/A</v>
      </c>
      <c r="V175" s="83">
        <f>VLOOKUP($C$5,'LINE SHEET'!$B$5:$I$72,3,FALSE)</f>
        <v>27</v>
      </c>
      <c r="W175" s="83">
        <f>VLOOKUP($C$5,'LINE SHEET'!$B$5:$I$72,4,FALSE)</f>
        <v>54</v>
      </c>
      <c r="X175" s="83"/>
      <c r="Y175" s="72"/>
      <c r="Z175" s="83">
        <f>VLOOKUP($C$5,'LINE SHEET'!$B$5:$I$72,7,FALSE)</f>
        <v>80110006010</v>
      </c>
      <c r="AA175" s="72"/>
    </row>
    <row r="176" spans="2:27" s="63" customFormat="1">
      <c r="B176" s="117">
        <f>VLOOKUP($C$5,'LINE SHEET'!$B$5:$I$72,7,FALSE)</f>
        <v>80110006010</v>
      </c>
      <c r="E176" s="67"/>
      <c r="F176" s="67"/>
      <c r="G176" s="67"/>
      <c r="H176" s="67"/>
      <c r="I176" s="67"/>
      <c r="J176" s="67"/>
      <c r="K176" s="67"/>
      <c r="L176" s="67"/>
      <c r="M176" s="67"/>
      <c r="N176" s="67"/>
      <c r="Q176" s="67"/>
      <c r="R176" s="67"/>
      <c r="S176" s="67"/>
      <c r="T176" s="67"/>
      <c r="U176" s="83" t="e">
        <f>VLOOKUP(C176,'LINE SHEET'!$B$5:$H$72,2,FALSE)</f>
        <v>#N/A</v>
      </c>
      <c r="V176" s="83">
        <f>VLOOKUP($C$5,'LINE SHEET'!$B$5:$I$72,3,FALSE)</f>
        <v>27</v>
      </c>
      <c r="W176" s="83">
        <f>VLOOKUP($C$5,'LINE SHEET'!$B$5:$I$72,4,FALSE)</f>
        <v>54</v>
      </c>
      <c r="X176" s="83"/>
      <c r="Y176" s="72"/>
      <c r="Z176" s="83">
        <f>VLOOKUP($C$5,'LINE SHEET'!$B$5:$I$72,7,FALSE)</f>
        <v>80110006010</v>
      </c>
      <c r="AA176" s="72"/>
    </row>
    <row r="177" spans="2:27" s="63" customFormat="1">
      <c r="B177" s="117">
        <f>VLOOKUP($C$5,'LINE SHEET'!$B$5:$I$72,7,FALSE)</f>
        <v>80110006010</v>
      </c>
      <c r="E177" s="67"/>
      <c r="F177" s="67"/>
      <c r="G177" s="67"/>
      <c r="H177" s="67"/>
      <c r="I177" s="67"/>
      <c r="J177" s="67"/>
      <c r="K177" s="67"/>
      <c r="L177" s="67"/>
      <c r="M177" s="67"/>
      <c r="N177" s="67"/>
      <c r="Q177" s="67"/>
      <c r="R177" s="67"/>
      <c r="S177" s="67"/>
      <c r="T177" s="67"/>
      <c r="U177" s="83" t="e">
        <f>VLOOKUP(C177,'LINE SHEET'!$B$5:$H$72,2,FALSE)</f>
        <v>#N/A</v>
      </c>
      <c r="V177" s="83">
        <f>VLOOKUP($C$5,'LINE SHEET'!$B$5:$I$72,3,FALSE)</f>
        <v>27</v>
      </c>
      <c r="W177" s="83">
        <f>VLOOKUP($C$5,'LINE SHEET'!$B$5:$I$72,4,FALSE)</f>
        <v>54</v>
      </c>
      <c r="X177" s="83"/>
      <c r="Y177" s="72"/>
      <c r="Z177" s="83">
        <f>VLOOKUP($C$5,'LINE SHEET'!$B$5:$I$72,7,FALSE)</f>
        <v>80110006010</v>
      </c>
      <c r="AA177" s="72"/>
    </row>
    <row r="178" spans="2:27" s="63" customFormat="1">
      <c r="B178" s="117">
        <f>VLOOKUP($C$5,'LINE SHEET'!$B$5:$I$72,7,FALSE)</f>
        <v>80110006010</v>
      </c>
      <c r="E178" s="67"/>
      <c r="F178" s="67"/>
      <c r="G178" s="67"/>
      <c r="H178" s="67"/>
      <c r="I178" s="67"/>
      <c r="J178" s="67"/>
      <c r="K178" s="67"/>
      <c r="L178" s="67"/>
      <c r="M178" s="67"/>
      <c r="N178" s="67"/>
      <c r="Q178" s="67"/>
      <c r="R178" s="67"/>
      <c r="S178" s="67"/>
      <c r="T178" s="67"/>
      <c r="U178" s="83" t="e">
        <f>VLOOKUP(C178,'LINE SHEET'!$B$5:$H$72,2,FALSE)</f>
        <v>#N/A</v>
      </c>
      <c r="V178" s="83">
        <f>VLOOKUP($C$5,'LINE SHEET'!$B$5:$I$72,3,FALSE)</f>
        <v>27</v>
      </c>
      <c r="W178" s="83">
        <f>VLOOKUP($C$5,'LINE SHEET'!$B$5:$I$72,4,FALSE)</f>
        <v>54</v>
      </c>
      <c r="X178" s="83"/>
      <c r="Y178" s="72"/>
      <c r="Z178" s="83">
        <f>VLOOKUP($C$5,'LINE SHEET'!$B$5:$I$72,7,FALSE)</f>
        <v>80110006010</v>
      </c>
      <c r="AA178" s="72"/>
    </row>
    <row r="179" spans="2:27" s="63" customFormat="1">
      <c r="B179" s="117">
        <f>VLOOKUP($C$5,'LINE SHEET'!$B$5:$I$72,7,FALSE)</f>
        <v>80110006010</v>
      </c>
      <c r="E179" s="67"/>
      <c r="F179" s="67"/>
      <c r="G179" s="67"/>
      <c r="H179" s="67"/>
      <c r="I179" s="67"/>
      <c r="J179" s="67"/>
      <c r="K179" s="67"/>
      <c r="L179" s="67"/>
      <c r="M179" s="67"/>
      <c r="N179" s="67"/>
      <c r="Q179" s="67"/>
      <c r="R179" s="67"/>
      <c r="S179" s="67"/>
      <c r="T179" s="67"/>
      <c r="U179" s="83" t="e">
        <f>VLOOKUP(C179,'LINE SHEET'!$B$5:$H$72,2,FALSE)</f>
        <v>#N/A</v>
      </c>
      <c r="V179" s="83">
        <f>VLOOKUP($C$5,'LINE SHEET'!$B$5:$I$72,3,FALSE)</f>
        <v>27</v>
      </c>
      <c r="W179" s="83">
        <f>VLOOKUP($C$5,'LINE SHEET'!$B$5:$I$72,4,FALSE)</f>
        <v>54</v>
      </c>
      <c r="X179" s="83"/>
      <c r="Y179" s="72"/>
      <c r="Z179" s="83">
        <f>VLOOKUP($C$5,'LINE SHEET'!$B$5:$I$72,7,FALSE)</f>
        <v>80110006010</v>
      </c>
      <c r="AA179" s="72"/>
    </row>
    <row r="180" spans="2:27" s="63" customFormat="1">
      <c r="B180" s="117">
        <f>VLOOKUP($C$5,'LINE SHEET'!$B$5:$I$72,7,FALSE)</f>
        <v>80110006010</v>
      </c>
      <c r="E180" s="67"/>
      <c r="F180" s="67"/>
      <c r="G180" s="67"/>
      <c r="H180" s="67"/>
      <c r="I180" s="67"/>
      <c r="J180" s="67"/>
      <c r="K180" s="67"/>
      <c r="L180" s="67"/>
      <c r="M180" s="67"/>
      <c r="N180" s="67"/>
      <c r="Q180" s="67"/>
      <c r="R180" s="67"/>
      <c r="S180" s="67"/>
      <c r="T180" s="67"/>
      <c r="U180" s="83" t="e">
        <f>VLOOKUP(C180,'LINE SHEET'!$B$5:$H$72,2,FALSE)</f>
        <v>#N/A</v>
      </c>
      <c r="V180" s="83">
        <f>VLOOKUP($C$5,'LINE SHEET'!$B$5:$I$72,3,FALSE)</f>
        <v>27</v>
      </c>
      <c r="W180" s="83">
        <f>VLOOKUP($C$5,'LINE SHEET'!$B$5:$I$72,4,FALSE)</f>
        <v>54</v>
      </c>
      <c r="X180" s="83"/>
      <c r="Y180" s="72"/>
      <c r="Z180" s="83">
        <f>VLOOKUP($C$5,'LINE SHEET'!$B$5:$I$72,7,FALSE)</f>
        <v>80110006010</v>
      </c>
      <c r="AA180" s="72"/>
    </row>
    <row r="181" spans="2:27" s="63" customFormat="1">
      <c r="B181" s="117">
        <f>VLOOKUP($C$5,'LINE SHEET'!$B$5:$I$72,7,FALSE)</f>
        <v>80110006010</v>
      </c>
      <c r="E181" s="67"/>
      <c r="F181" s="67"/>
      <c r="G181" s="67"/>
      <c r="H181" s="67"/>
      <c r="I181" s="67"/>
      <c r="J181" s="67"/>
      <c r="K181" s="67"/>
      <c r="L181" s="67"/>
      <c r="M181" s="67"/>
      <c r="N181" s="67"/>
      <c r="Q181" s="67"/>
      <c r="R181" s="67"/>
      <c r="S181" s="67"/>
      <c r="T181" s="67"/>
      <c r="U181" s="83" t="e">
        <f>VLOOKUP(C181,'LINE SHEET'!$B$5:$H$72,2,FALSE)</f>
        <v>#N/A</v>
      </c>
      <c r="V181" s="83">
        <f>VLOOKUP($C$5,'LINE SHEET'!$B$5:$I$72,3,FALSE)</f>
        <v>27</v>
      </c>
      <c r="W181" s="83">
        <f>VLOOKUP($C$5,'LINE SHEET'!$B$5:$I$72,4,FALSE)</f>
        <v>54</v>
      </c>
      <c r="X181" s="83"/>
      <c r="Y181" s="72"/>
      <c r="Z181" s="83">
        <f>VLOOKUP($C$5,'LINE SHEET'!$B$5:$I$72,7,FALSE)</f>
        <v>80110006010</v>
      </c>
      <c r="AA181" s="72"/>
    </row>
    <row r="182" spans="2:27" s="63" customFormat="1">
      <c r="B182" s="117">
        <f>VLOOKUP($C$5,'LINE SHEET'!$B$5:$I$72,7,FALSE)</f>
        <v>80110006010</v>
      </c>
      <c r="E182" s="67"/>
      <c r="F182" s="67"/>
      <c r="G182" s="67"/>
      <c r="H182" s="67"/>
      <c r="I182" s="67"/>
      <c r="J182" s="67"/>
      <c r="K182" s="67"/>
      <c r="L182" s="67"/>
      <c r="M182" s="67"/>
      <c r="N182" s="67"/>
      <c r="Q182" s="67"/>
      <c r="R182" s="67"/>
      <c r="S182" s="67"/>
      <c r="T182" s="67"/>
      <c r="U182" s="83" t="e">
        <f>VLOOKUP(C182,'LINE SHEET'!$B$5:$H$72,2,FALSE)</f>
        <v>#N/A</v>
      </c>
      <c r="V182" s="83">
        <f>VLOOKUP($C$5,'LINE SHEET'!$B$5:$I$72,3,FALSE)</f>
        <v>27</v>
      </c>
      <c r="W182" s="83">
        <f>VLOOKUP($C$5,'LINE SHEET'!$B$5:$I$72,4,FALSE)</f>
        <v>54</v>
      </c>
      <c r="X182" s="83"/>
      <c r="Y182" s="72"/>
      <c r="Z182" s="83">
        <f>VLOOKUP($C$5,'LINE SHEET'!$B$5:$I$72,7,FALSE)</f>
        <v>80110006010</v>
      </c>
      <c r="AA182" s="72"/>
    </row>
    <row r="183" spans="2:27" s="63" customFormat="1">
      <c r="B183" s="117">
        <f>VLOOKUP($C$5,'LINE SHEET'!$B$5:$I$72,7,FALSE)</f>
        <v>80110006010</v>
      </c>
      <c r="E183" s="67"/>
      <c r="F183" s="67"/>
      <c r="G183" s="67"/>
      <c r="H183" s="67"/>
      <c r="I183" s="67"/>
      <c r="J183" s="67"/>
      <c r="K183" s="67"/>
      <c r="L183" s="67"/>
      <c r="M183" s="67"/>
      <c r="N183" s="67"/>
      <c r="Q183" s="67"/>
      <c r="R183" s="67"/>
      <c r="S183" s="67"/>
      <c r="T183" s="67"/>
      <c r="U183" s="83" t="e">
        <f>VLOOKUP(C183,'LINE SHEET'!$B$5:$H$72,2,FALSE)</f>
        <v>#N/A</v>
      </c>
      <c r="V183" s="83">
        <f>VLOOKUP($C$5,'LINE SHEET'!$B$5:$I$72,3,FALSE)</f>
        <v>27</v>
      </c>
      <c r="W183" s="83">
        <f>VLOOKUP($C$5,'LINE SHEET'!$B$5:$I$72,4,FALSE)</f>
        <v>54</v>
      </c>
      <c r="X183" s="83"/>
      <c r="Y183" s="72"/>
      <c r="Z183" s="83">
        <f>VLOOKUP($C$5,'LINE SHEET'!$B$5:$I$72,7,FALSE)</f>
        <v>80110006010</v>
      </c>
      <c r="AA183" s="72"/>
    </row>
    <row r="184" spans="2:27" s="63" customFormat="1">
      <c r="B184" s="117">
        <f>VLOOKUP($C$5,'LINE SHEET'!$B$5:$I$72,7,FALSE)</f>
        <v>80110006010</v>
      </c>
      <c r="E184" s="67"/>
      <c r="F184" s="67"/>
      <c r="G184" s="67"/>
      <c r="H184" s="67"/>
      <c r="I184" s="67"/>
      <c r="J184" s="67"/>
      <c r="K184" s="67"/>
      <c r="L184" s="67"/>
      <c r="M184" s="67"/>
      <c r="N184" s="67"/>
      <c r="Q184" s="67"/>
      <c r="R184" s="67"/>
      <c r="S184" s="67"/>
      <c r="T184" s="67"/>
      <c r="U184" s="83" t="e">
        <f>VLOOKUP(C184,'LINE SHEET'!$B$5:$H$72,2,FALSE)</f>
        <v>#N/A</v>
      </c>
      <c r="V184" s="83">
        <f>VLOOKUP($C$5,'LINE SHEET'!$B$5:$I$72,3,FALSE)</f>
        <v>27</v>
      </c>
      <c r="W184" s="83">
        <f>VLOOKUP($C$5,'LINE SHEET'!$B$5:$I$72,4,FALSE)</f>
        <v>54</v>
      </c>
      <c r="X184" s="83"/>
      <c r="Y184" s="72"/>
      <c r="Z184" s="83">
        <f>VLOOKUP($C$5,'LINE SHEET'!$B$5:$I$72,7,FALSE)</f>
        <v>80110006010</v>
      </c>
      <c r="AA184" s="72"/>
    </row>
    <row r="185" spans="2:27" s="63" customFormat="1">
      <c r="B185" s="117">
        <f>VLOOKUP($C$5,'LINE SHEET'!$B$5:$I$72,7,FALSE)</f>
        <v>80110006010</v>
      </c>
      <c r="E185" s="67"/>
      <c r="F185" s="67"/>
      <c r="G185" s="67"/>
      <c r="H185" s="67"/>
      <c r="I185" s="67"/>
      <c r="J185" s="67"/>
      <c r="K185" s="67"/>
      <c r="L185" s="67"/>
      <c r="M185" s="67"/>
      <c r="N185" s="67"/>
      <c r="Q185" s="67"/>
      <c r="R185" s="67"/>
      <c r="S185" s="67"/>
      <c r="T185" s="67"/>
      <c r="U185" s="83" t="e">
        <f>VLOOKUP(C185,'LINE SHEET'!$B$5:$H$72,2,FALSE)</f>
        <v>#N/A</v>
      </c>
      <c r="V185" s="83">
        <f>VLOOKUP($C$5,'LINE SHEET'!$B$5:$I$72,3,FALSE)</f>
        <v>27</v>
      </c>
      <c r="W185" s="83">
        <f>VLOOKUP($C$5,'LINE SHEET'!$B$5:$I$72,4,FALSE)</f>
        <v>54</v>
      </c>
      <c r="X185" s="83"/>
      <c r="Y185" s="72"/>
      <c r="Z185" s="83">
        <f>VLOOKUP($C$5,'LINE SHEET'!$B$5:$I$72,7,FALSE)</f>
        <v>80110006010</v>
      </c>
      <c r="AA185" s="72"/>
    </row>
    <row r="186" spans="2:27" s="63" customFormat="1">
      <c r="B186" s="117">
        <f>VLOOKUP($C$5,'LINE SHEET'!$B$5:$I$72,7,FALSE)</f>
        <v>80110006010</v>
      </c>
      <c r="E186" s="67"/>
      <c r="F186" s="67"/>
      <c r="G186" s="67"/>
      <c r="H186" s="67"/>
      <c r="I186" s="67"/>
      <c r="J186" s="67"/>
      <c r="K186" s="67"/>
      <c r="L186" s="67"/>
      <c r="M186" s="67"/>
      <c r="N186" s="67"/>
      <c r="Q186" s="67"/>
      <c r="R186" s="67"/>
      <c r="S186" s="67"/>
      <c r="T186" s="67"/>
      <c r="U186" s="83" t="e">
        <f>VLOOKUP(C186,'LINE SHEET'!$B$5:$H$72,2,FALSE)</f>
        <v>#N/A</v>
      </c>
      <c r="V186" s="83">
        <f>VLOOKUP($C$5,'LINE SHEET'!$B$5:$I$72,3,FALSE)</f>
        <v>27</v>
      </c>
      <c r="W186" s="83">
        <f>VLOOKUP($C$5,'LINE SHEET'!$B$5:$I$72,4,FALSE)</f>
        <v>54</v>
      </c>
      <c r="X186" s="83"/>
      <c r="Y186" s="72"/>
      <c r="Z186" s="83">
        <f>VLOOKUP($C$5,'LINE SHEET'!$B$5:$I$72,7,FALSE)</f>
        <v>80110006010</v>
      </c>
      <c r="AA186" s="72"/>
    </row>
    <row r="187" spans="2:27" s="63" customFormat="1">
      <c r="B187" s="117">
        <f>VLOOKUP($C$5,'LINE SHEET'!$B$5:$I$72,7,FALSE)</f>
        <v>80110006010</v>
      </c>
      <c r="E187" s="67"/>
      <c r="F187" s="67"/>
      <c r="G187" s="67"/>
      <c r="H187" s="67"/>
      <c r="I187" s="67"/>
      <c r="J187" s="67"/>
      <c r="K187" s="67"/>
      <c r="L187" s="67"/>
      <c r="M187" s="67"/>
      <c r="N187" s="67"/>
      <c r="Q187" s="67"/>
      <c r="R187" s="67"/>
      <c r="S187" s="67"/>
      <c r="T187" s="67"/>
      <c r="U187" s="83" t="e">
        <f>VLOOKUP(C187,'LINE SHEET'!$B$5:$H$72,2,FALSE)</f>
        <v>#N/A</v>
      </c>
      <c r="V187" s="83">
        <f>VLOOKUP($C$5,'LINE SHEET'!$B$5:$I$72,3,FALSE)</f>
        <v>27</v>
      </c>
      <c r="W187" s="83">
        <f>VLOOKUP($C$5,'LINE SHEET'!$B$5:$I$72,4,FALSE)</f>
        <v>54</v>
      </c>
      <c r="X187" s="83"/>
      <c r="Y187" s="72"/>
      <c r="Z187" s="83">
        <f>VLOOKUP($C$5,'LINE SHEET'!$B$5:$I$72,7,FALSE)</f>
        <v>80110006010</v>
      </c>
      <c r="AA187" s="72"/>
    </row>
    <row r="188" spans="2:27" s="63" customFormat="1">
      <c r="B188" s="117">
        <f>VLOOKUP($C$5,'LINE SHEET'!$B$5:$I$72,7,FALSE)</f>
        <v>80110006010</v>
      </c>
      <c r="E188" s="67"/>
      <c r="F188" s="67"/>
      <c r="G188" s="67"/>
      <c r="H188" s="67"/>
      <c r="I188" s="67"/>
      <c r="J188" s="67"/>
      <c r="K188" s="67"/>
      <c r="L188" s="67"/>
      <c r="M188" s="67"/>
      <c r="N188" s="67"/>
      <c r="Q188" s="67"/>
      <c r="R188" s="67"/>
      <c r="S188" s="67"/>
      <c r="T188" s="67"/>
      <c r="U188" s="83" t="e">
        <f>VLOOKUP(C188,'LINE SHEET'!$B$5:$H$72,2,FALSE)</f>
        <v>#N/A</v>
      </c>
      <c r="V188" s="83">
        <f>VLOOKUP($C$5,'LINE SHEET'!$B$5:$I$72,3,FALSE)</f>
        <v>27</v>
      </c>
      <c r="W188" s="83">
        <f>VLOOKUP($C$5,'LINE SHEET'!$B$5:$I$72,4,FALSE)</f>
        <v>54</v>
      </c>
      <c r="X188" s="83"/>
      <c r="Y188" s="72"/>
      <c r="Z188" s="83">
        <f>VLOOKUP($C$5,'LINE SHEET'!$B$5:$I$72,7,FALSE)</f>
        <v>80110006010</v>
      </c>
      <c r="AA188" s="72"/>
    </row>
    <row r="189" spans="2:27" s="63" customFormat="1">
      <c r="B189" s="117">
        <f>VLOOKUP($C$5,'LINE SHEET'!$B$5:$I$72,7,FALSE)</f>
        <v>80110006010</v>
      </c>
      <c r="E189" s="67"/>
      <c r="F189" s="67"/>
      <c r="G189" s="67"/>
      <c r="H189" s="67"/>
      <c r="I189" s="67"/>
      <c r="J189" s="67"/>
      <c r="K189" s="67"/>
      <c r="L189" s="67"/>
      <c r="M189" s="67"/>
      <c r="N189" s="67"/>
      <c r="Q189" s="67"/>
      <c r="R189" s="67"/>
      <c r="S189" s="67"/>
      <c r="T189" s="67"/>
      <c r="U189" s="83" t="e">
        <f>VLOOKUP(C189,'LINE SHEET'!$B$5:$H$72,2,FALSE)</f>
        <v>#N/A</v>
      </c>
      <c r="V189" s="83">
        <f>VLOOKUP($C$5,'LINE SHEET'!$B$5:$I$72,3,FALSE)</f>
        <v>27</v>
      </c>
      <c r="W189" s="83">
        <f>VLOOKUP($C$5,'LINE SHEET'!$B$5:$I$72,4,FALSE)</f>
        <v>54</v>
      </c>
      <c r="X189" s="83"/>
      <c r="Y189" s="72"/>
      <c r="Z189" s="83">
        <f>VLOOKUP($C$5,'LINE SHEET'!$B$5:$I$72,7,FALSE)</f>
        <v>80110006010</v>
      </c>
      <c r="AA189" s="72"/>
    </row>
    <row r="190" spans="2:27" s="63" customFormat="1">
      <c r="B190" s="117">
        <f>VLOOKUP($C$5,'LINE SHEET'!$B$5:$I$72,7,FALSE)</f>
        <v>80110006010</v>
      </c>
      <c r="E190" s="67"/>
      <c r="F190" s="67"/>
      <c r="G190" s="67"/>
      <c r="H190" s="67"/>
      <c r="I190" s="67"/>
      <c r="J190" s="67"/>
      <c r="K190" s="67"/>
      <c r="L190" s="67"/>
      <c r="M190" s="67"/>
      <c r="N190" s="67"/>
      <c r="Q190" s="67"/>
      <c r="R190" s="67"/>
      <c r="S190" s="67"/>
      <c r="T190" s="67"/>
      <c r="U190" s="83" t="e">
        <f>VLOOKUP(C190,'LINE SHEET'!$B$5:$H$72,2,FALSE)</f>
        <v>#N/A</v>
      </c>
      <c r="V190" s="83">
        <f>VLOOKUP($C$5,'LINE SHEET'!$B$5:$I$72,3,FALSE)</f>
        <v>27</v>
      </c>
      <c r="W190" s="83">
        <f>VLOOKUP($C$5,'LINE SHEET'!$B$5:$I$72,4,FALSE)</f>
        <v>54</v>
      </c>
      <c r="X190" s="83"/>
      <c r="Y190" s="72"/>
      <c r="Z190" s="83">
        <f>VLOOKUP($C$5,'LINE SHEET'!$B$5:$I$72,7,FALSE)</f>
        <v>80110006010</v>
      </c>
      <c r="AA190" s="72"/>
    </row>
    <row r="191" spans="2:27" s="63" customFormat="1">
      <c r="B191" s="117">
        <f>VLOOKUP($C$5,'LINE SHEET'!$B$5:$I$72,7,FALSE)</f>
        <v>80110006010</v>
      </c>
      <c r="E191" s="67"/>
      <c r="F191" s="67"/>
      <c r="G191" s="67"/>
      <c r="H191" s="67"/>
      <c r="I191" s="67"/>
      <c r="J191" s="67"/>
      <c r="K191" s="67"/>
      <c r="L191" s="67"/>
      <c r="M191" s="67"/>
      <c r="N191" s="67"/>
      <c r="Q191" s="67"/>
      <c r="R191" s="67"/>
      <c r="S191" s="67"/>
      <c r="T191" s="67"/>
      <c r="U191" s="83" t="e">
        <f>VLOOKUP(C191,'LINE SHEET'!$B$5:$H$72,2,FALSE)</f>
        <v>#N/A</v>
      </c>
      <c r="V191" s="83">
        <f>VLOOKUP($C$5,'LINE SHEET'!$B$5:$I$72,3,FALSE)</f>
        <v>27</v>
      </c>
      <c r="W191" s="83">
        <f>VLOOKUP($C$5,'LINE SHEET'!$B$5:$I$72,4,FALSE)</f>
        <v>54</v>
      </c>
      <c r="X191" s="83"/>
      <c r="Y191" s="72"/>
      <c r="Z191" s="83">
        <f>VLOOKUP($C$5,'LINE SHEET'!$B$5:$I$72,7,FALSE)</f>
        <v>80110006010</v>
      </c>
      <c r="AA191" s="72"/>
    </row>
    <row r="192" spans="2:27" s="63" customFormat="1">
      <c r="B192" s="117">
        <f>VLOOKUP($C$5,'LINE SHEET'!$B$5:$I$72,7,FALSE)</f>
        <v>80110006010</v>
      </c>
      <c r="E192" s="67"/>
      <c r="F192" s="67"/>
      <c r="G192" s="67"/>
      <c r="H192" s="67"/>
      <c r="I192" s="67"/>
      <c r="J192" s="67"/>
      <c r="K192" s="67"/>
      <c r="L192" s="67"/>
      <c r="M192" s="67"/>
      <c r="N192" s="67"/>
      <c r="Q192" s="67"/>
      <c r="R192" s="67"/>
      <c r="S192" s="67"/>
      <c r="T192" s="67"/>
      <c r="U192" s="83" t="e">
        <f>VLOOKUP(C192,'LINE SHEET'!$B$5:$H$72,2,FALSE)</f>
        <v>#N/A</v>
      </c>
      <c r="V192" s="83">
        <f>VLOOKUP($C$5,'LINE SHEET'!$B$5:$I$72,3,FALSE)</f>
        <v>27</v>
      </c>
      <c r="W192" s="83">
        <f>VLOOKUP($C$5,'LINE SHEET'!$B$5:$I$72,4,FALSE)</f>
        <v>54</v>
      </c>
      <c r="X192" s="83"/>
      <c r="Y192" s="72"/>
      <c r="Z192" s="83">
        <f>VLOOKUP($C$5,'LINE SHEET'!$B$5:$I$72,7,FALSE)</f>
        <v>80110006010</v>
      </c>
      <c r="AA192" s="72"/>
    </row>
    <row r="193" spans="2:27" s="63" customFormat="1">
      <c r="B193" s="117">
        <f>VLOOKUP($C$5,'LINE SHEET'!$B$5:$I$72,7,FALSE)</f>
        <v>80110006010</v>
      </c>
      <c r="E193" s="67"/>
      <c r="F193" s="67"/>
      <c r="G193" s="67"/>
      <c r="H193" s="67"/>
      <c r="I193" s="67"/>
      <c r="J193" s="67"/>
      <c r="K193" s="67"/>
      <c r="L193" s="67"/>
      <c r="M193" s="67"/>
      <c r="N193" s="67"/>
      <c r="Q193" s="67"/>
      <c r="R193" s="67"/>
      <c r="S193" s="67"/>
      <c r="T193" s="67"/>
      <c r="U193" s="83" t="e">
        <f>VLOOKUP(C193,'LINE SHEET'!$B$5:$H$72,2,FALSE)</f>
        <v>#N/A</v>
      </c>
      <c r="V193" s="83">
        <f>VLOOKUP($C$5,'LINE SHEET'!$B$5:$I$72,3,FALSE)</f>
        <v>27</v>
      </c>
      <c r="W193" s="83">
        <f>VLOOKUP($C$5,'LINE SHEET'!$B$5:$I$72,4,FALSE)</f>
        <v>54</v>
      </c>
      <c r="X193" s="83"/>
      <c r="Y193" s="72"/>
      <c r="Z193" s="83">
        <f>VLOOKUP($C$5,'LINE SHEET'!$B$5:$I$72,7,FALSE)</f>
        <v>80110006010</v>
      </c>
      <c r="AA193" s="72"/>
    </row>
    <row r="194" spans="2:27" s="63" customFormat="1">
      <c r="B194" s="117">
        <f>VLOOKUP($C$5,'LINE SHEET'!$B$5:$I$72,7,FALSE)</f>
        <v>80110006010</v>
      </c>
      <c r="E194" s="67"/>
      <c r="F194" s="67"/>
      <c r="G194" s="67"/>
      <c r="H194" s="67"/>
      <c r="I194" s="67"/>
      <c r="J194" s="67"/>
      <c r="K194" s="67"/>
      <c r="L194" s="67"/>
      <c r="M194" s="67"/>
      <c r="N194" s="67"/>
      <c r="Q194" s="67"/>
      <c r="R194" s="67"/>
      <c r="S194" s="67"/>
      <c r="T194" s="67"/>
      <c r="U194" s="83" t="e">
        <f>VLOOKUP(C194,'LINE SHEET'!$B$5:$H$72,2,FALSE)</f>
        <v>#N/A</v>
      </c>
      <c r="V194" s="83">
        <f>VLOOKUP($C$5,'LINE SHEET'!$B$5:$I$72,3,FALSE)</f>
        <v>27</v>
      </c>
      <c r="W194" s="83">
        <f>VLOOKUP($C$5,'LINE SHEET'!$B$5:$I$72,4,FALSE)</f>
        <v>54</v>
      </c>
      <c r="X194" s="83"/>
      <c r="Y194" s="72"/>
      <c r="Z194" s="83">
        <f>VLOOKUP($C$5,'LINE SHEET'!$B$5:$I$72,7,FALSE)</f>
        <v>80110006010</v>
      </c>
      <c r="AA194" s="72"/>
    </row>
    <row r="195" spans="2:27" s="63" customFormat="1">
      <c r="B195" s="117">
        <f>VLOOKUP($C$5,'LINE SHEET'!$B$5:$I$72,7,FALSE)</f>
        <v>80110006010</v>
      </c>
      <c r="E195" s="67"/>
      <c r="F195" s="67"/>
      <c r="G195" s="67"/>
      <c r="H195" s="67"/>
      <c r="I195" s="67"/>
      <c r="J195" s="67"/>
      <c r="K195" s="67"/>
      <c r="L195" s="67"/>
      <c r="M195" s="67"/>
      <c r="N195" s="67"/>
      <c r="Q195" s="67"/>
      <c r="R195" s="67"/>
      <c r="S195" s="67"/>
      <c r="T195" s="67"/>
      <c r="U195" s="83" t="e">
        <f>VLOOKUP(C195,'LINE SHEET'!$B$5:$H$72,2,FALSE)</f>
        <v>#N/A</v>
      </c>
      <c r="V195" s="83">
        <f>VLOOKUP($C$5,'LINE SHEET'!$B$5:$I$72,3,FALSE)</f>
        <v>27</v>
      </c>
      <c r="W195" s="83">
        <f>VLOOKUP($C$5,'LINE SHEET'!$B$5:$I$72,4,FALSE)</f>
        <v>54</v>
      </c>
      <c r="X195" s="83"/>
      <c r="Y195" s="72"/>
      <c r="Z195" s="83">
        <f>VLOOKUP($C$5,'LINE SHEET'!$B$5:$I$72,7,FALSE)</f>
        <v>80110006010</v>
      </c>
      <c r="AA195" s="72"/>
    </row>
    <row r="196" spans="2:27" s="63" customFormat="1">
      <c r="B196" s="117">
        <f>VLOOKUP($C$5,'LINE SHEET'!$B$5:$I$72,7,FALSE)</f>
        <v>80110006010</v>
      </c>
      <c r="E196" s="67"/>
      <c r="F196" s="67"/>
      <c r="G196" s="67"/>
      <c r="H196" s="67"/>
      <c r="I196" s="67"/>
      <c r="J196" s="67"/>
      <c r="K196" s="67"/>
      <c r="L196" s="67"/>
      <c r="M196" s="67"/>
      <c r="N196" s="67"/>
      <c r="Q196" s="67"/>
      <c r="R196" s="67"/>
      <c r="S196" s="67"/>
      <c r="T196" s="67"/>
      <c r="U196" s="83" t="e">
        <f>VLOOKUP(C196,'LINE SHEET'!$B$5:$H$72,2,FALSE)</f>
        <v>#N/A</v>
      </c>
      <c r="V196" s="83">
        <f>VLOOKUP($C$5,'LINE SHEET'!$B$5:$I$72,3,FALSE)</f>
        <v>27</v>
      </c>
      <c r="W196" s="83">
        <f>VLOOKUP($C$5,'LINE SHEET'!$B$5:$I$72,4,FALSE)</f>
        <v>54</v>
      </c>
      <c r="X196" s="83"/>
      <c r="Y196" s="72"/>
      <c r="Z196" s="83">
        <f>VLOOKUP($C$5,'LINE SHEET'!$B$5:$I$72,7,FALSE)</f>
        <v>80110006010</v>
      </c>
      <c r="AA196" s="72"/>
    </row>
    <row r="197" spans="2:27" s="63" customFormat="1">
      <c r="B197" s="117">
        <f>VLOOKUP($C$5,'LINE SHEET'!$B$5:$I$72,7,FALSE)</f>
        <v>80110006010</v>
      </c>
      <c r="E197" s="67"/>
      <c r="F197" s="67"/>
      <c r="G197" s="67"/>
      <c r="H197" s="67"/>
      <c r="I197" s="67"/>
      <c r="J197" s="67"/>
      <c r="K197" s="67"/>
      <c r="L197" s="67"/>
      <c r="M197" s="67"/>
      <c r="N197" s="67"/>
      <c r="Q197" s="67"/>
      <c r="R197" s="67"/>
      <c r="S197" s="67"/>
      <c r="T197" s="67"/>
      <c r="U197" s="83" t="e">
        <f>VLOOKUP(C197,'LINE SHEET'!$B$5:$H$72,2,FALSE)</f>
        <v>#N/A</v>
      </c>
      <c r="V197" s="83">
        <f>VLOOKUP($C$5,'LINE SHEET'!$B$5:$I$72,3,FALSE)</f>
        <v>27</v>
      </c>
      <c r="W197" s="83">
        <f>VLOOKUP($C$5,'LINE SHEET'!$B$5:$I$72,4,FALSE)</f>
        <v>54</v>
      </c>
      <c r="X197" s="83"/>
      <c r="Y197" s="72"/>
      <c r="Z197" s="83">
        <f>VLOOKUP($C$5,'LINE SHEET'!$B$5:$I$72,7,FALSE)</f>
        <v>80110006010</v>
      </c>
      <c r="AA197" s="72"/>
    </row>
    <row r="198" spans="2:27" s="63" customFormat="1">
      <c r="B198" s="117">
        <f>VLOOKUP($C$5,'LINE SHEET'!$B$5:$I$72,7,FALSE)</f>
        <v>80110006010</v>
      </c>
      <c r="E198" s="67"/>
      <c r="F198" s="67"/>
      <c r="G198" s="67"/>
      <c r="H198" s="67"/>
      <c r="I198" s="67"/>
      <c r="J198" s="67"/>
      <c r="K198" s="67"/>
      <c r="L198" s="67"/>
      <c r="M198" s="67"/>
      <c r="N198" s="67"/>
      <c r="Q198" s="67"/>
      <c r="R198" s="67"/>
      <c r="S198" s="67"/>
      <c r="T198" s="67"/>
      <c r="U198" s="83" t="e">
        <f>VLOOKUP(C198,'LINE SHEET'!$B$5:$H$72,2,FALSE)</f>
        <v>#N/A</v>
      </c>
      <c r="V198" s="83">
        <f>VLOOKUP($C$5,'LINE SHEET'!$B$5:$I$72,3,FALSE)</f>
        <v>27</v>
      </c>
      <c r="W198" s="83">
        <f>VLOOKUP($C$5,'LINE SHEET'!$B$5:$I$72,4,FALSE)</f>
        <v>54</v>
      </c>
      <c r="X198" s="83"/>
      <c r="Y198" s="72"/>
      <c r="Z198" s="83">
        <f>VLOOKUP($C$5,'LINE SHEET'!$B$5:$I$72,7,FALSE)</f>
        <v>80110006010</v>
      </c>
      <c r="AA198" s="72"/>
    </row>
    <row r="199" spans="2:27" s="63" customFormat="1">
      <c r="B199" s="117">
        <f>VLOOKUP($C$5,'LINE SHEET'!$B$5:$I$72,7,FALSE)</f>
        <v>80110006010</v>
      </c>
      <c r="E199" s="67"/>
      <c r="F199" s="67"/>
      <c r="G199" s="67"/>
      <c r="H199" s="67"/>
      <c r="I199" s="67"/>
      <c r="J199" s="67"/>
      <c r="K199" s="67"/>
      <c r="L199" s="67"/>
      <c r="M199" s="67"/>
      <c r="N199" s="67"/>
      <c r="Q199" s="67"/>
      <c r="R199" s="67"/>
      <c r="S199" s="67"/>
      <c r="T199" s="67"/>
      <c r="U199" s="83" t="e">
        <f>VLOOKUP(C199,'LINE SHEET'!$B$5:$H$72,2,FALSE)</f>
        <v>#N/A</v>
      </c>
      <c r="V199" s="83">
        <f>VLOOKUP($C$5,'LINE SHEET'!$B$5:$I$72,3,FALSE)</f>
        <v>27</v>
      </c>
      <c r="W199" s="83">
        <f>VLOOKUP($C$5,'LINE SHEET'!$B$5:$I$72,4,FALSE)</f>
        <v>54</v>
      </c>
      <c r="X199" s="83"/>
      <c r="Y199" s="72"/>
      <c r="Z199" s="83">
        <f>VLOOKUP($C$5,'LINE SHEET'!$B$5:$I$72,7,FALSE)</f>
        <v>80110006010</v>
      </c>
      <c r="AA199" s="72"/>
    </row>
    <row r="200" spans="2:27" s="63" customFormat="1">
      <c r="B200" s="117">
        <f>VLOOKUP($C$5,'LINE SHEET'!$B$5:$I$72,7,FALSE)</f>
        <v>80110006010</v>
      </c>
      <c r="E200" s="67"/>
      <c r="F200" s="67"/>
      <c r="G200" s="67"/>
      <c r="H200" s="67"/>
      <c r="I200" s="67"/>
      <c r="J200" s="67"/>
      <c r="K200" s="67"/>
      <c r="L200" s="67"/>
      <c r="M200" s="67"/>
      <c r="N200" s="67"/>
      <c r="Q200" s="67"/>
      <c r="R200" s="67"/>
      <c r="S200" s="67"/>
      <c r="T200" s="67"/>
      <c r="U200" s="83" t="e">
        <f>VLOOKUP(C200,'LINE SHEET'!$B$5:$H$72,2,FALSE)</f>
        <v>#N/A</v>
      </c>
      <c r="V200" s="83">
        <f>VLOOKUP($C$5,'LINE SHEET'!$B$5:$I$72,3,FALSE)</f>
        <v>27</v>
      </c>
      <c r="W200" s="83">
        <f>VLOOKUP($C$5,'LINE SHEET'!$B$5:$I$72,4,FALSE)</f>
        <v>54</v>
      </c>
      <c r="X200" s="83"/>
      <c r="Y200" s="72"/>
      <c r="Z200" s="83">
        <f>VLOOKUP($C$5,'LINE SHEET'!$B$5:$I$72,7,FALSE)</f>
        <v>80110006010</v>
      </c>
      <c r="AA200" s="72"/>
    </row>
    <row r="201" spans="2:27" s="63" customFormat="1">
      <c r="B201" s="117">
        <f>VLOOKUP($C$5,'LINE SHEET'!$B$5:$I$72,7,FALSE)</f>
        <v>80110006010</v>
      </c>
      <c r="E201" s="67"/>
      <c r="F201" s="67"/>
      <c r="G201" s="67"/>
      <c r="H201" s="67"/>
      <c r="I201" s="67"/>
      <c r="J201" s="67"/>
      <c r="K201" s="67"/>
      <c r="L201" s="67"/>
      <c r="M201" s="67"/>
      <c r="N201" s="67"/>
      <c r="Q201" s="67"/>
      <c r="R201" s="67"/>
      <c r="S201" s="67"/>
      <c r="T201" s="67"/>
      <c r="U201" s="83" t="e">
        <f>VLOOKUP(C201,'LINE SHEET'!$B$5:$H$72,2,FALSE)</f>
        <v>#N/A</v>
      </c>
      <c r="V201" s="83">
        <f>VLOOKUP($C$5,'LINE SHEET'!$B$5:$I$72,3,FALSE)</f>
        <v>27</v>
      </c>
      <c r="W201" s="83">
        <f>VLOOKUP($C$5,'LINE SHEET'!$B$5:$I$72,4,FALSE)</f>
        <v>54</v>
      </c>
      <c r="X201" s="83"/>
      <c r="Y201" s="72"/>
      <c r="Z201" s="83">
        <f>VLOOKUP($C$5,'LINE SHEET'!$B$5:$I$72,7,FALSE)</f>
        <v>80110006010</v>
      </c>
      <c r="AA201" s="72"/>
    </row>
    <row r="202" spans="2:27" s="63" customFormat="1">
      <c r="B202" s="117">
        <f>VLOOKUP($C$5,'LINE SHEET'!$B$5:$I$72,7,FALSE)</f>
        <v>80110006010</v>
      </c>
      <c r="E202" s="67"/>
      <c r="F202" s="67"/>
      <c r="G202" s="67"/>
      <c r="H202" s="67"/>
      <c r="I202" s="67"/>
      <c r="J202" s="67"/>
      <c r="K202" s="67"/>
      <c r="L202" s="67"/>
      <c r="M202" s="67"/>
      <c r="N202" s="67"/>
      <c r="Q202" s="67"/>
      <c r="R202" s="67"/>
      <c r="S202" s="67"/>
      <c r="T202" s="67"/>
      <c r="U202" s="83" t="e">
        <f>VLOOKUP(C202,'LINE SHEET'!$B$5:$H$72,2,FALSE)</f>
        <v>#N/A</v>
      </c>
      <c r="V202" s="83">
        <f>VLOOKUP($C$5,'LINE SHEET'!$B$5:$I$72,3,FALSE)</f>
        <v>27</v>
      </c>
      <c r="W202" s="83">
        <f>VLOOKUP($C$5,'LINE SHEET'!$B$5:$I$72,4,FALSE)</f>
        <v>54</v>
      </c>
      <c r="X202" s="83"/>
      <c r="Y202" s="72"/>
      <c r="Z202" s="83">
        <f>VLOOKUP($C$5,'LINE SHEET'!$B$5:$I$72,7,FALSE)</f>
        <v>80110006010</v>
      </c>
      <c r="AA202" s="72"/>
    </row>
    <row r="203" spans="2:27" s="63" customFormat="1">
      <c r="B203" s="117">
        <f>VLOOKUP($C$5,'LINE SHEET'!$B$5:$I$72,7,FALSE)</f>
        <v>80110006010</v>
      </c>
      <c r="E203" s="67"/>
      <c r="F203" s="67"/>
      <c r="G203" s="67"/>
      <c r="H203" s="67"/>
      <c r="I203" s="67"/>
      <c r="J203" s="67"/>
      <c r="K203" s="67"/>
      <c r="L203" s="67"/>
      <c r="M203" s="67"/>
      <c r="N203" s="67"/>
      <c r="Q203" s="67"/>
      <c r="R203" s="67"/>
      <c r="S203" s="67"/>
      <c r="T203" s="67"/>
      <c r="U203" s="83" t="e">
        <f>VLOOKUP(C203,'LINE SHEET'!$B$5:$H$72,2,FALSE)</f>
        <v>#N/A</v>
      </c>
      <c r="V203" s="83">
        <f>VLOOKUP($C$5,'LINE SHEET'!$B$5:$I$72,3,FALSE)</f>
        <v>27</v>
      </c>
      <c r="W203" s="83">
        <f>VLOOKUP($C$5,'LINE SHEET'!$B$5:$I$72,4,FALSE)</f>
        <v>54</v>
      </c>
      <c r="X203" s="83"/>
      <c r="Y203" s="72"/>
      <c r="Z203" s="83">
        <f>VLOOKUP($C$5,'LINE SHEET'!$B$5:$I$72,7,FALSE)</f>
        <v>80110006010</v>
      </c>
      <c r="AA203" s="72"/>
    </row>
    <row r="204" spans="2:27" s="63" customFormat="1">
      <c r="B204" s="117">
        <f>VLOOKUP($C$5,'LINE SHEET'!$B$5:$I$72,7,FALSE)</f>
        <v>80110006010</v>
      </c>
      <c r="E204" s="67"/>
      <c r="F204" s="67"/>
      <c r="G204" s="67"/>
      <c r="H204" s="67"/>
      <c r="I204" s="67"/>
      <c r="J204" s="67"/>
      <c r="K204" s="67"/>
      <c r="L204" s="67"/>
      <c r="M204" s="67"/>
      <c r="N204" s="67"/>
      <c r="Q204" s="67"/>
      <c r="R204" s="67"/>
      <c r="S204" s="67"/>
      <c r="T204" s="67"/>
      <c r="U204" s="83" t="e">
        <f>VLOOKUP(C204,'LINE SHEET'!$B$5:$H$72,2,FALSE)</f>
        <v>#N/A</v>
      </c>
      <c r="V204" s="83">
        <f>VLOOKUP($C$5,'LINE SHEET'!$B$5:$I$72,3,FALSE)</f>
        <v>27</v>
      </c>
      <c r="W204" s="83">
        <f>VLOOKUP($C$5,'LINE SHEET'!$B$5:$I$72,4,FALSE)</f>
        <v>54</v>
      </c>
      <c r="X204" s="83"/>
      <c r="Y204" s="72"/>
      <c r="Z204" s="83">
        <f>VLOOKUP($C$5,'LINE SHEET'!$B$5:$I$72,7,FALSE)</f>
        <v>80110006010</v>
      </c>
      <c r="AA204" s="72"/>
    </row>
    <row r="205" spans="2:27" s="63" customFormat="1">
      <c r="B205" s="117">
        <f>VLOOKUP($C$5,'LINE SHEET'!$B$5:$I$72,7,FALSE)</f>
        <v>80110006010</v>
      </c>
      <c r="E205" s="67"/>
      <c r="F205" s="67"/>
      <c r="G205" s="67"/>
      <c r="H205" s="67"/>
      <c r="I205" s="67"/>
      <c r="J205" s="67"/>
      <c r="K205" s="67"/>
      <c r="L205" s="67"/>
      <c r="M205" s="67"/>
      <c r="N205" s="67"/>
      <c r="Q205" s="67"/>
      <c r="R205" s="67"/>
      <c r="S205" s="67"/>
      <c r="T205" s="67"/>
      <c r="U205" s="83" t="e">
        <f>VLOOKUP(C205,'LINE SHEET'!$B$5:$H$72,2,FALSE)</f>
        <v>#N/A</v>
      </c>
      <c r="V205" s="83">
        <f>VLOOKUP($C$5,'LINE SHEET'!$B$5:$I$72,3,FALSE)</f>
        <v>27</v>
      </c>
      <c r="W205" s="83">
        <f>VLOOKUP($C$5,'LINE SHEET'!$B$5:$I$72,4,FALSE)</f>
        <v>54</v>
      </c>
      <c r="X205" s="83"/>
      <c r="Y205" s="72"/>
      <c r="Z205" s="83">
        <f>VLOOKUP($C$5,'LINE SHEET'!$B$5:$I$72,7,FALSE)</f>
        <v>80110006010</v>
      </c>
      <c r="AA205" s="72"/>
    </row>
    <row r="206" spans="2:27" s="63" customFormat="1">
      <c r="B206" s="117">
        <f>VLOOKUP($C$5,'LINE SHEET'!$B$5:$I$72,7,FALSE)</f>
        <v>80110006010</v>
      </c>
      <c r="E206" s="67"/>
      <c r="F206" s="67"/>
      <c r="G206" s="67"/>
      <c r="H206" s="67"/>
      <c r="I206" s="67"/>
      <c r="J206" s="67"/>
      <c r="K206" s="67"/>
      <c r="L206" s="67"/>
      <c r="M206" s="67"/>
      <c r="N206" s="67"/>
      <c r="Q206" s="67"/>
      <c r="R206" s="67"/>
      <c r="S206" s="67"/>
      <c r="T206" s="67"/>
      <c r="U206" s="83" t="e">
        <f>VLOOKUP(C206,'LINE SHEET'!$B$5:$H$72,2,FALSE)</f>
        <v>#N/A</v>
      </c>
      <c r="V206" s="83">
        <f>VLOOKUP($C$5,'LINE SHEET'!$B$5:$I$72,3,FALSE)</f>
        <v>27</v>
      </c>
      <c r="W206" s="83">
        <f>VLOOKUP($C$5,'LINE SHEET'!$B$5:$I$72,4,FALSE)</f>
        <v>54</v>
      </c>
      <c r="X206" s="83"/>
      <c r="Y206" s="72"/>
      <c r="Z206" s="83">
        <f>VLOOKUP($C$5,'LINE SHEET'!$B$5:$I$72,7,FALSE)</f>
        <v>80110006010</v>
      </c>
      <c r="AA206" s="72"/>
    </row>
    <row r="207" spans="2:27" s="63" customFormat="1">
      <c r="B207" s="117">
        <f>VLOOKUP($C$5,'LINE SHEET'!$B$5:$I$72,7,FALSE)</f>
        <v>80110006010</v>
      </c>
      <c r="E207" s="67"/>
      <c r="F207" s="67"/>
      <c r="G207" s="67"/>
      <c r="H207" s="67"/>
      <c r="I207" s="67"/>
      <c r="J207" s="67"/>
      <c r="K207" s="67"/>
      <c r="L207" s="67"/>
      <c r="M207" s="67"/>
      <c r="N207" s="67"/>
      <c r="Q207" s="67"/>
      <c r="R207" s="67"/>
      <c r="S207" s="67"/>
      <c r="T207" s="67"/>
      <c r="U207" s="83" t="e">
        <f>VLOOKUP(C207,'LINE SHEET'!$B$5:$H$72,2,FALSE)</f>
        <v>#N/A</v>
      </c>
      <c r="V207" s="83">
        <f>VLOOKUP($C$5,'LINE SHEET'!$B$5:$I$72,3,FALSE)</f>
        <v>27</v>
      </c>
      <c r="W207" s="83">
        <f>VLOOKUP($C$5,'LINE SHEET'!$B$5:$I$72,4,FALSE)</f>
        <v>54</v>
      </c>
      <c r="X207" s="83"/>
      <c r="Y207" s="72"/>
      <c r="Z207" s="83">
        <f>VLOOKUP($C$5,'LINE SHEET'!$B$5:$I$72,7,FALSE)</f>
        <v>80110006010</v>
      </c>
      <c r="AA207" s="72"/>
    </row>
    <row r="208" spans="2:27" s="63" customFormat="1">
      <c r="B208" s="117">
        <f>VLOOKUP($C$5,'LINE SHEET'!$B$5:$I$72,7,FALSE)</f>
        <v>80110006010</v>
      </c>
      <c r="E208" s="67"/>
      <c r="F208" s="67"/>
      <c r="G208" s="67"/>
      <c r="H208" s="67"/>
      <c r="I208" s="67"/>
      <c r="J208" s="67"/>
      <c r="K208" s="67"/>
      <c r="L208" s="67"/>
      <c r="M208" s="67"/>
      <c r="N208" s="67"/>
      <c r="Q208" s="67"/>
      <c r="R208" s="67"/>
      <c r="S208" s="67"/>
      <c r="T208" s="67"/>
      <c r="U208" s="83" t="e">
        <f>VLOOKUP(C208,'LINE SHEET'!$B$5:$H$72,2,FALSE)</f>
        <v>#N/A</v>
      </c>
      <c r="V208" s="83">
        <f>VLOOKUP($C$5,'LINE SHEET'!$B$5:$I$72,3,FALSE)</f>
        <v>27</v>
      </c>
      <c r="W208" s="83">
        <f>VLOOKUP($C$5,'LINE SHEET'!$B$5:$I$72,4,FALSE)</f>
        <v>54</v>
      </c>
      <c r="X208" s="83"/>
      <c r="Y208" s="72"/>
      <c r="Z208" s="83">
        <f>VLOOKUP($C$5,'LINE SHEET'!$B$5:$I$72,7,FALSE)</f>
        <v>80110006010</v>
      </c>
      <c r="AA208" s="72"/>
    </row>
    <row r="209" spans="2:27" s="63" customFormat="1">
      <c r="B209" s="117">
        <f>VLOOKUP($C$5,'LINE SHEET'!$B$5:$I$72,7,FALSE)</f>
        <v>80110006010</v>
      </c>
      <c r="E209" s="67"/>
      <c r="F209" s="67"/>
      <c r="G209" s="67"/>
      <c r="H209" s="67"/>
      <c r="I209" s="67"/>
      <c r="J209" s="67"/>
      <c r="K209" s="67"/>
      <c r="L209" s="67"/>
      <c r="M209" s="67"/>
      <c r="N209" s="67"/>
      <c r="Q209" s="67"/>
      <c r="R209" s="67"/>
      <c r="S209" s="67"/>
      <c r="T209" s="67"/>
      <c r="U209" s="83" t="e">
        <f>VLOOKUP(C209,'LINE SHEET'!$B$5:$H$72,2,FALSE)</f>
        <v>#N/A</v>
      </c>
      <c r="V209" s="83">
        <f>VLOOKUP($C$5,'LINE SHEET'!$B$5:$I$72,3,FALSE)</f>
        <v>27</v>
      </c>
      <c r="W209" s="83">
        <f>VLOOKUP($C$5,'LINE SHEET'!$B$5:$I$72,4,FALSE)</f>
        <v>54</v>
      </c>
      <c r="X209" s="83"/>
      <c r="Y209" s="72"/>
      <c r="Z209" s="83">
        <f>VLOOKUP($C$5,'LINE SHEET'!$B$5:$I$72,7,FALSE)</f>
        <v>80110006010</v>
      </c>
      <c r="AA209" s="72"/>
    </row>
    <row r="210" spans="2:27" s="63" customFormat="1">
      <c r="B210" s="117">
        <f>VLOOKUP($C$5,'LINE SHEET'!$B$5:$I$72,7,FALSE)</f>
        <v>80110006010</v>
      </c>
      <c r="E210" s="67"/>
      <c r="F210" s="67"/>
      <c r="G210" s="67"/>
      <c r="H210" s="67"/>
      <c r="I210" s="67"/>
      <c r="J210" s="67"/>
      <c r="K210" s="67"/>
      <c r="L210" s="67"/>
      <c r="M210" s="67"/>
      <c r="N210" s="67"/>
      <c r="Q210" s="67"/>
      <c r="R210" s="67"/>
      <c r="S210" s="67"/>
      <c r="T210" s="67"/>
      <c r="U210" s="83" t="e">
        <f>VLOOKUP(C210,'LINE SHEET'!$B$5:$H$72,2,FALSE)</f>
        <v>#N/A</v>
      </c>
      <c r="V210" s="83">
        <f>VLOOKUP($C$5,'LINE SHEET'!$B$5:$I$72,3,FALSE)</f>
        <v>27</v>
      </c>
      <c r="W210" s="83">
        <f>VLOOKUP($C$5,'LINE SHEET'!$B$5:$I$72,4,FALSE)</f>
        <v>54</v>
      </c>
      <c r="X210" s="83"/>
      <c r="Y210" s="72"/>
      <c r="Z210" s="83">
        <f>VLOOKUP($C$5,'LINE SHEET'!$B$5:$I$72,7,FALSE)</f>
        <v>80110006010</v>
      </c>
      <c r="AA210" s="72"/>
    </row>
    <row r="211" spans="2:27" s="63" customFormat="1">
      <c r="B211" s="117">
        <f>VLOOKUP($C$5,'LINE SHEET'!$B$5:$I$72,7,FALSE)</f>
        <v>80110006010</v>
      </c>
      <c r="E211" s="67"/>
      <c r="F211" s="67"/>
      <c r="G211" s="67"/>
      <c r="H211" s="67"/>
      <c r="I211" s="67"/>
      <c r="J211" s="67"/>
      <c r="K211" s="67"/>
      <c r="L211" s="67"/>
      <c r="M211" s="67"/>
      <c r="N211" s="67"/>
      <c r="Q211" s="67"/>
      <c r="R211" s="67"/>
      <c r="S211" s="67"/>
      <c r="T211" s="67"/>
      <c r="U211" s="83" t="e">
        <f>VLOOKUP(C211,'LINE SHEET'!$B$5:$H$72,2,FALSE)</f>
        <v>#N/A</v>
      </c>
      <c r="V211" s="83">
        <f>VLOOKUP($C$5,'LINE SHEET'!$B$5:$I$72,3,FALSE)</f>
        <v>27</v>
      </c>
      <c r="W211" s="83">
        <f>VLOOKUP($C$5,'LINE SHEET'!$B$5:$I$72,4,FALSE)</f>
        <v>54</v>
      </c>
      <c r="X211" s="83"/>
      <c r="Y211" s="72"/>
      <c r="Z211" s="83">
        <f>VLOOKUP($C$5,'LINE SHEET'!$B$5:$I$72,7,FALSE)</f>
        <v>80110006010</v>
      </c>
      <c r="AA211" s="72"/>
    </row>
    <row r="212" spans="2:27" s="63" customFormat="1">
      <c r="B212" s="117">
        <f>VLOOKUP($C$5,'LINE SHEET'!$B$5:$I$72,7,FALSE)</f>
        <v>80110006010</v>
      </c>
      <c r="E212" s="67"/>
      <c r="F212" s="67"/>
      <c r="G212" s="67"/>
      <c r="H212" s="67"/>
      <c r="I212" s="67"/>
      <c r="J212" s="67"/>
      <c r="K212" s="67"/>
      <c r="L212" s="67"/>
      <c r="M212" s="67"/>
      <c r="N212" s="67"/>
      <c r="Q212" s="67"/>
      <c r="R212" s="67"/>
      <c r="S212" s="67"/>
      <c r="T212" s="67"/>
      <c r="U212" s="83" t="e">
        <f>VLOOKUP(C212,'LINE SHEET'!$B$5:$H$72,2,FALSE)</f>
        <v>#N/A</v>
      </c>
      <c r="V212" s="83">
        <f>VLOOKUP($C$5,'LINE SHEET'!$B$5:$I$72,3,FALSE)</f>
        <v>27</v>
      </c>
      <c r="W212" s="83">
        <f>VLOOKUP($C$5,'LINE SHEET'!$B$5:$I$72,4,FALSE)</f>
        <v>54</v>
      </c>
      <c r="X212" s="83"/>
      <c r="Y212" s="72"/>
      <c r="Z212" s="83">
        <f>VLOOKUP($C$5,'LINE SHEET'!$B$5:$I$72,7,FALSE)</f>
        <v>80110006010</v>
      </c>
      <c r="AA212" s="72"/>
    </row>
    <row r="213" spans="2:27" s="63" customFormat="1">
      <c r="B213" s="117">
        <f>VLOOKUP($C$5,'LINE SHEET'!$B$5:$I$72,7,FALSE)</f>
        <v>80110006010</v>
      </c>
      <c r="E213" s="67"/>
      <c r="F213" s="67"/>
      <c r="G213" s="67"/>
      <c r="H213" s="67"/>
      <c r="I213" s="67"/>
      <c r="J213" s="67"/>
      <c r="K213" s="67"/>
      <c r="L213" s="67"/>
      <c r="M213" s="67"/>
      <c r="N213" s="67"/>
      <c r="Q213" s="67"/>
      <c r="R213" s="67"/>
      <c r="S213" s="67"/>
      <c r="T213" s="67"/>
      <c r="U213" s="83" t="e">
        <f>VLOOKUP(C213,'LINE SHEET'!B213:H280,2,FALSE)</f>
        <v>#N/A</v>
      </c>
      <c r="V213" s="83">
        <f>VLOOKUP($C$5,'LINE SHEET'!$B$5:$I$72,3,FALSE)</f>
        <v>27</v>
      </c>
      <c r="W213" s="83">
        <f>VLOOKUP($C$5,'LINE SHEET'!$B$5:$I$72,4,FALSE)</f>
        <v>54</v>
      </c>
      <c r="X213" s="83"/>
      <c r="Y213" s="72"/>
      <c r="Z213" s="83">
        <f>VLOOKUP($C$5,'LINE SHEET'!$B$5:$I$72,7,FALSE)</f>
        <v>80110006010</v>
      </c>
      <c r="AA213" s="72"/>
    </row>
    <row r="214" spans="2:27" s="63" customFormat="1">
      <c r="B214" s="117">
        <f>VLOOKUP($C$5,'LINE SHEET'!$B$5:$I$72,7,FALSE)</f>
        <v>80110006010</v>
      </c>
      <c r="E214" s="67"/>
      <c r="F214" s="67"/>
      <c r="G214" s="67"/>
      <c r="H214" s="67"/>
      <c r="I214" s="67"/>
      <c r="J214" s="67"/>
      <c r="K214" s="67"/>
      <c r="L214" s="67"/>
      <c r="M214" s="67"/>
      <c r="N214" s="67"/>
      <c r="Q214" s="67"/>
      <c r="R214" s="67"/>
      <c r="S214" s="67"/>
      <c r="T214" s="67"/>
      <c r="U214" s="83" t="e">
        <f>VLOOKUP(C214,'LINE SHEET'!B214:H281,2,FALSE)</f>
        <v>#N/A</v>
      </c>
      <c r="V214" s="83">
        <f>VLOOKUP($C$5,'LINE SHEET'!$B$5:$I$72,3,FALSE)</f>
        <v>27</v>
      </c>
      <c r="W214" s="83">
        <f>VLOOKUP($C$5,'LINE SHEET'!$B$5:$I$72,4,FALSE)</f>
        <v>54</v>
      </c>
      <c r="X214" s="83"/>
      <c r="Y214" s="72"/>
      <c r="Z214" s="83">
        <f>VLOOKUP($C$5,'LINE SHEET'!$B$5:$I$72,7,FALSE)</f>
        <v>80110006010</v>
      </c>
      <c r="AA214" s="72"/>
    </row>
    <row r="215" spans="2:27" s="63" customFormat="1">
      <c r="B215" s="117">
        <f>VLOOKUP($C$5,'LINE SHEET'!$B$5:$I$72,7,FALSE)</f>
        <v>80110006010</v>
      </c>
      <c r="E215" s="67"/>
      <c r="F215" s="67"/>
      <c r="G215" s="67"/>
      <c r="H215" s="67"/>
      <c r="I215" s="67"/>
      <c r="J215" s="67"/>
      <c r="K215" s="67"/>
      <c r="L215" s="67"/>
      <c r="M215" s="67"/>
      <c r="N215" s="67"/>
      <c r="Q215" s="67"/>
      <c r="R215" s="67"/>
      <c r="S215" s="67"/>
      <c r="T215" s="67"/>
      <c r="U215" s="83" t="e">
        <f>VLOOKUP(C215,'LINE SHEET'!B215:H282,2,FALSE)</f>
        <v>#N/A</v>
      </c>
      <c r="V215" s="83">
        <f>VLOOKUP($C$5,'LINE SHEET'!$B$5:$I$72,3,FALSE)</f>
        <v>27</v>
      </c>
      <c r="W215" s="83">
        <f>VLOOKUP($C$5,'LINE SHEET'!$B$5:$I$72,4,FALSE)</f>
        <v>54</v>
      </c>
      <c r="X215" s="83"/>
      <c r="Y215" s="72"/>
      <c r="Z215" s="83">
        <f>VLOOKUP($C$5,'LINE SHEET'!$B$5:$I$72,7,FALSE)</f>
        <v>80110006010</v>
      </c>
      <c r="AA215" s="72"/>
    </row>
    <row r="216" spans="2:27" s="63" customFormat="1">
      <c r="B216" s="117">
        <f>VLOOKUP($C$5,'LINE SHEET'!$B$5:$I$72,7,FALSE)</f>
        <v>80110006010</v>
      </c>
      <c r="E216" s="67"/>
      <c r="F216" s="67"/>
      <c r="G216" s="67"/>
      <c r="H216" s="67"/>
      <c r="I216" s="67"/>
      <c r="J216" s="67"/>
      <c r="K216" s="67"/>
      <c r="L216" s="67"/>
      <c r="M216" s="67"/>
      <c r="N216" s="67"/>
      <c r="Q216" s="67"/>
      <c r="R216" s="67"/>
      <c r="S216" s="67"/>
      <c r="T216" s="67"/>
      <c r="U216" s="83" t="e">
        <f>VLOOKUP(C216,'LINE SHEET'!B216:H283,2,FALSE)</f>
        <v>#N/A</v>
      </c>
      <c r="V216" s="83">
        <f>VLOOKUP($C$5,'LINE SHEET'!$B$5:$I$72,3,FALSE)</f>
        <v>27</v>
      </c>
      <c r="W216" s="83">
        <f>VLOOKUP($C$5,'LINE SHEET'!$B$5:$I$72,4,FALSE)</f>
        <v>54</v>
      </c>
      <c r="X216" s="83"/>
      <c r="Y216" s="72"/>
      <c r="Z216" s="83">
        <f>VLOOKUP($C$5,'LINE SHEET'!$B$5:$I$72,7,FALSE)</f>
        <v>80110006010</v>
      </c>
      <c r="AA216" s="72"/>
    </row>
    <row r="217" spans="2:27" s="63" customFormat="1">
      <c r="B217" s="117">
        <f>VLOOKUP($C$5,'LINE SHEET'!$B$5:$I$72,7,FALSE)</f>
        <v>80110006010</v>
      </c>
      <c r="E217" s="67"/>
      <c r="F217" s="67"/>
      <c r="G217" s="67"/>
      <c r="H217" s="67"/>
      <c r="I217" s="67"/>
      <c r="J217" s="67"/>
      <c r="K217" s="67"/>
      <c r="L217" s="67"/>
      <c r="M217" s="67"/>
      <c r="N217" s="67"/>
      <c r="Q217" s="67"/>
      <c r="R217" s="67"/>
      <c r="S217" s="67"/>
      <c r="T217" s="67"/>
      <c r="U217" s="83" t="e">
        <f>VLOOKUP(C217,'LINE SHEET'!B217:H284,2,FALSE)</f>
        <v>#N/A</v>
      </c>
      <c r="V217" s="83">
        <f>VLOOKUP($C$5,'LINE SHEET'!$B$5:$I$72,3,FALSE)</f>
        <v>27</v>
      </c>
      <c r="W217" s="83">
        <f>VLOOKUP($C$5,'LINE SHEET'!$B$5:$I$72,4,FALSE)</f>
        <v>54</v>
      </c>
      <c r="X217" s="83"/>
      <c r="Y217" s="72"/>
      <c r="Z217" s="83">
        <f>VLOOKUP($C$5,'LINE SHEET'!$B$5:$I$72,7,FALSE)</f>
        <v>80110006010</v>
      </c>
      <c r="AA217" s="72"/>
    </row>
    <row r="218" spans="2:27" s="63" customFormat="1">
      <c r="B218" s="117">
        <f>VLOOKUP($C$5,'LINE SHEET'!$B$5:$I$72,7,FALSE)</f>
        <v>80110006010</v>
      </c>
      <c r="E218" s="67"/>
      <c r="F218" s="67"/>
      <c r="G218" s="67"/>
      <c r="H218" s="67"/>
      <c r="I218" s="67"/>
      <c r="J218" s="67"/>
      <c r="K218" s="67"/>
      <c r="L218" s="67"/>
      <c r="M218" s="67"/>
      <c r="N218" s="67"/>
      <c r="Q218" s="67"/>
      <c r="R218" s="67"/>
      <c r="S218" s="67"/>
      <c r="T218" s="67"/>
      <c r="U218" s="83" t="e">
        <f>VLOOKUP(C218,'LINE SHEET'!B218:H285,2,FALSE)</f>
        <v>#N/A</v>
      </c>
      <c r="V218" s="83">
        <f>VLOOKUP($C$5,'LINE SHEET'!$B$5:$I$72,3,FALSE)</f>
        <v>27</v>
      </c>
      <c r="W218" s="83">
        <f>VLOOKUP($C$5,'LINE SHEET'!$B$5:$I$72,4,FALSE)</f>
        <v>54</v>
      </c>
      <c r="X218" s="83"/>
      <c r="Y218" s="72"/>
      <c r="Z218" s="83">
        <f>VLOOKUP($C$5,'LINE SHEET'!$B$5:$I$72,7,FALSE)</f>
        <v>80110006010</v>
      </c>
      <c r="AA218" s="72"/>
    </row>
    <row r="219" spans="2:27" s="63" customFormat="1">
      <c r="B219" s="117">
        <f>VLOOKUP($C$5,'LINE SHEET'!$B$5:$I$72,7,FALSE)</f>
        <v>80110006010</v>
      </c>
      <c r="E219" s="67"/>
      <c r="F219" s="67"/>
      <c r="G219" s="67"/>
      <c r="H219" s="67"/>
      <c r="I219" s="67"/>
      <c r="J219" s="67"/>
      <c r="K219" s="67"/>
      <c r="L219" s="67"/>
      <c r="M219" s="67"/>
      <c r="N219" s="67"/>
      <c r="Q219" s="67"/>
      <c r="R219" s="67"/>
      <c r="S219" s="67"/>
      <c r="T219" s="67"/>
      <c r="U219" s="83" t="e">
        <f>VLOOKUP(C219,'LINE SHEET'!B219:H286,2,FALSE)</f>
        <v>#N/A</v>
      </c>
      <c r="V219" s="83">
        <f>VLOOKUP($C$5,'LINE SHEET'!$B$5:$I$72,3,FALSE)</f>
        <v>27</v>
      </c>
      <c r="W219" s="83">
        <f>VLOOKUP($C$5,'LINE SHEET'!$B$5:$I$72,4,FALSE)</f>
        <v>54</v>
      </c>
      <c r="X219" s="83"/>
      <c r="Y219" s="72"/>
      <c r="Z219" s="83">
        <f>VLOOKUP($C$5,'LINE SHEET'!$B$5:$I$72,7,FALSE)</f>
        <v>80110006010</v>
      </c>
      <c r="AA219" s="72"/>
    </row>
    <row r="220" spans="2:27" s="63" customFormat="1">
      <c r="B220" s="119"/>
      <c r="E220" s="67"/>
      <c r="F220" s="67"/>
      <c r="G220" s="67"/>
      <c r="H220" s="67"/>
      <c r="I220" s="67"/>
      <c r="J220" s="67"/>
      <c r="K220" s="67"/>
      <c r="L220" s="67"/>
      <c r="M220" s="67"/>
      <c r="N220" s="67"/>
      <c r="Q220" s="67"/>
      <c r="R220" s="67"/>
      <c r="S220" s="67"/>
      <c r="T220" s="67"/>
      <c r="U220" s="67"/>
      <c r="V220" s="67"/>
      <c r="W220" s="67"/>
      <c r="X220" s="67"/>
    </row>
    <row r="221" spans="2:27" s="63" customFormat="1">
      <c r="B221" s="119"/>
      <c r="E221" s="67"/>
      <c r="F221" s="67"/>
      <c r="G221" s="67"/>
      <c r="H221" s="67"/>
      <c r="I221" s="67"/>
      <c r="J221" s="67"/>
      <c r="K221" s="67"/>
      <c r="L221" s="67"/>
      <c r="M221" s="67"/>
      <c r="N221" s="67"/>
      <c r="Q221" s="67"/>
      <c r="R221" s="67"/>
      <c r="S221" s="67"/>
      <c r="T221" s="67"/>
      <c r="U221" s="67"/>
      <c r="V221" s="67"/>
      <c r="W221" s="67"/>
      <c r="X221" s="67"/>
    </row>
    <row r="222" spans="2:27" s="63" customFormat="1">
      <c r="B222" s="119"/>
      <c r="E222" s="67"/>
      <c r="F222" s="67"/>
      <c r="G222" s="67"/>
      <c r="H222" s="67"/>
      <c r="I222" s="67"/>
      <c r="J222" s="67"/>
      <c r="K222" s="67"/>
      <c r="L222" s="67"/>
      <c r="M222" s="67"/>
      <c r="N222" s="67"/>
      <c r="Q222" s="67"/>
      <c r="R222" s="67"/>
      <c r="S222" s="67"/>
      <c r="T222" s="67"/>
      <c r="U222" s="67"/>
      <c r="V222" s="67"/>
      <c r="W222" s="67"/>
      <c r="X222" s="67"/>
    </row>
    <row r="223" spans="2:27" s="63" customFormat="1">
      <c r="B223" s="119"/>
      <c r="E223" s="67"/>
      <c r="F223" s="67"/>
      <c r="G223" s="67"/>
      <c r="H223" s="67"/>
      <c r="I223" s="67"/>
      <c r="J223" s="67"/>
      <c r="K223" s="67"/>
      <c r="L223" s="67"/>
      <c r="M223" s="67"/>
      <c r="N223" s="67"/>
      <c r="Q223" s="67"/>
      <c r="R223" s="67"/>
      <c r="S223" s="67"/>
      <c r="T223" s="67"/>
      <c r="U223" s="67"/>
      <c r="V223" s="67"/>
      <c r="W223" s="67"/>
      <c r="X223" s="67"/>
    </row>
    <row r="224" spans="2:27" s="63" customFormat="1">
      <c r="B224" s="119"/>
      <c r="E224" s="67"/>
      <c r="F224" s="67"/>
      <c r="G224" s="67"/>
      <c r="H224" s="67"/>
      <c r="I224" s="67"/>
      <c r="J224" s="67"/>
      <c r="K224" s="67"/>
      <c r="L224" s="67"/>
      <c r="M224" s="67"/>
      <c r="N224" s="67"/>
      <c r="Q224" s="67"/>
      <c r="R224" s="67"/>
      <c r="S224" s="67"/>
      <c r="T224" s="67"/>
      <c r="U224" s="67"/>
      <c r="V224" s="67"/>
      <c r="W224" s="67"/>
      <c r="X224" s="67"/>
    </row>
    <row r="225" spans="2:24" s="63" customFormat="1">
      <c r="B225" s="119"/>
      <c r="E225" s="67"/>
      <c r="F225" s="67"/>
      <c r="G225" s="67"/>
      <c r="H225" s="67"/>
      <c r="I225" s="67"/>
      <c r="J225" s="67"/>
      <c r="K225" s="67"/>
      <c r="L225" s="67"/>
      <c r="M225" s="67"/>
      <c r="N225" s="67"/>
      <c r="Q225" s="67"/>
      <c r="R225" s="67"/>
      <c r="S225" s="67"/>
      <c r="T225" s="67"/>
      <c r="U225" s="67"/>
      <c r="V225" s="67"/>
      <c r="W225" s="67"/>
      <c r="X225" s="67"/>
    </row>
    <row r="226" spans="2:24" s="63" customFormat="1">
      <c r="B226" s="119"/>
      <c r="E226" s="67"/>
      <c r="F226" s="67"/>
      <c r="G226" s="67"/>
      <c r="H226" s="67"/>
      <c r="I226" s="67"/>
      <c r="J226" s="67"/>
      <c r="K226" s="67"/>
      <c r="L226" s="67"/>
      <c r="M226" s="67"/>
      <c r="N226" s="67"/>
      <c r="Q226" s="67"/>
      <c r="R226" s="67"/>
      <c r="S226" s="67"/>
      <c r="T226" s="67"/>
      <c r="U226" s="67"/>
      <c r="V226" s="67"/>
      <c r="W226" s="67"/>
      <c r="X226" s="67"/>
    </row>
    <row r="227" spans="2:24" s="63" customFormat="1">
      <c r="B227" s="119"/>
      <c r="E227" s="67"/>
      <c r="F227" s="67"/>
      <c r="G227" s="67"/>
      <c r="H227" s="67"/>
      <c r="I227" s="67"/>
      <c r="J227" s="67"/>
      <c r="K227" s="67"/>
      <c r="L227" s="67"/>
      <c r="M227" s="67"/>
      <c r="N227" s="67"/>
      <c r="Q227" s="67"/>
      <c r="R227" s="67"/>
      <c r="S227" s="67"/>
      <c r="T227" s="67"/>
      <c r="U227" s="67"/>
      <c r="V227" s="67"/>
      <c r="W227" s="67"/>
      <c r="X227" s="67"/>
    </row>
    <row r="228" spans="2:24" s="63" customFormat="1">
      <c r="B228" s="119"/>
      <c r="E228" s="67"/>
      <c r="F228" s="67"/>
      <c r="G228" s="67"/>
      <c r="H228" s="67"/>
      <c r="I228" s="67"/>
      <c r="J228" s="67"/>
      <c r="K228" s="67"/>
      <c r="L228" s="67"/>
      <c r="M228" s="67"/>
      <c r="N228" s="67"/>
      <c r="Q228" s="67"/>
      <c r="R228" s="67"/>
      <c r="S228" s="67"/>
      <c r="T228" s="67"/>
      <c r="U228" s="67"/>
      <c r="V228" s="67"/>
      <c r="W228" s="67"/>
      <c r="X228" s="67"/>
    </row>
    <row r="229" spans="2:24" s="63" customFormat="1">
      <c r="B229" s="119"/>
      <c r="E229" s="67"/>
      <c r="F229" s="67"/>
      <c r="G229" s="67"/>
      <c r="H229" s="67"/>
      <c r="I229" s="67"/>
      <c r="J229" s="67"/>
      <c r="K229" s="67"/>
      <c r="L229" s="67"/>
      <c r="M229" s="67"/>
      <c r="N229" s="67"/>
      <c r="Q229" s="67"/>
      <c r="R229" s="67"/>
      <c r="S229" s="67"/>
      <c r="T229" s="67"/>
      <c r="U229" s="67"/>
      <c r="V229" s="67"/>
      <c r="W229" s="67"/>
      <c r="X229" s="67"/>
    </row>
    <row r="230" spans="2:24" s="63" customFormat="1">
      <c r="B230" s="119"/>
      <c r="E230" s="67"/>
      <c r="F230" s="67"/>
      <c r="G230" s="67"/>
      <c r="H230" s="67"/>
      <c r="I230" s="67"/>
      <c r="J230" s="67"/>
      <c r="K230" s="67"/>
      <c r="L230" s="67"/>
      <c r="M230" s="67"/>
      <c r="N230" s="67"/>
      <c r="Q230" s="67"/>
      <c r="R230" s="67"/>
      <c r="S230" s="67"/>
      <c r="T230" s="67"/>
      <c r="U230" s="67"/>
      <c r="V230" s="67"/>
      <c r="W230" s="67"/>
      <c r="X230" s="67"/>
    </row>
    <row r="231" spans="2:24" s="63" customFormat="1">
      <c r="B231" s="119"/>
      <c r="E231" s="67"/>
      <c r="F231" s="67"/>
      <c r="G231" s="67"/>
      <c r="H231" s="67"/>
      <c r="I231" s="67"/>
      <c r="J231" s="67"/>
      <c r="K231" s="67"/>
      <c r="L231" s="67"/>
      <c r="M231" s="67"/>
      <c r="N231" s="67"/>
      <c r="Q231" s="67"/>
      <c r="R231" s="67"/>
      <c r="S231" s="67"/>
      <c r="T231" s="67"/>
      <c r="U231" s="67"/>
      <c r="V231" s="67"/>
      <c r="W231" s="67"/>
      <c r="X231" s="67"/>
    </row>
    <row r="232" spans="2:24" s="63" customFormat="1">
      <c r="B232" s="119"/>
      <c r="E232" s="67"/>
      <c r="F232" s="67"/>
      <c r="G232" s="67"/>
      <c r="H232" s="67"/>
      <c r="I232" s="67"/>
      <c r="J232" s="67"/>
      <c r="K232" s="67"/>
      <c r="L232" s="67"/>
      <c r="M232" s="67"/>
      <c r="N232" s="67"/>
      <c r="Q232" s="67"/>
      <c r="R232" s="67"/>
      <c r="S232" s="67"/>
      <c r="T232" s="67"/>
      <c r="U232" s="67"/>
      <c r="V232" s="67"/>
      <c r="W232" s="67"/>
      <c r="X232" s="67"/>
    </row>
    <row r="233" spans="2:24" s="63" customFormat="1">
      <c r="B233" s="119"/>
      <c r="E233" s="67"/>
      <c r="F233" s="67"/>
      <c r="G233" s="67"/>
      <c r="H233" s="67"/>
      <c r="I233" s="67"/>
      <c r="J233" s="67"/>
      <c r="K233" s="67"/>
      <c r="L233" s="67"/>
      <c r="M233" s="67"/>
      <c r="N233" s="67"/>
      <c r="Q233" s="67"/>
      <c r="R233" s="67"/>
      <c r="S233" s="67"/>
      <c r="T233" s="67"/>
      <c r="U233" s="67"/>
      <c r="V233" s="67"/>
      <c r="W233" s="67"/>
      <c r="X233" s="67"/>
    </row>
    <row r="234" spans="2:24" s="63" customFormat="1">
      <c r="B234" s="119"/>
      <c r="E234" s="67"/>
      <c r="F234" s="67"/>
      <c r="G234" s="67"/>
      <c r="H234" s="67"/>
      <c r="I234" s="67"/>
      <c r="J234" s="67"/>
      <c r="K234" s="67"/>
      <c r="L234" s="67"/>
      <c r="M234" s="67"/>
      <c r="N234" s="67"/>
      <c r="Q234" s="67"/>
      <c r="R234" s="67"/>
      <c r="S234" s="67"/>
      <c r="T234" s="67"/>
      <c r="U234" s="67"/>
      <c r="V234" s="67"/>
      <c r="W234" s="67"/>
      <c r="X234" s="67"/>
    </row>
    <row r="235" spans="2:24" s="63" customFormat="1">
      <c r="B235" s="119"/>
      <c r="E235" s="67"/>
      <c r="F235" s="67"/>
      <c r="G235" s="67"/>
      <c r="H235" s="67"/>
      <c r="I235" s="67"/>
      <c r="J235" s="67"/>
      <c r="K235" s="67"/>
      <c r="L235" s="67"/>
      <c r="M235" s="67"/>
      <c r="N235" s="67"/>
      <c r="Q235" s="67"/>
      <c r="R235" s="67"/>
      <c r="S235" s="67"/>
      <c r="T235" s="67"/>
      <c r="U235" s="67"/>
      <c r="V235" s="67"/>
      <c r="W235" s="67"/>
      <c r="X235" s="67"/>
    </row>
    <row r="236" spans="2:24" s="63" customFormat="1">
      <c r="B236" s="119"/>
      <c r="E236" s="67"/>
      <c r="F236" s="67"/>
      <c r="G236" s="67"/>
      <c r="H236" s="67"/>
      <c r="I236" s="67"/>
      <c r="J236" s="67"/>
      <c r="K236" s="67"/>
      <c r="L236" s="67"/>
      <c r="M236" s="67"/>
      <c r="N236" s="67"/>
      <c r="Q236" s="67"/>
      <c r="R236" s="67"/>
      <c r="S236" s="67"/>
      <c r="T236" s="67"/>
      <c r="U236" s="67"/>
      <c r="V236" s="67"/>
      <c r="W236" s="67"/>
      <c r="X236" s="67"/>
    </row>
    <row r="237" spans="2:24" s="63" customFormat="1">
      <c r="B237" s="119"/>
      <c r="E237" s="67"/>
      <c r="F237" s="67"/>
      <c r="G237" s="67"/>
      <c r="H237" s="67"/>
      <c r="I237" s="67"/>
      <c r="J237" s="67"/>
      <c r="K237" s="67"/>
      <c r="L237" s="67"/>
      <c r="M237" s="67"/>
      <c r="N237" s="67"/>
      <c r="Q237" s="67"/>
      <c r="R237" s="67"/>
      <c r="S237" s="67"/>
      <c r="T237" s="67"/>
      <c r="U237" s="67"/>
      <c r="V237" s="67"/>
      <c r="W237" s="67"/>
      <c r="X237" s="67"/>
    </row>
    <row r="238" spans="2:24" s="63" customFormat="1">
      <c r="B238" s="119"/>
      <c r="E238" s="67"/>
      <c r="F238" s="67"/>
      <c r="G238" s="67"/>
      <c r="H238" s="67"/>
      <c r="I238" s="67"/>
      <c r="J238" s="67"/>
      <c r="K238" s="67"/>
      <c r="L238" s="67"/>
      <c r="M238" s="67"/>
      <c r="N238" s="67"/>
      <c r="Q238" s="67"/>
      <c r="R238" s="67"/>
      <c r="S238" s="67"/>
      <c r="T238" s="67"/>
      <c r="U238" s="67"/>
      <c r="V238" s="67"/>
      <c r="W238" s="67"/>
      <c r="X238" s="67"/>
    </row>
    <row r="239" spans="2:24" s="63" customFormat="1">
      <c r="B239" s="119"/>
      <c r="E239" s="67"/>
      <c r="F239" s="67"/>
      <c r="G239" s="67"/>
      <c r="H239" s="67"/>
      <c r="I239" s="67"/>
      <c r="J239" s="67"/>
      <c r="K239" s="67"/>
      <c r="L239" s="67"/>
      <c r="M239" s="67"/>
      <c r="N239" s="67"/>
      <c r="Q239" s="67"/>
      <c r="R239" s="67"/>
      <c r="S239" s="67"/>
      <c r="T239" s="67"/>
      <c r="U239" s="67"/>
      <c r="V239" s="67"/>
      <c r="W239" s="67"/>
      <c r="X239" s="67"/>
    </row>
    <row r="240" spans="2:24" s="63" customFormat="1">
      <c r="B240" s="119"/>
      <c r="E240" s="67"/>
      <c r="F240" s="67"/>
      <c r="G240" s="67"/>
      <c r="H240" s="67"/>
      <c r="I240" s="67"/>
      <c r="J240" s="67"/>
      <c r="K240" s="67"/>
      <c r="L240" s="67"/>
      <c r="M240" s="67"/>
      <c r="N240" s="67"/>
      <c r="Q240" s="67"/>
      <c r="R240" s="67"/>
      <c r="S240" s="67"/>
      <c r="T240" s="67"/>
      <c r="U240" s="67"/>
      <c r="V240" s="67"/>
      <c r="W240" s="67"/>
      <c r="X240" s="67"/>
    </row>
    <row r="241" spans="2:24" s="63" customFormat="1">
      <c r="B241" s="119"/>
      <c r="E241" s="67"/>
      <c r="F241" s="67"/>
      <c r="G241" s="67"/>
      <c r="H241" s="67"/>
      <c r="I241" s="67"/>
      <c r="J241" s="67"/>
      <c r="K241" s="67"/>
      <c r="L241" s="67"/>
      <c r="M241" s="67"/>
      <c r="N241" s="67"/>
      <c r="Q241" s="67"/>
      <c r="R241" s="67"/>
      <c r="S241" s="67"/>
      <c r="T241" s="67"/>
      <c r="U241" s="67"/>
      <c r="V241" s="67"/>
      <c r="W241" s="67"/>
      <c r="X241" s="67"/>
    </row>
    <row r="242" spans="2:24" s="63" customFormat="1">
      <c r="B242" s="119"/>
      <c r="E242" s="67"/>
      <c r="F242" s="67"/>
      <c r="G242" s="67"/>
      <c r="H242" s="67"/>
      <c r="I242" s="67"/>
      <c r="J242" s="67"/>
      <c r="K242" s="67"/>
      <c r="L242" s="67"/>
      <c r="M242" s="67"/>
      <c r="N242" s="67"/>
      <c r="Q242" s="67"/>
      <c r="R242" s="67"/>
      <c r="S242" s="67"/>
      <c r="T242" s="67"/>
      <c r="U242" s="67"/>
      <c r="V242" s="67"/>
      <c r="W242" s="67"/>
      <c r="X242" s="67"/>
    </row>
    <row r="243" spans="2:24" s="63" customFormat="1">
      <c r="B243" s="119"/>
      <c r="E243" s="67"/>
      <c r="F243" s="67"/>
      <c r="G243" s="67"/>
      <c r="H243" s="67"/>
      <c r="I243" s="67"/>
      <c r="J243" s="67"/>
      <c r="K243" s="67"/>
      <c r="L243" s="67"/>
      <c r="M243" s="67"/>
      <c r="N243" s="67"/>
      <c r="Q243" s="67"/>
      <c r="R243" s="67"/>
      <c r="S243" s="67"/>
      <c r="T243" s="67"/>
      <c r="U243" s="67"/>
      <c r="V243" s="67"/>
      <c r="W243" s="67"/>
      <c r="X243" s="67"/>
    </row>
    <row r="244" spans="2:24" s="63" customFormat="1">
      <c r="B244" s="119"/>
      <c r="E244" s="67"/>
      <c r="F244" s="67"/>
      <c r="G244" s="67"/>
      <c r="H244" s="67"/>
      <c r="I244" s="67"/>
      <c r="J244" s="67"/>
      <c r="K244" s="67"/>
      <c r="L244" s="67"/>
      <c r="M244" s="67"/>
      <c r="N244" s="67"/>
      <c r="Q244" s="67"/>
      <c r="R244" s="67"/>
      <c r="S244" s="67"/>
      <c r="T244" s="67"/>
      <c r="U244" s="67"/>
      <c r="V244" s="67"/>
      <c r="W244" s="67"/>
      <c r="X244" s="67"/>
    </row>
    <row r="245" spans="2:24" s="63" customFormat="1">
      <c r="B245" s="119"/>
      <c r="E245" s="67"/>
      <c r="F245" s="67"/>
      <c r="G245" s="67"/>
      <c r="H245" s="67"/>
      <c r="I245" s="67"/>
      <c r="J245" s="67"/>
      <c r="K245" s="67"/>
      <c r="L245" s="67"/>
      <c r="M245" s="67"/>
      <c r="N245" s="67"/>
      <c r="Q245" s="67"/>
      <c r="R245" s="67"/>
      <c r="S245" s="67"/>
      <c r="T245" s="67"/>
      <c r="U245" s="67"/>
      <c r="V245" s="67"/>
      <c r="W245" s="67"/>
      <c r="X245" s="67"/>
    </row>
    <row r="246" spans="2:24" s="63" customFormat="1">
      <c r="B246" s="119"/>
      <c r="E246" s="67"/>
      <c r="F246" s="67"/>
      <c r="G246" s="67"/>
      <c r="H246" s="67"/>
      <c r="I246" s="67"/>
      <c r="J246" s="67"/>
      <c r="K246" s="67"/>
      <c r="L246" s="67"/>
      <c r="M246" s="67"/>
      <c r="N246" s="67"/>
      <c r="Q246" s="67"/>
      <c r="R246" s="67"/>
      <c r="S246" s="67"/>
      <c r="T246" s="67"/>
      <c r="U246" s="67"/>
      <c r="V246" s="67"/>
      <c r="W246" s="67"/>
      <c r="X246" s="67"/>
    </row>
    <row r="247" spans="2:24" s="63" customFormat="1">
      <c r="B247" s="119"/>
      <c r="E247" s="67"/>
      <c r="F247" s="67"/>
      <c r="G247" s="67"/>
      <c r="H247" s="67"/>
      <c r="I247" s="67"/>
      <c r="J247" s="67"/>
      <c r="K247" s="67"/>
      <c r="L247" s="67"/>
      <c r="M247" s="67"/>
      <c r="N247" s="67"/>
      <c r="Q247" s="67"/>
      <c r="R247" s="67"/>
      <c r="S247" s="67"/>
      <c r="T247" s="67"/>
      <c r="U247" s="67"/>
      <c r="V247" s="67"/>
      <c r="W247" s="67"/>
      <c r="X247" s="67"/>
    </row>
    <row r="248" spans="2:24" s="63" customFormat="1">
      <c r="B248" s="119"/>
      <c r="E248" s="67"/>
      <c r="F248" s="67"/>
      <c r="G248" s="67"/>
      <c r="H248" s="67"/>
      <c r="I248" s="67"/>
      <c r="J248" s="67"/>
      <c r="K248" s="67"/>
      <c r="L248" s="67"/>
      <c r="M248" s="67"/>
      <c r="N248" s="67"/>
      <c r="Q248" s="67"/>
      <c r="R248" s="67"/>
      <c r="S248" s="67"/>
      <c r="T248" s="67"/>
      <c r="U248" s="67"/>
      <c r="V248" s="67"/>
      <c r="W248" s="67"/>
      <c r="X248" s="67"/>
    </row>
    <row r="249" spans="2:24" s="63" customFormat="1">
      <c r="B249" s="119"/>
      <c r="E249" s="67"/>
      <c r="F249" s="67"/>
      <c r="G249" s="67"/>
      <c r="H249" s="67"/>
      <c r="I249" s="67"/>
      <c r="J249" s="67"/>
      <c r="K249" s="67"/>
      <c r="L249" s="67"/>
      <c r="M249" s="67"/>
      <c r="N249" s="67"/>
      <c r="Q249" s="67"/>
      <c r="R249" s="67"/>
      <c r="S249" s="67"/>
      <c r="T249" s="67"/>
      <c r="U249" s="67"/>
      <c r="V249" s="67"/>
      <c r="W249" s="67"/>
      <c r="X249" s="67"/>
    </row>
    <row r="250" spans="2:24" s="63" customFormat="1">
      <c r="B250" s="119"/>
      <c r="E250" s="67"/>
      <c r="F250" s="67"/>
      <c r="G250" s="67"/>
      <c r="H250" s="67"/>
      <c r="I250" s="67"/>
      <c r="J250" s="67"/>
      <c r="K250" s="67"/>
      <c r="L250" s="67"/>
      <c r="M250" s="67"/>
      <c r="N250" s="67"/>
      <c r="Q250" s="67"/>
      <c r="R250" s="67"/>
      <c r="S250" s="67"/>
      <c r="T250" s="67"/>
      <c r="U250" s="67"/>
      <c r="V250" s="67"/>
      <c r="W250" s="67"/>
      <c r="X250" s="67"/>
    </row>
    <row r="251" spans="2:24" s="63" customFormat="1">
      <c r="B251" s="119"/>
      <c r="E251" s="67"/>
      <c r="F251" s="67"/>
      <c r="G251" s="67"/>
      <c r="H251" s="67"/>
      <c r="I251" s="67"/>
      <c r="J251" s="67"/>
      <c r="K251" s="67"/>
      <c r="L251" s="67"/>
      <c r="M251" s="67"/>
      <c r="N251" s="67"/>
      <c r="Q251" s="67"/>
      <c r="R251" s="67"/>
      <c r="S251" s="67"/>
      <c r="T251" s="67"/>
      <c r="U251" s="67"/>
      <c r="V251" s="67"/>
      <c r="W251" s="67"/>
      <c r="X251" s="67"/>
    </row>
    <row r="252" spans="2:24" s="63" customFormat="1">
      <c r="B252" s="119"/>
      <c r="E252" s="67"/>
      <c r="F252" s="67"/>
      <c r="G252" s="67"/>
      <c r="H252" s="67"/>
      <c r="I252" s="67"/>
      <c r="J252" s="67"/>
      <c r="K252" s="67"/>
      <c r="L252" s="67"/>
      <c r="M252" s="67"/>
      <c r="N252" s="67"/>
      <c r="Q252" s="67"/>
      <c r="R252" s="67"/>
      <c r="S252" s="67"/>
      <c r="T252" s="67"/>
      <c r="U252" s="67"/>
      <c r="V252" s="67"/>
      <c r="W252" s="67"/>
      <c r="X252" s="67"/>
    </row>
    <row r="253" spans="2:24" s="63" customFormat="1">
      <c r="B253" s="119"/>
      <c r="E253" s="67"/>
      <c r="F253" s="67"/>
      <c r="G253" s="67"/>
      <c r="H253" s="67"/>
      <c r="I253" s="67"/>
      <c r="J253" s="67"/>
      <c r="K253" s="67"/>
      <c r="L253" s="67"/>
      <c r="M253" s="67"/>
      <c r="N253" s="67"/>
      <c r="Q253" s="67"/>
      <c r="R253" s="67"/>
      <c r="S253" s="67"/>
      <c r="T253" s="67"/>
      <c r="U253" s="67"/>
      <c r="V253" s="67"/>
      <c r="W253" s="67"/>
      <c r="X253" s="67"/>
    </row>
    <row r="254" spans="2:24" s="63" customFormat="1">
      <c r="B254" s="119"/>
      <c r="E254" s="67"/>
      <c r="F254" s="67"/>
      <c r="G254" s="67"/>
      <c r="H254" s="67"/>
      <c r="I254" s="67"/>
      <c r="J254" s="67"/>
      <c r="K254" s="67"/>
      <c r="L254" s="67"/>
      <c r="M254" s="67"/>
      <c r="N254" s="67"/>
      <c r="Q254" s="67"/>
      <c r="R254" s="67"/>
      <c r="S254" s="67"/>
      <c r="T254" s="67"/>
      <c r="U254" s="67"/>
      <c r="V254" s="67"/>
      <c r="W254" s="67"/>
      <c r="X254" s="67"/>
    </row>
    <row r="255" spans="2:24" s="63" customFormat="1">
      <c r="B255" s="119"/>
      <c r="E255" s="67"/>
      <c r="F255" s="67"/>
      <c r="G255" s="67"/>
      <c r="H255" s="67"/>
      <c r="I255" s="67"/>
      <c r="J255" s="67"/>
      <c r="K255" s="67"/>
      <c r="L255" s="67"/>
      <c r="M255" s="67"/>
      <c r="N255" s="67"/>
      <c r="Q255" s="67"/>
      <c r="R255" s="67"/>
      <c r="S255" s="67"/>
      <c r="T255" s="67"/>
      <c r="U255" s="67"/>
      <c r="V255" s="67"/>
      <c r="W255" s="67"/>
      <c r="X255" s="67"/>
    </row>
    <row r="256" spans="2:24" s="63" customFormat="1">
      <c r="B256" s="119"/>
      <c r="E256" s="67"/>
      <c r="F256" s="67"/>
      <c r="G256" s="67"/>
      <c r="H256" s="67"/>
      <c r="I256" s="67"/>
      <c r="J256" s="67"/>
      <c r="K256" s="67"/>
      <c r="L256" s="67"/>
      <c r="M256" s="67"/>
      <c r="N256" s="67"/>
      <c r="Q256" s="67"/>
      <c r="R256" s="67"/>
      <c r="S256" s="67"/>
      <c r="T256" s="67"/>
      <c r="U256" s="67"/>
      <c r="V256" s="67"/>
      <c r="W256" s="67"/>
      <c r="X256" s="67"/>
    </row>
    <row r="257" spans="2:24" s="63" customFormat="1">
      <c r="B257" s="119"/>
      <c r="E257" s="67"/>
      <c r="F257" s="67"/>
      <c r="G257" s="67"/>
      <c r="H257" s="67"/>
      <c r="I257" s="67"/>
      <c r="J257" s="67"/>
      <c r="K257" s="67"/>
      <c r="L257" s="67"/>
      <c r="M257" s="67"/>
      <c r="N257" s="67"/>
      <c r="Q257" s="67"/>
      <c r="R257" s="67"/>
      <c r="S257" s="67"/>
      <c r="T257" s="67"/>
      <c r="U257" s="67"/>
      <c r="V257" s="67"/>
      <c r="W257" s="67"/>
      <c r="X257" s="67"/>
    </row>
    <row r="258" spans="2:24" s="63" customFormat="1">
      <c r="B258" s="119"/>
      <c r="E258" s="67"/>
      <c r="F258" s="67"/>
      <c r="G258" s="67"/>
      <c r="H258" s="67"/>
      <c r="I258" s="67"/>
      <c r="J258" s="67"/>
      <c r="K258" s="67"/>
      <c r="L258" s="67"/>
      <c r="M258" s="67"/>
      <c r="N258" s="67"/>
      <c r="Q258" s="67"/>
      <c r="R258" s="67"/>
      <c r="S258" s="67"/>
      <c r="T258" s="67"/>
      <c r="U258" s="67"/>
      <c r="V258" s="67"/>
      <c r="W258" s="67"/>
      <c r="X258" s="67"/>
    </row>
    <row r="259" spans="2:24" s="63" customFormat="1">
      <c r="B259" s="119"/>
      <c r="E259" s="67"/>
      <c r="F259" s="67"/>
      <c r="G259" s="67"/>
      <c r="H259" s="67"/>
      <c r="I259" s="67"/>
      <c r="J259" s="67"/>
      <c r="K259" s="67"/>
      <c r="L259" s="67"/>
      <c r="M259" s="67"/>
      <c r="N259" s="67"/>
      <c r="Q259" s="67"/>
      <c r="R259" s="67"/>
      <c r="S259" s="67"/>
      <c r="T259" s="67"/>
      <c r="U259" s="67"/>
      <c r="V259" s="67"/>
      <c r="W259" s="67"/>
      <c r="X259" s="67"/>
    </row>
    <row r="260" spans="2:24" s="63" customFormat="1">
      <c r="B260" s="119"/>
      <c r="E260" s="67"/>
      <c r="F260" s="67"/>
      <c r="G260" s="67"/>
      <c r="H260" s="67"/>
      <c r="I260" s="67"/>
      <c r="J260" s="67"/>
      <c r="K260" s="67"/>
      <c r="L260" s="67"/>
      <c r="M260" s="67"/>
      <c r="N260" s="67"/>
      <c r="Q260" s="67"/>
      <c r="R260" s="67"/>
      <c r="S260" s="67"/>
      <c r="T260" s="67"/>
      <c r="U260" s="67"/>
      <c r="V260" s="67"/>
      <c r="W260" s="67"/>
      <c r="X260" s="67"/>
    </row>
    <row r="261" spans="2:24" s="63" customFormat="1">
      <c r="B261" s="119"/>
      <c r="E261" s="67"/>
      <c r="F261" s="67"/>
      <c r="G261" s="67"/>
      <c r="H261" s="67"/>
      <c r="I261" s="67"/>
      <c r="J261" s="67"/>
      <c r="K261" s="67"/>
      <c r="L261" s="67"/>
      <c r="M261" s="67"/>
      <c r="N261" s="67"/>
      <c r="Q261" s="67"/>
      <c r="R261" s="67"/>
      <c r="S261" s="67"/>
      <c r="T261" s="67"/>
      <c r="U261" s="67"/>
      <c r="V261" s="67"/>
      <c r="W261" s="67"/>
      <c r="X261" s="67"/>
    </row>
    <row r="262" spans="2:24" s="63" customFormat="1">
      <c r="B262" s="119"/>
      <c r="E262" s="67"/>
      <c r="F262" s="67"/>
      <c r="G262" s="67"/>
      <c r="H262" s="67"/>
      <c r="I262" s="67"/>
      <c r="J262" s="67"/>
      <c r="K262" s="67"/>
      <c r="L262" s="67"/>
      <c r="M262" s="67"/>
      <c r="N262" s="67"/>
      <c r="Q262" s="67"/>
      <c r="R262" s="67"/>
      <c r="S262" s="67"/>
      <c r="T262" s="67"/>
      <c r="U262" s="67"/>
      <c r="V262" s="67"/>
      <c r="W262" s="67"/>
      <c r="X262" s="67"/>
    </row>
    <row r="263" spans="2:24" s="63" customFormat="1">
      <c r="B263" s="119"/>
      <c r="E263" s="67"/>
      <c r="F263" s="67"/>
      <c r="G263" s="67"/>
      <c r="H263" s="67"/>
      <c r="I263" s="67"/>
      <c r="J263" s="67"/>
      <c r="K263" s="67"/>
      <c r="L263" s="67"/>
      <c r="M263" s="67"/>
      <c r="N263" s="67"/>
      <c r="Q263" s="67"/>
      <c r="R263" s="67"/>
      <c r="S263" s="67"/>
      <c r="T263" s="67"/>
      <c r="U263" s="67"/>
      <c r="V263" s="67"/>
      <c r="W263" s="67"/>
      <c r="X263" s="67"/>
    </row>
    <row r="264" spans="2:24" s="63" customFormat="1">
      <c r="B264" s="119"/>
      <c r="E264" s="67"/>
      <c r="F264" s="67"/>
      <c r="G264" s="67"/>
      <c r="H264" s="67"/>
      <c r="I264" s="67"/>
      <c r="J264" s="67"/>
      <c r="K264" s="67"/>
      <c r="L264" s="67"/>
      <c r="M264" s="67"/>
      <c r="N264" s="67"/>
      <c r="Q264" s="67"/>
      <c r="R264" s="67"/>
      <c r="S264" s="67"/>
      <c r="T264" s="67"/>
      <c r="U264" s="67"/>
      <c r="V264" s="67"/>
      <c r="W264" s="67"/>
      <c r="X264" s="67"/>
    </row>
    <row r="265" spans="2:24" s="63" customFormat="1">
      <c r="B265" s="119"/>
      <c r="E265" s="67"/>
      <c r="F265" s="67"/>
      <c r="G265" s="67"/>
      <c r="H265" s="67"/>
      <c r="I265" s="67"/>
      <c r="J265" s="67"/>
      <c r="K265" s="67"/>
      <c r="L265" s="67"/>
      <c r="M265" s="67"/>
      <c r="N265" s="67"/>
      <c r="Q265" s="67"/>
      <c r="R265" s="67"/>
      <c r="S265" s="67"/>
      <c r="T265" s="67"/>
      <c r="U265" s="67"/>
      <c r="V265" s="67"/>
      <c r="W265" s="67"/>
      <c r="X265" s="67"/>
    </row>
    <row r="266" spans="2:24" s="63" customFormat="1">
      <c r="B266" s="119"/>
      <c r="E266" s="67"/>
      <c r="F266" s="67"/>
      <c r="G266" s="67"/>
      <c r="H266" s="67"/>
      <c r="I266" s="67"/>
      <c r="J266" s="67"/>
      <c r="K266" s="67"/>
      <c r="L266" s="67"/>
      <c r="M266" s="67"/>
      <c r="N266" s="67"/>
      <c r="Q266" s="67"/>
      <c r="R266" s="67"/>
      <c r="S266" s="67"/>
      <c r="T266" s="67"/>
      <c r="U266" s="67"/>
      <c r="V266" s="67"/>
      <c r="W266" s="67"/>
      <c r="X266" s="67"/>
    </row>
    <row r="267" spans="2:24" s="63" customFormat="1">
      <c r="B267" s="119"/>
      <c r="E267" s="67"/>
      <c r="F267" s="67"/>
      <c r="G267" s="67"/>
      <c r="H267" s="67"/>
      <c r="I267" s="67"/>
      <c r="J267" s="67"/>
      <c r="K267" s="67"/>
      <c r="L267" s="67"/>
      <c r="M267" s="67"/>
      <c r="N267" s="67"/>
      <c r="Q267" s="67"/>
      <c r="R267" s="67"/>
      <c r="S267" s="67"/>
      <c r="T267" s="67"/>
      <c r="U267" s="67"/>
      <c r="V267" s="67"/>
      <c r="W267" s="67"/>
      <c r="X267" s="67"/>
    </row>
    <row r="268" spans="2:24" s="63" customFormat="1">
      <c r="B268" s="119"/>
      <c r="E268" s="67"/>
      <c r="F268" s="67"/>
      <c r="G268" s="67"/>
      <c r="H268" s="67"/>
      <c r="I268" s="67"/>
      <c r="J268" s="67"/>
      <c r="K268" s="67"/>
      <c r="L268" s="67"/>
      <c r="M268" s="67"/>
      <c r="N268" s="67"/>
      <c r="Q268" s="67"/>
      <c r="R268" s="67"/>
      <c r="S268" s="67"/>
      <c r="T268" s="67"/>
      <c r="U268" s="67"/>
      <c r="V268" s="67"/>
      <c r="W268" s="67"/>
      <c r="X268" s="67"/>
    </row>
    <row r="269" spans="2:24" s="63" customFormat="1">
      <c r="B269" s="119"/>
      <c r="E269" s="67"/>
      <c r="F269" s="67"/>
      <c r="G269" s="67"/>
      <c r="H269" s="67"/>
      <c r="I269" s="67"/>
      <c r="J269" s="67"/>
      <c r="K269" s="67"/>
      <c r="L269" s="67"/>
      <c r="M269" s="67"/>
      <c r="N269" s="67"/>
      <c r="Q269" s="67"/>
      <c r="R269" s="67"/>
      <c r="S269" s="67"/>
      <c r="T269" s="67"/>
      <c r="U269" s="67"/>
      <c r="V269" s="67"/>
      <c r="W269" s="67"/>
      <c r="X269" s="67"/>
    </row>
    <row r="270" spans="2:24" s="63" customFormat="1">
      <c r="B270" s="119"/>
      <c r="E270" s="67"/>
      <c r="F270" s="67"/>
      <c r="G270" s="67"/>
      <c r="H270" s="67"/>
      <c r="I270" s="67"/>
      <c r="J270" s="67"/>
      <c r="K270" s="67"/>
      <c r="L270" s="67"/>
      <c r="M270" s="67"/>
      <c r="N270" s="67"/>
      <c r="Q270" s="67"/>
      <c r="R270" s="67"/>
      <c r="S270" s="67"/>
      <c r="T270" s="67"/>
      <c r="U270" s="67"/>
      <c r="V270" s="67"/>
      <c r="W270" s="67"/>
      <c r="X270" s="67"/>
    </row>
    <row r="271" spans="2:24" s="63" customFormat="1">
      <c r="B271" s="119"/>
      <c r="E271" s="67"/>
      <c r="F271" s="67"/>
      <c r="G271" s="67"/>
      <c r="H271" s="67"/>
      <c r="I271" s="67"/>
      <c r="J271" s="67"/>
      <c r="K271" s="67"/>
      <c r="L271" s="67"/>
      <c r="M271" s="67"/>
      <c r="N271" s="67"/>
      <c r="Q271" s="67"/>
      <c r="R271" s="67"/>
      <c r="S271" s="67"/>
      <c r="T271" s="67"/>
      <c r="U271" s="67"/>
      <c r="V271" s="67"/>
      <c r="W271" s="67"/>
      <c r="X271" s="67"/>
    </row>
    <row r="272" spans="2:24" s="63" customFormat="1">
      <c r="B272" s="119"/>
      <c r="E272" s="67"/>
      <c r="F272" s="67"/>
      <c r="G272" s="67"/>
      <c r="H272" s="67"/>
      <c r="I272" s="67"/>
      <c r="J272" s="67"/>
      <c r="K272" s="67"/>
      <c r="L272" s="67"/>
      <c r="M272" s="67"/>
      <c r="N272" s="67"/>
      <c r="Q272" s="67"/>
      <c r="R272" s="67"/>
      <c r="S272" s="67"/>
      <c r="T272" s="67"/>
      <c r="U272" s="67"/>
      <c r="V272" s="67"/>
      <c r="W272" s="67"/>
      <c r="X272" s="67"/>
    </row>
    <row r="273" spans="2:24" s="63" customFormat="1">
      <c r="B273" s="119"/>
      <c r="E273" s="67"/>
      <c r="F273" s="67"/>
      <c r="G273" s="67"/>
      <c r="H273" s="67"/>
      <c r="I273" s="67"/>
      <c r="J273" s="67"/>
      <c r="K273" s="67"/>
      <c r="L273" s="67"/>
      <c r="M273" s="67"/>
      <c r="N273" s="67"/>
      <c r="Q273" s="67"/>
      <c r="R273" s="67"/>
      <c r="S273" s="67"/>
      <c r="T273" s="67"/>
      <c r="U273" s="67"/>
      <c r="V273" s="67"/>
      <c r="W273" s="67"/>
      <c r="X273" s="67"/>
    </row>
    <row r="274" spans="2:24" s="63" customFormat="1">
      <c r="B274" s="119"/>
      <c r="E274" s="67"/>
      <c r="F274" s="67"/>
      <c r="G274" s="67"/>
      <c r="H274" s="67"/>
      <c r="I274" s="67"/>
      <c r="J274" s="67"/>
      <c r="K274" s="67"/>
      <c r="L274" s="67"/>
      <c r="M274" s="67"/>
      <c r="N274" s="67"/>
      <c r="Q274" s="67"/>
      <c r="R274" s="67"/>
      <c r="S274" s="67"/>
      <c r="T274" s="67"/>
      <c r="U274" s="67"/>
      <c r="V274" s="67"/>
      <c r="W274" s="67"/>
      <c r="X274" s="67"/>
    </row>
    <row r="275" spans="2:24" s="63" customFormat="1">
      <c r="B275" s="119"/>
      <c r="E275" s="67"/>
      <c r="F275" s="67"/>
      <c r="G275" s="67"/>
      <c r="H275" s="67"/>
      <c r="I275" s="67"/>
      <c r="J275" s="67"/>
      <c r="K275" s="67"/>
      <c r="L275" s="67"/>
      <c r="M275" s="67"/>
      <c r="N275" s="67"/>
      <c r="Q275" s="67"/>
      <c r="R275" s="67"/>
      <c r="S275" s="67"/>
      <c r="T275" s="67"/>
      <c r="U275" s="67"/>
      <c r="V275" s="67"/>
      <c r="W275" s="67"/>
      <c r="X275" s="67"/>
    </row>
    <row r="276" spans="2:24" s="63" customFormat="1">
      <c r="B276" s="119"/>
      <c r="E276" s="67"/>
      <c r="F276" s="67"/>
      <c r="G276" s="67"/>
      <c r="H276" s="67"/>
      <c r="I276" s="67"/>
      <c r="J276" s="67"/>
      <c r="K276" s="67"/>
      <c r="L276" s="67"/>
      <c r="M276" s="67"/>
      <c r="N276" s="67"/>
      <c r="Q276" s="67"/>
      <c r="R276" s="67"/>
      <c r="S276" s="67"/>
      <c r="T276" s="67"/>
      <c r="U276" s="67"/>
      <c r="V276" s="67"/>
      <c r="W276" s="67"/>
      <c r="X276" s="67"/>
    </row>
    <row r="277" spans="2:24" s="63" customFormat="1">
      <c r="B277" s="119"/>
      <c r="E277" s="67"/>
      <c r="F277" s="67"/>
      <c r="G277" s="67"/>
      <c r="H277" s="67"/>
      <c r="I277" s="67"/>
      <c r="J277" s="67"/>
      <c r="K277" s="67"/>
      <c r="L277" s="67"/>
      <c r="M277" s="67"/>
      <c r="N277" s="67"/>
      <c r="Q277" s="67"/>
      <c r="R277" s="67"/>
      <c r="S277" s="67"/>
      <c r="T277" s="67"/>
      <c r="U277" s="67"/>
      <c r="V277" s="67"/>
      <c r="W277" s="67"/>
      <c r="X277" s="67"/>
    </row>
    <row r="278" spans="2:24" s="63" customFormat="1">
      <c r="B278" s="119"/>
      <c r="E278" s="67"/>
      <c r="F278" s="67"/>
      <c r="G278" s="67"/>
      <c r="H278" s="67"/>
      <c r="I278" s="67"/>
      <c r="J278" s="67"/>
      <c r="K278" s="67"/>
      <c r="L278" s="67"/>
      <c r="M278" s="67"/>
      <c r="N278" s="67"/>
      <c r="Q278" s="67"/>
      <c r="R278" s="67"/>
      <c r="S278" s="67"/>
      <c r="T278" s="67"/>
      <c r="U278" s="67"/>
      <c r="V278" s="67"/>
      <c r="W278" s="67"/>
      <c r="X278" s="67"/>
    </row>
    <row r="279" spans="2:24" s="63" customFormat="1">
      <c r="B279" s="119"/>
      <c r="E279" s="67"/>
      <c r="F279" s="67"/>
      <c r="G279" s="67"/>
      <c r="H279" s="67"/>
      <c r="I279" s="67"/>
      <c r="J279" s="67"/>
      <c r="K279" s="67"/>
      <c r="L279" s="67"/>
      <c r="M279" s="67"/>
      <c r="N279" s="67"/>
      <c r="Q279" s="67"/>
      <c r="R279" s="67"/>
      <c r="S279" s="67"/>
      <c r="T279" s="67"/>
      <c r="U279" s="67"/>
      <c r="V279" s="67"/>
      <c r="W279" s="67"/>
      <c r="X279" s="67"/>
    </row>
    <row r="280" spans="2:24" s="63" customFormat="1">
      <c r="B280" s="119"/>
      <c r="E280" s="67"/>
      <c r="F280" s="67"/>
      <c r="G280" s="67"/>
      <c r="H280" s="67"/>
      <c r="I280" s="67"/>
      <c r="J280" s="67"/>
      <c r="K280" s="67"/>
      <c r="L280" s="67"/>
      <c r="M280" s="67"/>
      <c r="N280" s="67"/>
      <c r="Q280" s="67"/>
      <c r="R280" s="67"/>
      <c r="S280" s="67"/>
      <c r="T280" s="67"/>
      <c r="U280" s="67"/>
      <c r="V280" s="67"/>
      <c r="W280" s="67"/>
      <c r="X280" s="67"/>
    </row>
    <row r="281" spans="2:24" s="63" customFormat="1">
      <c r="B281" s="119"/>
      <c r="E281" s="67"/>
      <c r="F281" s="67"/>
      <c r="G281" s="67"/>
      <c r="H281" s="67"/>
      <c r="I281" s="67"/>
      <c r="J281" s="67"/>
      <c r="K281" s="67"/>
      <c r="L281" s="67"/>
      <c r="M281" s="67"/>
      <c r="N281" s="67"/>
      <c r="Q281" s="67"/>
      <c r="R281" s="67"/>
      <c r="S281" s="67"/>
      <c r="T281" s="67"/>
      <c r="U281" s="67"/>
      <c r="V281" s="67"/>
      <c r="W281" s="67"/>
      <c r="X281" s="67"/>
    </row>
    <row r="282" spans="2:24" s="63" customFormat="1">
      <c r="B282" s="119"/>
      <c r="E282" s="67"/>
      <c r="F282" s="67"/>
      <c r="G282" s="67"/>
      <c r="H282" s="67"/>
      <c r="I282" s="67"/>
      <c r="J282" s="67"/>
      <c r="K282" s="67"/>
      <c r="L282" s="67"/>
      <c r="M282" s="67"/>
      <c r="N282" s="67"/>
      <c r="Q282" s="67"/>
      <c r="R282" s="67"/>
      <c r="S282" s="67"/>
      <c r="T282" s="67"/>
      <c r="U282" s="67"/>
      <c r="V282" s="67"/>
      <c r="W282" s="67"/>
      <c r="X282" s="67"/>
    </row>
    <row r="283" spans="2:24" s="63" customFormat="1">
      <c r="B283" s="119"/>
      <c r="E283" s="67"/>
      <c r="F283" s="67"/>
      <c r="G283" s="67"/>
      <c r="H283" s="67"/>
      <c r="I283" s="67"/>
      <c r="J283" s="67"/>
      <c r="K283" s="67"/>
      <c r="L283" s="67"/>
      <c r="M283" s="67"/>
      <c r="N283" s="67"/>
      <c r="Q283" s="67"/>
      <c r="R283" s="67"/>
      <c r="S283" s="67"/>
      <c r="T283" s="67"/>
      <c r="U283" s="67"/>
      <c r="V283" s="67"/>
      <c r="W283" s="67"/>
      <c r="X283" s="67"/>
    </row>
    <row r="284" spans="2:24" s="63" customFormat="1">
      <c r="B284" s="119"/>
      <c r="E284" s="67"/>
      <c r="F284" s="67"/>
      <c r="G284" s="67"/>
      <c r="H284" s="67"/>
      <c r="I284" s="67"/>
      <c r="J284" s="67"/>
      <c r="K284" s="67"/>
      <c r="L284" s="67"/>
      <c r="M284" s="67"/>
      <c r="N284" s="67"/>
      <c r="Q284" s="67"/>
      <c r="R284" s="67"/>
      <c r="S284" s="67"/>
      <c r="T284" s="67"/>
      <c r="U284" s="67"/>
      <c r="V284" s="67"/>
      <c r="W284" s="67"/>
      <c r="X284" s="67"/>
    </row>
    <row r="285" spans="2:24" s="63" customFormat="1">
      <c r="B285" s="119"/>
      <c r="E285" s="67"/>
      <c r="F285" s="67"/>
      <c r="G285" s="67"/>
      <c r="H285" s="67"/>
      <c r="I285" s="67"/>
      <c r="J285" s="67"/>
      <c r="K285" s="67"/>
      <c r="L285" s="67"/>
      <c r="M285" s="67"/>
      <c r="N285" s="67"/>
      <c r="Q285" s="67"/>
      <c r="R285" s="67"/>
      <c r="S285" s="67"/>
      <c r="T285" s="67"/>
      <c r="U285" s="67"/>
      <c r="V285" s="67"/>
      <c r="W285" s="67"/>
      <c r="X285" s="67"/>
    </row>
    <row r="286" spans="2:24" s="63" customFormat="1">
      <c r="B286" s="119"/>
      <c r="E286" s="67"/>
      <c r="F286" s="67"/>
      <c r="G286" s="67"/>
      <c r="H286" s="67"/>
      <c r="I286" s="67"/>
      <c r="J286" s="67"/>
      <c r="K286" s="67"/>
      <c r="L286" s="67"/>
      <c r="M286" s="67"/>
      <c r="N286" s="67"/>
      <c r="Q286" s="67"/>
      <c r="R286" s="67"/>
      <c r="S286" s="67"/>
      <c r="T286" s="67"/>
      <c r="U286" s="67"/>
      <c r="V286" s="67"/>
      <c r="W286" s="67"/>
      <c r="X286" s="67"/>
    </row>
    <row r="287" spans="2:24" s="63" customFormat="1">
      <c r="B287" s="119"/>
      <c r="E287" s="67"/>
      <c r="F287" s="67"/>
      <c r="G287" s="67"/>
      <c r="H287" s="67"/>
      <c r="I287" s="67"/>
      <c r="J287" s="67"/>
      <c r="K287" s="67"/>
      <c r="L287" s="67"/>
      <c r="M287" s="67"/>
      <c r="N287" s="67"/>
      <c r="Q287" s="67"/>
      <c r="R287" s="67"/>
      <c r="S287" s="67"/>
      <c r="T287" s="67"/>
      <c r="U287" s="67"/>
      <c r="V287" s="67"/>
      <c r="W287" s="67"/>
      <c r="X287" s="67"/>
    </row>
    <row r="288" spans="2:24" s="63" customFormat="1">
      <c r="B288" s="119"/>
      <c r="E288" s="67"/>
      <c r="F288" s="67"/>
      <c r="G288" s="67"/>
      <c r="H288" s="67"/>
      <c r="I288" s="67"/>
      <c r="J288" s="67"/>
      <c r="K288" s="67"/>
      <c r="L288" s="67"/>
      <c r="M288" s="67"/>
      <c r="N288" s="67"/>
      <c r="Q288" s="67"/>
      <c r="R288" s="67"/>
      <c r="S288" s="67"/>
      <c r="T288" s="67"/>
      <c r="U288" s="67"/>
      <c r="V288" s="67"/>
      <c r="W288" s="67"/>
      <c r="X288" s="67"/>
    </row>
    <row r="289" spans="1:60" s="63" customFormat="1">
      <c r="B289" s="119"/>
      <c r="E289" s="67"/>
      <c r="F289" s="67"/>
      <c r="G289" s="67"/>
      <c r="H289" s="67"/>
      <c r="I289" s="67"/>
      <c r="J289" s="67"/>
      <c r="K289" s="67"/>
      <c r="L289" s="67"/>
      <c r="M289" s="67"/>
      <c r="N289" s="67"/>
      <c r="Q289" s="67"/>
      <c r="R289" s="67"/>
      <c r="S289" s="67"/>
      <c r="T289" s="67"/>
      <c r="U289" s="67"/>
      <c r="V289" s="67"/>
      <c r="W289" s="67"/>
      <c r="X289" s="67"/>
    </row>
    <row r="290" spans="1:60" s="63" customFormat="1">
      <c r="B290" s="119"/>
      <c r="E290" s="67"/>
      <c r="F290" s="67"/>
      <c r="G290" s="67"/>
      <c r="H290" s="67"/>
      <c r="I290" s="67"/>
      <c r="J290" s="67"/>
      <c r="K290" s="67"/>
      <c r="L290" s="67"/>
      <c r="M290" s="67"/>
      <c r="N290" s="67"/>
      <c r="Q290" s="67"/>
      <c r="R290" s="67"/>
      <c r="S290" s="67"/>
      <c r="T290" s="67"/>
      <c r="U290" s="67"/>
      <c r="V290" s="67"/>
      <c r="W290" s="67"/>
      <c r="X290" s="67"/>
    </row>
    <row r="291" spans="1:60" s="63" customFormat="1">
      <c r="B291" s="119"/>
      <c r="E291" s="67"/>
      <c r="F291" s="67"/>
      <c r="G291" s="67"/>
      <c r="H291" s="67"/>
      <c r="I291" s="67"/>
      <c r="J291" s="67"/>
      <c r="K291" s="67"/>
      <c r="L291" s="67"/>
      <c r="M291" s="67"/>
      <c r="N291" s="67"/>
      <c r="Q291" s="67"/>
      <c r="R291" s="67"/>
      <c r="S291" s="67"/>
      <c r="T291" s="67"/>
      <c r="U291" s="67"/>
      <c r="V291" s="67"/>
      <c r="W291" s="67"/>
      <c r="X291" s="67"/>
    </row>
    <row r="292" spans="1:60" s="63" customFormat="1">
      <c r="B292" s="119"/>
      <c r="E292" s="67"/>
      <c r="F292" s="67"/>
      <c r="G292" s="67"/>
      <c r="H292" s="67"/>
      <c r="I292" s="67"/>
      <c r="J292" s="67"/>
      <c r="K292" s="67"/>
      <c r="L292" s="67"/>
      <c r="M292" s="67"/>
      <c r="N292" s="67"/>
      <c r="Q292" s="67"/>
      <c r="R292" s="67"/>
      <c r="S292" s="67"/>
      <c r="T292" s="67"/>
      <c r="U292" s="67"/>
      <c r="V292" s="67"/>
      <c r="W292" s="67"/>
      <c r="X292" s="67"/>
    </row>
    <row r="293" spans="1:60" s="63" customFormat="1">
      <c r="B293" s="119"/>
      <c r="E293" s="67"/>
      <c r="F293" s="67"/>
      <c r="G293" s="67"/>
      <c r="H293" s="67"/>
      <c r="I293" s="67"/>
      <c r="J293" s="67"/>
      <c r="K293" s="67"/>
      <c r="L293" s="67"/>
      <c r="M293" s="67"/>
      <c r="N293" s="67"/>
      <c r="Q293" s="67"/>
      <c r="R293" s="67"/>
      <c r="S293" s="67"/>
      <c r="T293" s="67"/>
      <c r="U293" s="67"/>
      <c r="V293" s="67"/>
      <c r="W293" s="67"/>
      <c r="X293" s="67"/>
    </row>
    <row r="294" spans="1:60" s="63" customFormat="1">
      <c r="B294" s="119"/>
      <c r="E294" s="67"/>
      <c r="F294" s="67"/>
      <c r="G294" s="67"/>
      <c r="H294" s="67"/>
      <c r="I294" s="67"/>
      <c r="J294" s="67"/>
      <c r="K294" s="67"/>
      <c r="L294" s="67"/>
      <c r="M294" s="67"/>
      <c r="N294" s="67"/>
      <c r="Q294" s="67"/>
      <c r="R294" s="67"/>
      <c r="S294" s="67"/>
      <c r="T294" s="67"/>
      <c r="U294" s="67"/>
      <c r="V294" s="67"/>
      <c r="W294" s="67"/>
      <c r="X294" s="67"/>
    </row>
    <row r="295" spans="1:60" s="63" customFormat="1">
      <c r="B295" s="119"/>
      <c r="E295" s="67"/>
      <c r="F295" s="67"/>
      <c r="G295" s="67"/>
      <c r="H295" s="67"/>
      <c r="I295" s="67"/>
      <c r="J295" s="67"/>
      <c r="K295" s="67"/>
      <c r="L295" s="67"/>
      <c r="M295" s="67"/>
      <c r="N295" s="67"/>
      <c r="Q295" s="67"/>
      <c r="R295" s="67"/>
      <c r="S295" s="67"/>
      <c r="T295" s="67"/>
      <c r="U295" s="67"/>
      <c r="V295" s="67"/>
      <c r="W295" s="67"/>
      <c r="X295" s="67"/>
    </row>
    <row r="296" spans="1:60" s="63" customFormat="1">
      <c r="B296" s="119"/>
      <c r="E296" s="67"/>
      <c r="F296" s="67"/>
      <c r="G296" s="67"/>
      <c r="H296" s="67"/>
      <c r="I296" s="67"/>
      <c r="J296" s="67"/>
      <c r="K296" s="67"/>
      <c r="L296" s="67"/>
      <c r="M296" s="67"/>
      <c r="N296" s="67"/>
      <c r="Q296" s="67"/>
      <c r="R296" s="67"/>
      <c r="S296" s="67"/>
      <c r="T296" s="67"/>
      <c r="U296" s="67"/>
      <c r="V296" s="67"/>
      <c r="W296" s="67"/>
      <c r="X296" s="67"/>
    </row>
    <row r="297" spans="1:60" s="63" customFormat="1">
      <c r="B297" s="119"/>
      <c r="E297" s="67"/>
      <c r="F297" s="67"/>
      <c r="G297" s="67"/>
      <c r="H297" s="67"/>
      <c r="I297" s="67"/>
      <c r="J297" s="67"/>
      <c r="K297" s="67"/>
      <c r="L297" s="67"/>
      <c r="M297" s="67"/>
      <c r="N297" s="67"/>
      <c r="Q297" s="67"/>
      <c r="R297" s="67"/>
      <c r="S297" s="67"/>
      <c r="T297" s="67"/>
      <c r="U297" s="67"/>
      <c r="V297" s="67"/>
      <c r="W297" s="67"/>
      <c r="X297" s="67"/>
    </row>
    <row r="298" spans="1:60" s="63" customFormat="1">
      <c r="B298" s="119"/>
      <c r="E298" s="67"/>
      <c r="F298" s="67"/>
      <c r="G298" s="67"/>
      <c r="H298" s="67"/>
      <c r="I298" s="67"/>
      <c r="J298" s="67"/>
      <c r="K298" s="67"/>
      <c r="L298" s="67"/>
      <c r="M298" s="67"/>
      <c r="N298" s="67"/>
      <c r="Q298" s="67"/>
      <c r="R298" s="67"/>
      <c r="S298" s="67"/>
      <c r="T298" s="67"/>
      <c r="U298" s="67"/>
      <c r="V298" s="67"/>
      <c r="W298" s="67"/>
      <c r="X298" s="67"/>
    </row>
    <row r="299" spans="1:60" s="63" customFormat="1">
      <c r="B299" s="119"/>
      <c r="E299" s="67"/>
      <c r="F299" s="67"/>
      <c r="G299" s="67"/>
      <c r="H299" s="67"/>
      <c r="I299" s="67"/>
      <c r="J299" s="67"/>
      <c r="K299" s="67"/>
      <c r="L299" s="67"/>
      <c r="M299" s="67"/>
      <c r="N299" s="67"/>
      <c r="Q299" s="67"/>
      <c r="R299" s="67"/>
      <c r="S299" s="67"/>
      <c r="T299" s="67"/>
      <c r="U299" s="67"/>
      <c r="V299" s="67"/>
      <c r="W299" s="67"/>
      <c r="X299" s="67"/>
    </row>
    <row r="300" spans="1:60" s="63" customFormat="1">
      <c r="B300" s="119"/>
      <c r="E300" s="67"/>
      <c r="F300" s="67"/>
      <c r="G300" s="67"/>
      <c r="H300" s="67"/>
      <c r="I300" s="67"/>
      <c r="J300" s="67"/>
      <c r="K300" s="67"/>
      <c r="L300" s="67"/>
      <c r="M300" s="67"/>
      <c r="N300" s="67"/>
      <c r="Q300" s="67"/>
      <c r="R300" s="67"/>
      <c r="S300" s="67"/>
      <c r="T300" s="67"/>
      <c r="U300" s="67"/>
      <c r="V300" s="67"/>
      <c r="W300" s="67"/>
      <c r="X300" s="67"/>
    </row>
    <row r="301" spans="1:60" s="63" customFormat="1">
      <c r="B301" s="119"/>
      <c r="E301" s="67"/>
      <c r="F301" s="67"/>
      <c r="G301" s="67"/>
      <c r="H301" s="67"/>
      <c r="I301" s="67"/>
      <c r="J301" s="67"/>
      <c r="K301" s="67"/>
      <c r="L301" s="67"/>
      <c r="M301" s="67"/>
      <c r="N301" s="67"/>
      <c r="Q301" s="67"/>
      <c r="R301" s="67"/>
      <c r="S301" s="67"/>
      <c r="T301" s="67"/>
      <c r="U301" s="67"/>
      <c r="V301" s="67"/>
      <c r="W301" s="67"/>
      <c r="X301" s="67"/>
    </row>
    <row r="302" spans="1:60">
      <c r="A302" s="63"/>
      <c r="B302" s="119"/>
      <c r="C302" s="63"/>
      <c r="D302" s="63"/>
      <c r="E302" s="67"/>
      <c r="F302" s="67"/>
      <c r="G302" s="67"/>
      <c r="H302" s="67"/>
      <c r="I302" s="67"/>
      <c r="J302" s="67"/>
      <c r="K302" s="67"/>
      <c r="L302" s="67"/>
      <c r="M302" s="67"/>
      <c r="N302" s="67"/>
      <c r="O302" s="63"/>
      <c r="P302" s="63"/>
      <c r="Q302" s="67"/>
      <c r="R302" s="67"/>
      <c r="S302" s="67"/>
      <c r="T302" s="67"/>
      <c r="U302" s="67"/>
      <c r="V302" s="67"/>
      <c r="W302" s="67"/>
      <c r="X302" s="67"/>
      <c r="Y302" s="63"/>
      <c r="Z302" s="63"/>
      <c r="AA302" s="63"/>
      <c r="AB302" s="63"/>
      <c r="AC302" s="63"/>
      <c r="AD302" s="63"/>
      <c r="AE302" s="63"/>
      <c r="AF302" s="63"/>
      <c r="AG302" s="63"/>
      <c r="AH302" s="63"/>
      <c r="AI302" s="63"/>
      <c r="AJ302" s="63"/>
      <c r="AK302" s="63"/>
      <c r="AL302" s="63"/>
      <c r="AM302" s="63"/>
      <c r="AN302" s="63"/>
      <c r="AO302" s="63"/>
      <c r="AP302" s="63"/>
      <c r="AQ302" s="63"/>
      <c r="AR302" s="63"/>
      <c r="AS302" s="63"/>
      <c r="AT302" s="63"/>
      <c r="AU302" s="63"/>
      <c r="AV302" s="63"/>
      <c r="AW302" s="63"/>
      <c r="AX302" s="63"/>
      <c r="AY302" s="63"/>
      <c r="AZ302" s="63"/>
      <c r="BA302" s="63"/>
      <c r="BB302" s="63"/>
      <c r="BC302" s="63"/>
      <c r="BD302" s="63"/>
      <c r="BE302" s="63"/>
      <c r="BF302" s="63"/>
      <c r="BG302" s="63"/>
      <c r="BH302" s="63"/>
    </row>
    <row r="303" spans="1:60">
      <c r="A303" s="63"/>
      <c r="B303" s="119"/>
      <c r="C303" s="63"/>
      <c r="D303" s="63"/>
      <c r="E303" s="67"/>
      <c r="F303" s="67"/>
      <c r="G303" s="67"/>
      <c r="H303" s="67"/>
      <c r="I303" s="67"/>
      <c r="J303" s="67"/>
      <c r="K303" s="67"/>
      <c r="L303" s="67"/>
      <c r="M303" s="67"/>
      <c r="N303" s="67"/>
      <c r="O303" s="63"/>
      <c r="P303" s="63"/>
      <c r="Q303" s="67"/>
      <c r="R303" s="67"/>
      <c r="S303" s="67"/>
      <c r="T303" s="67"/>
      <c r="U303" s="67"/>
      <c r="V303" s="67"/>
      <c r="W303" s="67"/>
      <c r="X303" s="67"/>
      <c r="Y303" s="63"/>
      <c r="Z303" s="63"/>
      <c r="AA303" s="63"/>
      <c r="AB303" s="63"/>
      <c r="AC303" s="63"/>
      <c r="AD303" s="63"/>
      <c r="AE303" s="63"/>
      <c r="AF303" s="63"/>
      <c r="AG303" s="63"/>
      <c r="AH303" s="63"/>
      <c r="AI303" s="63"/>
      <c r="AJ303" s="63"/>
      <c r="AK303" s="63"/>
      <c r="AL303" s="63"/>
      <c r="AM303" s="63"/>
      <c r="AN303" s="63"/>
      <c r="AO303" s="63"/>
      <c r="AP303" s="63"/>
      <c r="AQ303" s="63"/>
      <c r="AR303" s="63"/>
      <c r="AS303" s="63"/>
      <c r="AT303" s="63"/>
      <c r="AU303" s="63"/>
      <c r="AV303" s="63"/>
      <c r="AW303" s="63"/>
      <c r="AX303" s="63"/>
      <c r="AY303" s="63"/>
      <c r="AZ303" s="63"/>
      <c r="BA303" s="63"/>
      <c r="BB303" s="63"/>
      <c r="BC303" s="63"/>
      <c r="BD303" s="63"/>
      <c r="BE303" s="63"/>
      <c r="BF303" s="63"/>
      <c r="BG303" s="63"/>
      <c r="BH303" s="63"/>
    </row>
    <row r="304" spans="1:60">
      <c r="A304" s="63"/>
      <c r="B304" s="119"/>
      <c r="C304" s="63"/>
      <c r="D304" s="63"/>
      <c r="E304" s="67"/>
      <c r="F304" s="67"/>
      <c r="G304" s="67"/>
      <c r="H304" s="67"/>
      <c r="I304" s="67"/>
      <c r="J304" s="67"/>
      <c r="K304" s="67"/>
      <c r="L304" s="67"/>
      <c r="M304" s="67"/>
      <c r="N304" s="67"/>
      <c r="O304" s="63"/>
      <c r="P304" s="63"/>
      <c r="Q304" s="67"/>
      <c r="R304" s="67"/>
      <c r="S304" s="67"/>
      <c r="T304" s="67"/>
      <c r="U304" s="67"/>
      <c r="V304" s="67"/>
      <c r="W304" s="67"/>
      <c r="X304" s="67"/>
      <c r="Y304" s="63"/>
      <c r="Z304" s="63"/>
      <c r="AA304" s="63"/>
      <c r="AB304" s="63"/>
      <c r="AC304" s="63"/>
      <c r="AD304" s="63"/>
      <c r="AE304" s="63"/>
      <c r="AF304" s="63"/>
      <c r="AG304" s="63"/>
      <c r="AH304" s="63"/>
      <c r="AI304" s="63"/>
      <c r="AJ304" s="63"/>
      <c r="AK304" s="63"/>
      <c r="AL304" s="63"/>
      <c r="AM304" s="63"/>
      <c r="AN304" s="63"/>
      <c r="AO304" s="63"/>
      <c r="AP304" s="63"/>
      <c r="AQ304" s="63"/>
      <c r="AR304" s="63"/>
      <c r="AS304" s="63"/>
      <c r="AT304" s="63"/>
      <c r="AU304" s="63"/>
      <c r="AV304" s="63"/>
      <c r="AW304" s="63"/>
      <c r="AX304" s="63"/>
      <c r="AY304" s="63"/>
      <c r="AZ304" s="63"/>
      <c r="BA304" s="63"/>
      <c r="BB304" s="63"/>
      <c r="BC304" s="63"/>
      <c r="BD304" s="63"/>
      <c r="BE304" s="63"/>
      <c r="BF304" s="63"/>
      <c r="BG304" s="63"/>
      <c r="BH304" s="63"/>
    </row>
  </sheetData>
  <mergeCells count="3">
    <mergeCell ref="E3:J3"/>
    <mergeCell ref="K3:N3"/>
    <mergeCell ref="O3:T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[1]Sheet2!#REF!</xm:f>
          </x14:formula1>
          <xm:sqref>N5:N1048576</xm:sqref>
        </x14:dataValidation>
      </x14:dataValidations>
    </ext>
  </extLst>
</worksheet>
</file>

<file path=xl/worksheets/sheet3.xml><?xml version="1.0" encoding="utf-8"?>
<worksheet xmlns="http://schemas.openxmlformats.org/spreadsheetml/2006/main" xmlns:r="http://schemas.openxmlformats.org/officeDocument/2006/relationships">
  <sheetPr>
    <pageSetUpPr fitToPage="1"/>
  </sheetPr>
  <dimension ref="A1:BL81"/>
  <sheetViews>
    <sheetView tabSelected="1" topLeftCell="F1" zoomScale="80" zoomScaleNormal="80" workbookViewId="0">
      <pane ySplit="6" topLeftCell="A7" activePane="bottomLeft" state="frozen"/>
      <selection activeCell="G1" sqref="G1"/>
      <selection pane="bottomLeft" activeCell="G2" sqref="G2"/>
    </sheetView>
  </sheetViews>
  <sheetFormatPr baseColWidth="10" defaultColWidth="11.44140625" defaultRowHeight="14.4"/>
  <cols>
    <col min="1" max="1" width="18" style="17" hidden="1" customWidth="1"/>
    <col min="2" max="2" width="14.44140625" style="17" bestFit="1" customWidth="1"/>
    <col min="3" max="3" width="17.5546875" style="17" bestFit="1" customWidth="1"/>
    <col min="4" max="4" width="21.33203125" style="122" bestFit="1" customWidth="1"/>
    <col min="5" max="5" width="20.6640625" style="17" hidden="1" customWidth="1"/>
    <col min="6" max="6" width="23.44140625" style="17" customWidth="1"/>
    <col min="7" max="7" width="23.5546875" style="17" customWidth="1"/>
    <col min="8" max="8" width="12.44140625" style="17" customWidth="1"/>
    <col min="9" max="9" width="14.5546875" style="17" hidden="1" customWidth="1"/>
    <col min="10" max="10" width="30" style="17" hidden="1" customWidth="1"/>
    <col min="11" max="11" width="24" style="17" customWidth="1"/>
    <col min="12" max="12" width="19.6640625" style="127" customWidth="1"/>
    <col min="13" max="13" width="44.88671875" style="17" customWidth="1"/>
    <col min="14" max="14" width="18.5546875" style="17" customWidth="1"/>
    <col min="15" max="15" width="43.5546875" style="17" customWidth="1"/>
    <col min="16" max="16" width="36.88671875" style="17" customWidth="1"/>
    <col min="17" max="17" width="26.6640625" style="17" hidden="1" customWidth="1"/>
    <col min="18" max="19" width="26" style="17" hidden="1" customWidth="1"/>
    <col min="20" max="20" width="26" style="17" customWidth="1"/>
    <col min="21" max="21" width="49.109375" style="17" bestFit="1" customWidth="1"/>
    <col min="22" max="22" width="11.88671875" style="17" hidden="1" customWidth="1"/>
    <col min="23" max="23" width="6.33203125" style="17" hidden="1" customWidth="1"/>
    <col min="24" max="24" width="14.88671875" style="17" hidden="1" customWidth="1"/>
    <col min="25" max="25" width="12.5546875" style="17" hidden="1" customWidth="1"/>
    <col min="26" max="26" width="14.109375" style="17" hidden="1" customWidth="1"/>
    <col min="27" max="27" width="17.44140625" style="17" hidden="1" customWidth="1"/>
    <col min="28" max="28" width="12.44140625" style="17" hidden="1" customWidth="1"/>
    <col min="29" max="29" width="12.5546875" style="17" hidden="1" customWidth="1"/>
    <col min="30" max="30" width="18.33203125" style="17" hidden="1" customWidth="1"/>
    <col min="31" max="31" width="12.5546875" style="17" hidden="1" customWidth="1"/>
    <col min="32" max="32" width="10.109375" style="17" hidden="1" customWidth="1"/>
    <col min="33" max="33" width="15.33203125" style="17" hidden="1" customWidth="1"/>
    <col min="34" max="34" width="11" style="17" hidden="1" customWidth="1"/>
    <col min="35" max="35" width="13.33203125" style="17" hidden="1" customWidth="1"/>
    <col min="36" max="36" width="20.109375" style="17" customWidth="1"/>
    <col min="37" max="37" width="12.5546875" style="17" hidden="1" customWidth="1"/>
    <col min="38" max="38" width="19" style="17" bestFit="1" customWidth="1"/>
    <col min="39" max="39" width="12.44140625" style="17" bestFit="1" customWidth="1"/>
    <col min="40" max="40" width="17.109375" style="17" hidden="1" customWidth="1"/>
    <col min="41" max="41" width="16.44140625" style="17" hidden="1" customWidth="1"/>
    <col min="42" max="42" width="14" style="17" hidden="1" customWidth="1"/>
    <col min="43" max="43" width="16.44140625" style="17" hidden="1" customWidth="1"/>
    <col min="44" max="44" width="19" style="17" hidden="1" customWidth="1"/>
    <col min="45" max="45" width="11.6640625" style="17" hidden="1" customWidth="1"/>
    <col min="46" max="46" width="15" style="17" hidden="1" customWidth="1"/>
    <col min="47" max="47" width="21.44140625" style="17" hidden="1" customWidth="1"/>
    <col min="48" max="48" width="17.44140625" style="17" hidden="1" customWidth="1"/>
    <col min="49" max="49" width="29.33203125" style="17" customWidth="1"/>
    <col min="50" max="50" width="28.5546875" style="17" customWidth="1"/>
    <col min="51" max="51" width="23.6640625" style="114" customWidth="1"/>
    <col min="52" max="52" width="32" style="17" customWidth="1"/>
    <col min="53" max="53" width="52.44140625" style="17" customWidth="1"/>
    <col min="54" max="54" width="11.44140625" style="17"/>
    <col min="55" max="55" width="23.33203125" style="17" hidden="1" customWidth="1"/>
    <col min="56" max="56" width="11.109375" style="17" hidden="1" customWidth="1"/>
    <col min="57" max="57" width="18.44140625" style="17" hidden="1" customWidth="1"/>
    <col min="58" max="58" width="17" style="17" hidden="1" customWidth="1"/>
    <col min="59" max="59" width="13.5546875" style="17" hidden="1" customWidth="1"/>
    <col min="60" max="60" width="12.44140625" style="17" hidden="1" customWidth="1"/>
    <col min="61" max="61" width="12.6640625" style="17" hidden="1" customWidth="1"/>
    <col min="62" max="62" width="13" style="17" hidden="1" customWidth="1"/>
    <col min="63" max="63" width="22.109375" style="17" hidden="1" customWidth="1"/>
    <col min="64" max="64" width="23.6640625" style="17" hidden="1" customWidth="1"/>
    <col min="65" max="16384" width="11.44140625" style="17"/>
  </cols>
  <sheetData>
    <row r="1" spans="1:64" ht="23.25" customHeight="1">
      <c r="V1" s="161" t="s">
        <v>345</v>
      </c>
      <c r="W1" s="161"/>
      <c r="X1" s="161"/>
      <c r="Y1" s="161"/>
      <c r="Z1" s="161"/>
      <c r="AA1" s="161"/>
      <c r="AB1" s="161"/>
      <c r="AC1" s="161"/>
      <c r="AD1" s="161"/>
      <c r="AE1" s="161"/>
      <c r="AF1" s="161"/>
      <c r="AG1" s="161"/>
      <c r="AH1" s="161"/>
      <c r="AI1" s="161"/>
      <c r="AL1" s="162" t="s">
        <v>346</v>
      </c>
      <c r="AM1" s="162"/>
      <c r="AN1" s="162"/>
      <c r="AO1" s="163" t="s">
        <v>347</v>
      </c>
      <c r="AP1" s="163"/>
      <c r="AQ1" s="163"/>
      <c r="AR1" s="163"/>
      <c r="AS1" s="163"/>
      <c r="AT1" s="163"/>
      <c r="AU1" s="163"/>
      <c r="AV1" s="163"/>
      <c r="AW1" s="164" t="s">
        <v>348</v>
      </c>
      <c r="AX1" s="164"/>
      <c r="AY1" s="164"/>
      <c r="AZ1" s="164"/>
      <c r="BA1" s="164"/>
      <c r="BB1" s="164"/>
      <c r="BC1" s="162" t="s">
        <v>349</v>
      </c>
      <c r="BD1" s="162"/>
      <c r="BE1" s="162"/>
      <c r="BF1" s="162"/>
      <c r="BG1" s="162"/>
      <c r="BH1" s="162"/>
      <c r="BI1" s="162"/>
      <c r="BJ1" s="162"/>
      <c r="BK1" s="162"/>
      <c r="BL1" s="162"/>
    </row>
    <row r="2" spans="1:64" s="111" customFormat="1" ht="105" customHeight="1">
      <c r="A2" s="109" t="s">
        <v>350</v>
      </c>
      <c r="B2" s="109" t="s">
        <v>351</v>
      </c>
      <c r="C2" s="109" t="s">
        <v>352</v>
      </c>
      <c r="D2" s="123" t="s">
        <v>353</v>
      </c>
      <c r="E2" s="109" t="s">
        <v>354</v>
      </c>
      <c r="F2" s="109" t="s">
        <v>355</v>
      </c>
      <c r="G2" s="110"/>
      <c r="H2" s="110"/>
      <c r="I2" s="109" t="s">
        <v>356</v>
      </c>
      <c r="J2" s="109" t="s">
        <v>357</v>
      </c>
      <c r="K2" s="110"/>
      <c r="L2" s="128" t="s">
        <v>481</v>
      </c>
      <c r="M2" s="110"/>
      <c r="N2" s="110"/>
      <c r="O2" s="110" t="s">
        <v>358</v>
      </c>
      <c r="P2" s="109" t="s">
        <v>359</v>
      </c>
      <c r="Q2" s="109" t="s">
        <v>360</v>
      </c>
      <c r="R2" s="109" t="s">
        <v>360</v>
      </c>
      <c r="S2" s="109" t="s">
        <v>360</v>
      </c>
      <c r="T2" s="110" t="s">
        <v>361</v>
      </c>
      <c r="U2" s="110" t="s">
        <v>362</v>
      </c>
      <c r="V2" s="110"/>
      <c r="W2" s="110"/>
      <c r="X2" s="110"/>
      <c r="Y2" s="110"/>
      <c r="Z2" s="110"/>
      <c r="AA2" s="110"/>
      <c r="AB2" s="110"/>
      <c r="AC2" s="110"/>
      <c r="AD2" s="110"/>
      <c r="AE2" s="110"/>
      <c r="AF2" s="110"/>
      <c r="AG2" s="110"/>
      <c r="AH2" s="110"/>
      <c r="AI2" s="110"/>
      <c r="AJ2" s="110"/>
      <c r="AK2" s="110"/>
      <c r="AL2" s="110"/>
      <c r="AM2" s="110"/>
      <c r="AN2" s="110"/>
      <c r="AO2" s="109" t="s">
        <v>363</v>
      </c>
      <c r="AP2" s="110"/>
      <c r="AQ2" s="109" t="s">
        <v>364</v>
      </c>
      <c r="AR2" s="110"/>
      <c r="AS2" s="109" t="s">
        <v>365</v>
      </c>
      <c r="AT2" s="110"/>
      <c r="AU2" s="109" t="s">
        <v>366</v>
      </c>
      <c r="AV2" s="110"/>
      <c r="AW2" s="109" t="s">
        <v>367</v>
      </c>
      <c r="AX2" s="109" t="s">
        <v>368</v>
      </c>
      <c r="AY2" s="112" t="s">
        <v>369</v>
      </c>
      <c r="AZ2" s="109" t="s">
        <v>370</v>
      </c>
      <c r="BA2" s="110"/>
      <c r="BB2" s="109" t="s">
        <v>371</v>
      </c>
      <c r="BC2" s="110" t="s">
        <v>372</v>
      </c>
      <c r="BD2" s="109" t="s">
        <v>373</v>
      </c>
      <c r="BE2" s="109" t="s">
        <v>374</v>
      </c>
      <c r="BF2" s="109" t="s">
        <v>375</v>
      </c>
      <c r="BG2" s="110"/>
      <c r="BH2" s="109" t="s">
        <v>376</v>
      </c>
      <c r="BI2" s="109" t="s">
        <v>377</v>
      </c>
      <c r="BJ2" s="110"/>
      <c r="BK2" s="109" t="s">
        <v>378</v>
      </c>
      <c r="BL2" s="110"/>
    </row>
    <row r="4" spans="1:64" s="94" customFormat="1" ht="13.8">
      <c r="A4" s="95" t="s">
        <v>379</v>
      </c>
      <c r="B4" s="95" t="s">
        <v>379</v>
      </c>
      <c r="C4" s="95" t="s">
        <v>380</v>
      </c>
      <c r="D4" s="124" t="s">
        <v>379</v>
      </c>
      <c r="E4" s="96" t="s">
        <v>379</v>
      </c>
      <c r="F4" s="95" t="s">
        <v>380</v>
      </c>
      <c r="G4" s="95" t="s">
        <v>380</v>
      </c>
      <c r="H4" s="95" t="s">
        <v>380</v>
      </c>
      <c r="I4" s="93"/>
      <c r="J4" s="95" t="s">
        <v>380</v>
      </c>
      <c r="K4" s="95" t="s">
        <v>379</v>
      </c>
      <c r="L4" s="129"/>
      <c r="M4" s="93"/>
      <c r="N4" s="93"/>
      <c r="O4" s="93"/>
      <c r="P4" s="93"/>
      <c r="Q4" s="93"/>
      <c r="R4" s="93"/>
      <c r="S4" s="93"/>
      <c r="T4" s="93"/>
      <c r="U4" s="93"/>
      <c r="V4" s="93"/>
      <c r="W4" s="93"/>
      <c r="X4" s="93"/>
      <c r="Y4" s="93"/>
      <c r="Z4" s="93"/>
      <c r="AA4" s="93"/>
      <c r="AB4" s="93"/>
      <c r="AC4" s="93"/>
      <c r="AD4" s="93"/>
      <c r="AE4" s="93"/>
      <c r="AF4" s="93"/>
      <c r="AG4" s="93"/>
      <c r="AH4" s="93"/>
      <c r="AI4" s="96" t="s">
        <v>379</v>
      </c>
      <c r="AJ4" s="93"/>
      <c r="AK4" s="93"/>
      <c r="AL4" s="95" t="s">
        <v>380</v>
      </c>
      <c r="AM4" s="95" t="s">
        <v>379</v>
      </c>
      <c r="AN4" s="93"/>
      <c r="AO4" s="95" t="s">
        <v>380</v>
      </c>
      <c r="AP4" s="93"/>
      <c r="AQ4" s="95" t="s">
        <v>380</v>
      </c>
      <c r="AR4" s="93"/>
      <c r="AS4" s="95" t="s">
        <v>380</v>
      </c>
      <c r="AT4" s="93"/>
      <c r="AU4" s="95" t="s">
        <v>380</v>
      </c>
      <c r="AV4" s="93"/>
      <c r="AW4" s="95" t="s">
        <v>380</v>
      </c>
      <c r="AX4" s="95" t="s">
        <v>380</v>
      </c>
      <c r="AY4" s="95" t="s">
        <v>380</v>
      </c>
      <c r="AZ4" s="95" t="s">
        <v>380</v>
      </c>
      <c r="BA4" s="93"/>
      <c r="BB4" s="95" t="s">
        <v>380</v>
      </c>
      <c r="BC4" s="95" t="s">
        <v>379</v>
      </c>
      <c r="BD4" s="96" t="s">
        <v>379</v>
      </c>
      <c r="BE4" s="95" t="s">
        <v>379</v>
      </c>
      <c r="BF4" s="95" t="s">
        <v>379</v>
      </c>
      <c r="BG4" s="95" t="s">
        <v>379</v>
      </c>
      <c r="BH4" s="95"/>
      <c r="BI4" s="93"/>
      <c r="BJ4" s="95" t="s">
        <v>380</v>
      </c>
      <c r="BK4" s="95" t="s">
        <v>379</v>
      </c>
      <c r="BL4" s="95" t="s">
        <v>379</v>
      </c>
    </row>
    <row r="6" spans="1:64" s="97" customFormat="1" ht="24.75" customHeight="1">
      <c r="A6" s="97" t="s">
        <v>381</v>
      </c>
      <c r="B6" s="98" t="s">
        <v>382</v>
      </c>
      <c r="C6" s="98" t="s">
        <v>383</v>
      </c>
      <c r="D6" s="125" t="s">
        <v>384</v>
      </c>
      <c r="E6" s="99" t="s">
        <v>385</v>
      </c>
      <c r="F6" s="98" t="s">
        <v>386</v>
      </c>
      <c r="G6" s="98" t="s">
        <v>387</v>
      </c>
      <c r="H6" s="98" t="s">
        <v>388</v>
      </c>
      <c r="I6" s="99" t="s">
        <v>389</v>
      </c>
      <c r="J6" s="99" t="s">
        <v>390</v>
      </c>
      <c r="K6" s="98" t="s">
        <v>391</v>
      </c>
      <c r="L6" s="130" t="s">
        <v>392</v>
      </c>
      <c r="M6" s="98" t="s">
        <v>393</v>
      </c>
      <c r="N6" s="98" t="s">
        <v>394</v>
      </c>
      <c r="O6" s="98" t="s">
        <v>395</v>
      </c>
      <c r="P6" s="98" t="s">
        <v>396</v>
      </c>
      <c r="Q6" s="98" t="s">
        <v>397</v>
      </c>
      <c r="R6" s="98" t="s">
        <v>398</v>
      </c>
      <c r="S6" s="98" t="s">
        <v>399</v>
      </c>
      <c r="T6" s="98" t="s">
        <v>400</v>
      </c>
      <c r="U6" s="98" t="s">
        <v>401</v>
      </c>
      <c r="V6" s="99" t="s">
        <v>402</v>
      </c>
      <c r="W6" s="99" t="s">
        <v>403</v>
      </c>
      <c r="X6" s="99" t="s">
        <v>404</v>
      </c>
      <c r="Y6" s="99" t="s">
        <v>405</v>
      </c>
      <c r="Z6" s="99" t="s">
        <v>406</v>
      </c>
      <c r="AA6" s="99" t="s">
        <v>407</v>
      </c>
      <c r="AB6" s="99" t="s">
        <v>408</v>
      </c>
      <c r="AC6" s="99" t="s">
        <v>409</v>
      </c>
      <c r="AD6" s="99" t="s">
        <v>410</v>
      </c>
      <c r="AE6" s="99" t="s">
        <v>411</v>
      </c>
      <c r="AF6" s="99" t="s">
        <v>412</v>
      </c>
      <c r="AG6" s="99" t="s">
        <v>413</v>
      </c>
      <c r="AH6" s="99" t="s">
        <v>414</v>
      </c>
      <c r="AI6" s="99" t="s">
        <v>415</v>
      </c>
      <c r="AJ6" s="98" t="s">
        <v>416</v>
      </c>
      <c r="AK6" s="99" t="s">
        <v>417</v>
      </c>
      <c r="AL6" s="98" t="s">
        <v>418</v>
      </c>
      <c r="AM6" s="98" t="s">
        <v>419</v>
      </c>
      <c r="AN6" s="99" t="s">
        <v>420</v>
      </c>
      <c r="AO6" s="99" t="s">
        <v>421</v>
      </c>
      <c r="AP6" s="99" t="s">
        <v>422</v>
      </c>
      <c r="AQ6" s="99" t="s">
        <v>423</v>
      </c>
      <c r="AR6" s="99" t="s">
        <v>424</v>
      </c>
      <c r="AS6" s="99" t="s">
        <v>425</v>
      </c>
      <c r="AT6" s="99" t="s">
        <v>426</v>
      </c>
      <c r="AU6" s="99" t="s">
        <v>427</v>
      </c>
      <c r="AV6" s="99" t="s">
        <v>428</v>
      </c>
      <c r="AW6" s="98" t="s">
        <v>429</v>
      </c>
      <c r="AX6" s="98" t="s">
        <v>430</v>
      </c>
      <c r="AY6" s="113" t="s">
        <v>431</v>
      </c>
      <c r="AZ6" s="98" t="s">
        <v>432</v>
      </c>
      <c r="BA6" s="100" t="s">
        <v>433</v>
      </c>
      <c r="BB6" s="98" t="s">
        <v>434</v>
      </c>
      <c r="BC6" s="99" t="s">
        <v>435</v>
      </c>
      <c r="BD6" s="99" t="s">
        <v>436</v>
      </c>
      <c r="BE6" s="99" t="s">
        <v>437</v>
      </c>
      <c r="BF6" s="99" t="s">
        <v>438</v>
      </c>
      <c r="BG6" s="99" t="s">
        <v>439</v>
      </c>
      <c r="BH6" s="99" t="s">
        <v>440</v>
      </c>
      <c r="BI6" s="99" t="s">
        <v>441</v>
      </c>
      <c r="BJ6" s="99" t="s">
        <v>442</v>
      </c>
      <c r="BK6" s="99" t="s">
        <v>443</v>
      </c>
      <c r="BL6" s="99" t="s">
        <v>444</v>
      </c>
    </row>
    <row r="7" spans="1:64" ht="28.8">
      <c r="B7" s="17" t="s">
        <v>455</v>
      </c>
      <c r="C7" s="17" t="s">
        <v>456</v>
      </c>
      <c r="D7" s="122" t="s">
        <v>457</v>
      </c>
      <c r="E7" s="17" t="s">
        <v>446</v>
      </c>
      <c r="G7" s="101" t="s">
        <v>458</v>
      </c>
      <c r="H7" s="17" t="s">
        <v>447</v>
      </c>
      <c r="I7" s="17">
        <v>0</v>
      </c>
      <c r="J7" s="17" t="s">
        <v>448</v>
      </c>
      <c r="K7" s="101" t="s">
        <v>459</v>
      </c>
      <c r="L7" s="131" t="s">
        <v>460</v>
      </c>
      <c r="M7" s="165" t="str">
        <f>SUBSTITUTE(K7," ","-")</f>
        <v>Foundation-All-Day</v>
      </c>
      <c r="AJ7" s="102" t="s">
        <v>449</v>
      </c>
      <c r="AL7" s="17">
        <v>8</v>
      </c>
      <c r="AM7" s="17">
        <v>16</v>
      </c>
      <c r="BA7" s="17" t="s">
        <v>461</v>
      </c>
      <c r="BB7" s="17" t="s">
        <v>462</v>
      </c>
      <c r="BC7" s="17" t="s">
        <v>450</v>
      </c>
      <c r="BE7" s="17">
        <v>1</v>
      </c>
      <c r="BF7" s="17">
        <v>2</v>
      </c>
      <c r="BG7" s="17">
        <v>1</v>
      </c>
      <c r="BH7" s="17">
        <v>0</v>
      </c>
      <c r="BI7" s="17">
        <v>0</v>
      </c>
      <c r="BJ7" s="17">
        <v>0</v>
      </c>
      <c r="BK7" s="17">
        <v>4</v>
      </c>
      <c r="BL7" s="17">
        <v>1</v>
      </c>
    </row>
    <row r="8" spans="1:64" s="103" customFormat="1">
      <c r="D8" s="126"/>
      <c r="F8" s="103" t="s">
        <v>451</v>
      </c>
      <c r="K8" s="104" t="s">
        <v>463</v>
      </c>
      <c r="L8" s="127" t="s">
        <v>464</v>
      </c>
      <c r="M8" s="165" t="str">
        <f t="shared" ref="M8:M12" si="0">SUBSTITUTE(K8," ","-")</f>
        <v>Fond-de-Teint</v>
      </c>
      <c r="AY8" s="115"/>
    </row>
    <row r="9" spans="1:64" ht="28.8">
      <c r="B9" s="17" t="s">
        <v>455</v>
      </c>
      <c r="C9" s="17" t="s">
        <v>456</v>
      </c>
      <c r="D9" s="122" t="s">
        <v>465</v>
      </c>
      <c r="E9" s="17" t="s">
        <v>446</v>
      </c>
      <c r="G9" s="101" t="s">
        <v>458</v>
      </c>
      <c r="H9" s="17" t="s">
        <v>447</v>
      </c>
      <c r="I9" s="17">
        <v>0</v>
      </c>
      <c r="J9" s="17" t="s">
        <v>448</v>
      </c>
      <c r="K9" s="101" t="s">
        <v>459</v>
      </c>
      <c r="L9" s="131" t="s">
        <v>460</v>
      </c>
      <c r="M9" s="165" t="str">
        <f t="shared" si="0"/>
        <v>Foundation-All-Day</v>
      </c>
      <c r="AJ9" s="102" t="s">
        <v>449</v>
      </c>
      <c r="AL9" s="17">
        <v>8</v>
      </c>
      <c r="AM9" s="17">
        <v>16</v>
      </c>
      <c r="BA9" s="17" t="s">
        <v>466</v>
      </c>
      <c r="BB9" s="17" t="s">
        <v>462</v>
      </c>
      <c r="BC9" s="17" t="s">
        <v>450</v>
      </c>
      <c r="BE9" s="17">
        <v>1</v>
      </c>
      <c r="BF9" s="17">
        <v>2</v>
      </c>
      <c r="BG9" s="17">
        <v>1</v>
      </c>
      <c r="BH9" s="17">
        <v>0</v>
      </c>
      <c r="BI9" s="17">
        <v>0</v>
      </c>
      <c r="BJ9" s="17">
        <v>0</v>
      </c>
      <c r="BK9" s="17">
        <v>4</v>
      </c>
      <c r="BL9" s="17">
        <v>1</v>
      </c>
    </row>
    <row r="10" spans="1:64" s="103" customFormat="1">
      <c r="D10" s="126"/>
      <c r="F10" s="103" t="s">
        <v>451</v>
      </c>
      <c r="K10" s="104" t="s">
        <v>463</v>
      </c>
      <c r="L10" s="127" t="s">
        <v>464</v>
      </c>
      <c r="M10" s="165" t="str">
        <f t="shared" si="0"/>
        <v>Fond-de-Teint</v>
      </c>
      <c r="AY10" s="115"/>
    </row>
    <row r="11" spans="1:64" ht="28.8">
      <c r="B11" s="17" t="s">
        <v>455</v>
      </c>
      <c r="C11" s="17" t="s">
        <v>456</v>
      </c>
      <c r="D11" s="122" t="s">
        <v>467</v>
      </c>
      <c r="E11" s="17" t="s">
        <v>446</v>
      </c>
      <c r="G11" s="101" t="s">
        <v>458</v>
      </c>
      <c r="H11" s="17" t="s">
        <v>447</v>
      </c>
      <c r="I11" s="17">
        <v>0</v>
      </c>
      <c r="J11" s="17" t="s">
        <v>448</v>
      </c>
      <c r="K11" s="101" t="s">
        <v>459</v>
      </c>
      <c r="L11" s="131" t="s">
        <v>460</v>
      </c>
      <c r="M11" s="165" t="str">
        <f t="shared" si="0"/>
        <v>Foundation-All-Day</v>
      </c>
      <c r="AJ11" s="102" t="s">
        <v>452</v>
      </c>
      <c r="AL11" s="17">
        <v>8</v>
      </c>
      <c r="AM11" s="17">
        <v>16</v>
      </c>
      <c r="BA11" s="17" t="s">
        <v>468</v>
      </c>
      <c r="BB11" s="17" t="s">
        <v>462</v>
      </c>
      <c r="BC11" s="17" t="s">
        <v>450</v>
      </c>
      <c r="BE11" s="17">
        <v>1</v>
      </c>
      <c r="BF11" s="17">
        <v>2</v>
      </c>
      <c r="BG11" s="17">
        <v>1</v>
      </c>
      <c r="BH11" s="17">
        <v>0</v>
      </c>
      <c r="BI11" s="17">
        <v>0</v>
      </c>
      <c r="BJ11" s="17">
        <v>0</v>
      </c>
      <c r="BK11" s="17">
        <v>4</v>
      </c>
      <c r="BL11" s="17">
        <v>1</v>
      </c>
    </row>
    <row r="12" spans="1:64" s="103" customFormat="1">
      <c r="D12" s="126"/>
      <c r="F12" s="103" t="s">
        <v>451</v>
      </c>
      <c r="K12" s="104" t="s">
        <v>463</v>
      </c>
      <c r="L12" s="127" t="s">
        <v>464</v>
      </c>
      <c r="M12" s="165" t="str">
        <f t="shared" si="0"/>
        <v>Fond-de-Teint</v>
      </c>
      <c r="AY12" s="115"/>
    </row>
    <row r="13" spans="1:64" ht="79.5" customHeight="1">
      <c r="B13" s="17" t="s">
        <v>455</v>
      </c>
      <c r="C13" s="17" t="s">
        <v>456</v>
      </c>
      <c r="D13" s="117" t="s">
        <v>469</v>
      </c>
      <c r="E13" s="17" t="s">
        <v>446</v>
      </c>
      <c r="G13" s="101" t="s">
        <v>458</v>
      </c>
      <c r="H13" s="17" t="s">
        <v>453</v>
      </c>
      <c r="I13" s="17">
        <v>0</v>
      </c>
      <c r="J13" s="17" t="s">
        <v>448</v>
      </c>
      <c r="K13" s="101" t="s">
        <v>459</v>
      </c>
      <c r="L13" s="131" t="s">
        <v>460</v>
      </c>
      <c r="M13" s="101" t="s">
        <v>470</v>
      </c>
      <c r="N13" s="17" t="s">
        <v>471</v>
      </c>
      <c r="O13" s="101" t="s">
        <v>472</v>
      </c>
      <c r="Q13" s="105" t="s">
        <v>473</v>
      </c>
      <c r="R13" s="105" t="s">
        <v>473</v>
      </c>
      <c r="S13" s="105" t="s">
        <v>473</v>
      </c>
      <c r="AJ13" s="106"/>
      <c r="AL13" s="17">
        <v>8</v>
      </c>
      <c r="AM13" s="17">
        <v>16</v>
      </c>
      <c r="AW13" s="17" t="s">
        <v>457</v>
      </c>
      <c r="AX13" s="108" t="s">
        <v>454</v>
      </c>
      <c r="AY13" s="114" t="str">
        <f>BA7</f>
        <v>beige</v>
      </c>
      <c r="BC13" s="17" t="s">
        <v>450</v>
      </c>
      <c r="BE13" s="17">
        <v>1</v>
      </c>
      <c r="BF13" s="17">
        <v>2</v>
      </c>
      <c r="BG13" s="17">
        <v>1</v>
      </c>
      <c r="BH13" s="17">
        <v>0</v>
      </c>
      <c r="BI13" s="17">
        <v>0</v>
      </c>
      <c r="BJ13" s="17">
        <v>0</v>
      </c>
      <c r="BK13" s="17">
        <v>4</v>
      </c>
      <c r="BL13" s="17">
        <v>1</v>
      </c>
    </row>
    <row r="14" spans="1:64" s="103" customFormat="1" ht="28.5" customHeight="1">
      <c r="D14" s="126"/>
      <c r="F14" s="103" t="s">
        <v>451</v>
      </c>
      <c r="K14" s="104" t="s">
        <v>463</v>
      </c>
      <c r="L14" s="127" t="s">
        <v>464</v>
      </c>
      <c r="M14" s="104" t="s">
        <v>474</v>
      </c>
      <c r="N14" s="103" t="s">
        <v>475</v>
      </c>
      <c r="O14" s="104" t="s">
        <v>476</v>
      </c>
      <c r="Q14" s="107" t="s">
        <v>473</v>
      </c>
      <c r="R14" s="107" t="s">
        <v>473</v>
      </c>
      <c r="S14" s="107" t="s">
        <v>473</v>
      </c>
      <c r="AW14" s="103" t="s">
        <v>465</v>
      </c>
      <c r="AX14" s="103" t="s">
        <v>454</v>
      </c>
      <c r="AY14" s="115" t="s">
        <v>466</v>
      </c>
    </row>
    <row r="15" spans="1:64">
      <c r="AW15" s="108" t="s">
        <v>467</v>
      </c>
      <c r="AX15" s="108" t="s">
        <v>454</v>
      </c>
      <c r="AY15" s="116" t="s">
        <v>468</v>
      </c>
    </row>
    <row r="16" spans="1:64" s="133" customFormat="1" ht="69.75" customHeight="1">
      <c r="A16" s="132"/>
      <c r="B16" s="133" t="s">
        <v>477</v>
      </c>
      <c r="C16" s="133" t="s">
        <v>445</v>
      </c>
      <c r="D16" s="134">
        <v>80110006010</v>
      </c>
      <c r="G16" s="135" t="s">
        <v>480</v>
      </c>
      <c r="H16" s="133" t="s">
        <v>447</v>
      </c>
      <c r="K16" s="101" t="s">
        <v>479</v>
      </c>
      <c r="L16" s="135" t="s">
        <v>482</v>
      </c>
      <c r="M16" s="136" t="str">
        <f>VLOOKUP($D16,content!$B$5:$T$116,4,FALSE)</f>
        <v>LipFusion XL -2X Micro-Injected Collagen Advanced Lip Plumping Therapy</v>
      </c>
      <c r="O16" s="136" t="str">
        <f>VLOOKUP($D16,content!B$5:$T116,8,FALSE)</f>
        <v>The first nighttime treatment lip plumper that combines twice 2X the amount of Lipfusion’s patented dehydrated marine collagen plus hyaluronic acid.</v>
      </c>
      <c r="P16" s="147" t="str">
        <f>VLOOKUP($D16,content!$B$5:$T116,18,FALSE)</f>
        <v xml:space="preserve">2x Marine Collagen Filling Spheres – for immediate plumping benefits </v>
      </c>
      <c r="Q16" s="136" t="str">
        <f>VLOOKUP($D16,content!$B$5:$T$5,17,FALSE)</f>
        <v>Pour un résultat optimal, appliquez LipFusion XL en soin de nuit, sur les lèvres propres et asséchées. LipFusion XL se porte aussi le jour, en combinaison avec d'autres produits LipFusion.</v>
      </c>
      <c r="R16" s="136" t="str">
        <f>VLOOKUP($D16,content!$B$5:$T$5,17,FALSE)</f>
        <v>Pour un résultat optimal, appliquez LipFusion XL en soin de nuit, sur les lèvres propres et asséchées. LipFusion XL se porte aussi le jour, en combinaison avec d'autres produits LipFusion.</v>
      </c>
      <c r="S16" s="136" t="str">
        <f>VLOOKUP($D16,content!$B$5:$T$5,17,FALSE)</f>
        <v>Pour un résultat optimal, appliquez LipFusion XL en soin de nuit, sur les lèvres propres et asséchées. LipFusion XL se porte aussi le jour, en combinaison avec d'autres produits LipFusion.</v>
      </c>
      <c r="T16" s="136" t="str">
        <f>VLOOKUP($D16,content!$B$5:$T115,14,FALSE)</f>
        <v>Polybutene, Paraffinum Liquidum (Mineral Oil), Pentaerythrityl Tetraisostearate, Silica Silylate, Triisostearyl Citrate, Ethylhexyl Palmitate, Aroma (Flavor), Benzyl Benzoate, Silica Dimethyl Silylate, Isopropylparaben, Isobutylparaben, Butylparaben, Phenoxyethanol, Butylene Glycol, Methoxypropanediol, Sodium Chondroitin, Sulfate, Ricinus Communis (Castor) Seed Oil, Sodium Saccharin, Propylparaben, Limonene, Atelocollagen, Benzyl Alcohol, Caprylyl Glycol, Sodium Hyaluronate, Linalool, Hexylene Glycol, BHT.</v>
      </c>
      <c r="U16" s="136" t="str">
        <f>VLOOKUP($D16,content!$B$5:$T$116,16,FALSE)</f>
        <v xml:space="preserve">For optimal results use LipFusion XL™ as a nighttime lip care. Apply to clean, dry lips. LipFusion XL™ can also be worn during the day in combination with other LipFusion™ products. </v>
      </c>
      <c r="AJ16" s="137">
        <f>VLOOKUP($D16,'LINE SHEET'!$H$5:$J$72,3,FALSE)</f>
        <v>847891000166</v>
      </c>
      <c r="AL16" s="138">
        <f>VLOOKUP($D16,content!$B$5:$AB$86,21,FALSE)</f>
        <v>27</v>
      </c>
      <c r="AM16" s="138">
        <f>AL16*2</f>
        <v>54</v>
      </c>
      <c r="AW16" s="138"/>
      <c r="AY16" s="139"/>
    </row>
    <row r="17" spans="1:51" s="141" customFormat="1" ht="77.25" customHeight="1">
      <c r="A17" s="140"/>
      <c r="D17" s="142"/>
      <c r="F17" s="141" t="s">
        <v>451</v>
      </c>
      <c r="K17" s="104" t="s">
        <v>478</v>
      </c>
      <c r="L17" s="144"/>
      <c r="M17" s="143" t="str">
        <f>VLOOKUP($D16,content!$B$5:$T$116,5,FALSE)</f>
        <v>LipFusion XL : Repulpeur de lèvres à la fine pointe avec AH + 2 x plus de collagène micro-injecté</v>
      </c>
      <c r="O17" s="143" t="str">
        <f>VLOOKUP($D16,content!$B$5:$T116,9,FALSE)</f>
        <v>Le tout premier traitement repulpant de nuit pour les lèvres, recélant de l’acide hyaluronique et 2 x plus de collagène marin déshydraté breveté que LipFusion.</v>
      </c>
      <c r="P17" s="143" t="str">
        <f>VLOOKUP($D16,content!$B$5:$T$115,19,FALSE)</f>
        <v>2 x plus de sphères comblantes au collagène : pour des bienfaits repulpants immédiats.</v>
      </c>
      <c r="T17" s="143" t="str">
        <f>VLOOKUP($D16,content!$B$5:$T$115,15,FALSE)</f>
        <v>Polybutene, Paraffinum Liquidum (Mineral Oil), Pentaerythrityl Tetraisostearate, Silica Silylate, Triisostearyl Citrate, Ethylhexyl Palmitate, Aroma (Flavor), Benzyl Benzoate, Silica Dimethyl Silylate, Isopropylparaben, Isobutylparaben, Butylparaben, Phenoxyethanol, Butylene Glycol, Methoxypropanediol, Sodium Chondroitin, Sulfate, Ricinus Communis (Castor) Seed Oil, Sodium Saccharin, Propylparaben, Limonene, Atelocollagen, Benzyl Alcohol, Caprylyl Glycol, Sodium Hyaluronate, Linalool, Hexylene Glycol, BHT.</v>
      </c>
      <c r="U17" s="143" t="str">
        <f>VLOOKUP($D16,content!$B$5:$T115,17,FALSE)</f>
        <v>Pour un résultat optimal, appliquez LipFusion XL en soin de nuit, sur les lèvres propres et asséchées. LipFusion XL se porte aussi le jour, en combinaison avec d'autres produits LipFusion.</v>
      </c>
      <c r="AJ17" s="145"/>
      <c r="AY17" s="146"/>
    </row>
    <row r="18" spans="1:51" s="133" customFormat="1" ht="69.75" customHeight="1">
      <c r="A18" s="132"/>
      <c r="B18" s="133" t="s">
        <v>477</v>
      </c>
      <c r="C18" s="133" t="s">
        <v>445</v>
      </c>
      <c r="D18" s="134">
        <f>content!B6</f>
        <v>80130006010</v>
      </c>
      <c r="G18" s="135"/>
      <c r="H18" s="133" t="s">
        <v>447</v>
      </c>
      <c r="K18" s="101"/>
      <c r="L18" s="135"/>
      <c r="M18" s="136" t="str">
        <f>VLOOKUP($D18,content!$B$5:$T$116,4,FALSE)</f>
        <v>LipFusion XXL - Instant Results + Long-term Volumizing Effects</v>
      </c>
      <c r="O18" s="136" t="str">
        <f>VLOOKUP($D18,content!B$5:$T118,8,FALSE)</f>
        <v xml:space="preserve">The lip-plumping benefits of LipFusion XL, amplified. This non-injectable lip volumizing therapy takes the revolutionary plumping technology of LipFusion XL and with the addition of two innovative new active ingredients enhances lip volume to give fuller, curvier and more youthful looking lips. </v>
      </c>
      <c r="P18" s="136" t="str">
        <f>VLOOKUP($D18,content!$B$5:$T118,18,FALSE)</f>
        <v xml:space="preserve">InstaPlump patented technology offers instant lip plumping benefits; an initial warming and tingling effect is followed by an improvement in lip volume that lasts for 2-4 hours; active ingredients include Caffeine and Niacin </v>
      </c>
      <c r="Q18" s="136"/>
      <c r="R18" s="136"/>
      <c r="S18" s="136"/>
      <c r="T18" s="136" t="str">
        <f>VLOOKUP($D18,content!$B$5:$T117,14,FALSE)</f>
        <v xml:space="preserve">OCTYLDODECANOL ,POLYBUTENE , SILICA DIMETHYL SILYLATE , PENTAERYTHRITHYL TETRAISOSTEARATE , ETHYLHEXYL PALMITATE, FLAVOR/AROMA , CETEARYL ETHYLHEXANOATE , QUATERNIUM-90 BENTONITE, MENTHOXYPROPANEDIOL , CAPRYLYL GLYCOL , 1,2-HEXANEDIOL , METHYL, NICOTINATE , PROPYLENE CARBONATE , BUTYLENE GLYCOL, SORBITAN, ISOSTEARATE , SACCHARIN , SODIUM CHONODROITIN SULFATE , CAFFEINE , NIACIN , PORTULACA PILOSA EXTRACT , ATELOCOLLAGEN, PHENOXYETHANOL, HEXYLENE, GLYCOL, SODIUM YALURONATE, SUCROSE COCOATE, WATER/AQUA,/EAU, </v>
      </c>
      <c r="U18" s="136" t="str">
        <f>VLOOKUP($D18,content!$B$5:$T$116,16,FALSE)</f>
        <v>For optimal results use LipFusion XXL™ during the day while using LipFusion XL™ as a nighttime lip care. Apply to clean, dry lips. LipFusion XXL™ can also be worn in combination with other LipFusion™ products.</v>
      </c>
      <c r="AJ18" s="137">
        <f>VLOOKUP($D18,'LINE SHEET'!$H$5:$J$72,3,FALSE)</f>
        <v>847891011643</v>
      </c>
      <c r="AL18" s="138">
        <f>VLOOKUP($D18,content!$B$5:$AB$86,21,FALSE)</f>
        <v>29.5</v>
      </c>
      <c r="AM18" s="138">
        <f>AL18*2</f>
        <v>59</v>
      </c>
      <c r="AW18" s="138"/>
      <c r="AY18" s="139"/>
    </row>
    <row r="19" spans="1:51" s="141" customFormat="1" ht="77.25" customHeight="1">
      <c r="A19" s="140"/>
      <c r="D19" s="142"/>
      <c r="F19" s="141" t="s">
        <v>451</v>
      </c>
      <c r="K19" s="104"/>
      <c r="L19" s="144"/>
      <c r="M19" s="143" t="str">
        <f>VLOOKUP($D18,content!$B$5:$T$116,5,FALSE)</f>
        <v>LipFusion XXL : Repulpeur de lèvres à la fine pointe avec AH + 2 x plus de collagène micro-injecté</v>
      </c>
      <c r="O19" s="143" t="str">
        <f>VLOOKUP($D18,content!$B$5:$T118,9,FALSE)</f>
        <v>Les bienfaits repulpants de LipFusion XL, mais amplifiés !  Cette thérapie volumisante pour les lèvres, sans injection, a recours à la même technologie repulpante de pointe que LipFusion XL, à laquelle s’ajoutent 2 nouveaux ingrédients actifs pour augmenter le volume des lèvres, les faisant paraître plus charnues, mieux galbées et rajeunies.</v>
      </c>
      <c r="P19" s="143" t="str">
        <f>VLOOKUP($D18,content!$B$5:$T$115,19,FALSE)</f>
        <v xml:space="preserve">InstaPlump patented technology offers instant lip plumping benefits; an initial warming and tingling effect is followed by an improvement in lip volume that lasts for 2-4 hours; active ingredients include Caffeine and Niacin </v>
      </c>
      <c r="T19" s="143" t="str">
        <f>VLOOKUP($D18,content!$B$5:$T$115,15,FALSE)</f>
        <v xml:space="preserve">OCTYLDODECANOL ,POLYBUTENE , SILICA DIMETHYL SILYLATE , PENTAERYTHRITHYL TETRAISOSTEARATE , ETHYLHEXYL PALMITATE, FLAVOR/AROMA , CETEARYL ETHYLHEXANOATE , QUATERNIUM-90 BENTONITE, MENTHOXYPROPANEDIOL , CAPRYLYL GLYCOL , 1,2-HEXANEDIOL , METHYL, NICOTINATE , PROPYLENE CARBONATE , BUTYLENE GLYCOL, SORBITAN, ISOSTEARATE , SACCHARIN , SODIUM CHONODROITIN SULFATE , CAFFEINE , NIACIN , PORTULACA PILOSA EXTRACT , ATELOCOLLAGEN, PHENOXYETHANOL, HEXYLENE, GLYCOL, SODIUM YALURONATE, SUCROSE COCOATE, WATER/AQUA,/EAU, </v>
      </c>
      <c r="U19" s="143" t="str">
        <f>VLOOKUP($D18,content!$B$5:$T$117,17,FALSE)</f>
        <v>Pour un résultat optimal, utilisez LipFusion XXL le jour et LipFusion XL, la nuit. Appliquez sur des lèvres propres et asséchées. LipFusion XXL se porte aussi en combinaison avec d'autres produits LipFusion.</v>
      </c>
      <c r="AJ19" s="145"/>
      <c r="AY19" s="146"/>
    </row>
    <row r="20" spans="1:51" s="133" customFormat="1" ht="69.75" customHeight="1">
      <c r="A20" s="132"/>
      <c r="B20" s="133" t="s">
        <v>477</v>
      </c>
      <c r="C20" s="133" t="s">
        <v>445</v>
      </c>
      <c r="D20" s="134"/>
      <c r="G20" s="135"/>
      <c r="K20" s="101"/>
      <c r="L20" s="135"/>
      <c r="M20" s="136"/>
      <c r="O20" s="136"/>
      <c r="P20" s="136"/>
      <c r="Q20" s="136"/>
      <c r="R20" s="136"/>
      <c r="S20" s="136"/>
      <c r="T20" s="136"/>
      <c r="U20" s="136"/>
      <c r="AJ20" s="137"/>
      <c r="AL20" s="138"/>
      <c r="AM20" s="138"/>
      <c r="AW20" s="138"/>
      <c r="AY20" s="139"/>
    </row>
    <row r="21" spans="1:51" s="141" customFormat="1" ht="77.25" customHeight="1">
      <c r="A21" s="140"/>
      <c r="D21" s="142"/>
      <c r="F21" s="141" t="s">
        <v>451</v>
      </c>
      <c r="K21" s="104"/>
      <c r="L21" s="144"/>
      <c r="M21" s="143"/>
      <c r="O21" s="143"/>
      <c r="P21" s="143"/>
      <c r="T21" s="143"/>
      <c r="U21" s="143"/>
      <c r="AJ21" s="145"/>
      <c r="AY21" s="146"/>
    </row>
    <row r="22" spans="1:51" s="133" customFormat="1" ht="69.75" customHeight="1">
      <c r="A22" s="132"/>
      <c r="B22" s="133" t="s">
        <v>477</v>
      </c>
      <c r="C22" s="133" t="s">
        <v>445</v>
      </c>
      <c r="D22" s="134"/>
      <c r="G22" s="135"/>
      <c r="K22" s="101"/>
      <c r="L22" s="135"/>
      <c r="M22" s="136"/>
      <c r="O22" s="136"/>
      <c r="P22" s="136"/>
      <c r="Q22" s="136"/>
      <c r="R22" s="136"/>
      <c r="S22" s="136"/>
      <c r="T22" s="136"/>
      <c r="U22" s="136"/>
      <c r="AJ22" s="137"/>
      <c r="AL22" s="138"/>
      <c r="AM22" s="138"/>
      <c r="AW22" s="138"/>
      <c r="AY22" s="139"/>
    </row>
    <row r="23" spans="1:51" s="141" customFormat="1" ht="77.25" customHeight="1">
      <c r="A23" s="140"/>
      <c r="D23" s="142"/>
      <c r="F23" s="141" t="s">
        <v>451</v>
      </c>
      <c r="K23" s="104"/>
      <c r="L23" s="144"/>
      <c r="M23" s="143"/>
      <c r="O23" s="143"/>
      <c r="P23" s="143"/>
      <c r="T23" s="143"/>
      <c r="U23" s="143"/>
      <c r="AJ23" s="145"/>
      <c r="AY23" s="146"/>
    </row>
    <row r="24" spans="1:51" s="133" customFormat="1" ht="69.75" customHeight="1">
      <c r="A24" s="132"/>
      <c r="B24" s="133" t="s">
        <v>477</v>
      </c>
      <c r="C24" s="133" t="s">
        <v>445</v>
      </c>
      <c r="D24" s="134"/>
      <c r="G24" s="135"/>
      <c r="K24" s="101"/>
      <c r="L24" s="135"/>
      <c r="M24" s="136"/>
      <c r="O24" s="136"/>
      <c r="P24" s="136"/>
      <c r="Q24" s="136"/>
      <c r="R24" s="136"/>
      <c r="S24" s="136"/>
      <c r="T24" s="136"/>
      <c r="U24" s="136"/>
      <c r="AJ24" s="137"/>
      <c r="AL24" s="138"/>
      <c r="AM24" s="138"/>
      <c r="AW24" s="138"/>
      <c r="AY24" s="139"/>
    </row>
    <row r="25" spans="1:51" s="141" customFormat="1" ht="77.25" customHeight="1">
      <c r="A25" s="140"/>
      <c r="D25" s="142"/>
      <c r="F25" s="141" t="s">
        <v>451</v>
      </c>
      <c r="K25" s="104"/>
      <c r="L25" s="144"/>
      <c r="M25" s="143"/>
      <c r="O25" s="143"/>
      <c r="P25" s="143"/>
      <c r="T25" s="143"/>
      <c r="U25" s="143"/>
      <c r="AJ25" s="145"/>
      <c r="AY25" s="146"/>
    </row>
    <row r="26" spans="1:51" s="133" customFormat="1" ht="69.75" customHeight="1">
      <c r="A26" s="132"/>
      <c r="B26" s="133" t="s">
        <v>477</v>
      </c>
      <c r="C26" s="133" t="s">
        <v>445</v>
      </c>
      <c r="D26" s="134"/>
      <c r="G26" s="135"/>
      <c r="K26" s="101"/>
      <c r="L26" s="135"/>
      <c r="M26" s="136"/>
      <c r="O26" s="136"/>
      <c r="P26" s="136"/>
      <c r="Q26" s="136"/>
      <c r="R26" s="136"/>
      <c r="S26" s="136"/>
      <c r="T26" s="136"/>
      <c r="U26" s="136"/>
      <c r="AJ26" s="137"/>
      <c r="AL26" s="138"/>
      <c r="AM26" s="138"/>
      <c r="AW26" s="138"/>
      <c r="AY26" s="139"/>
    </row>
    <row r="27" spans="1:51" s="141" customFormat="1" ht="77.25" customHeight="1">
      <c r="A27" s="140"/>
      <c r="D27" s="142"/>
      <c r="F27" s="141" t="s">
        <v>451</v>
      </c>
      <c r="K27" s="104"/>
      <c r="L27" s="144"/>
      <c r="M27" s="143"/>
      <c r="O27" s="143"/>
      <c r="P27" s="143"/>
      <c r="T27" s="143"/>
      <c r="U27" s="143"/>
      <c r="AJ27" s="145"/>
      <c r="AY27" s="146"/>
    </row>
    <row r="28" spans="1:51" s="133" customFormat="1" ht="69.75" customHeight="1">
      <c r="A28" s="132"/>
      <c r="B28" s="133" t="s">
        <v>477</v>
      </c>
      <c r="C28" s="133" t="s">
        <v>445</v>
      </c>
      <c r="D28" s="134"/>
      <c r="G28" s="135"/>
      <c r="K28" s="101"/>
      <c r="L28" s="135"/>
      <c r="M28" s="136"/>
      <c r="O28" s="136"/>
      <c r="P28" s="136"/>
      <c r="Q28" s="136"/>
      <c r="R28" s="136"/>
      <c r="S28" s="136"/>
      <c r="T28" s="136"/>
      <c r="U28" s="136"/>
      <c r="AJ28" s="137"/>
      <c r="AL28" s="138"/>
      <c r="AM28" s="138"/>
      <c r="AW28" s="138"/>
      <c r="AY28" s="139"/>
    </row>
    <row r="29" spans="1:51" s="141" customFormat="1" ht="77.25" customHeight="1">
      <c r="A29" s="140"/>
      <c r="D29" s="142"/>
      <c r="F29" s="141" t="s">
        <v>451</v>
      </c>
      <c r="K29" s="104"/>
      <c r="L29" s="144"/>
      <c r="M29" s="143"/>
      <c r="O29" s="143"/>
      <c r="P29" s="143"/>
      <c r="T29" s="143"/>
      <c r="U29" s="143"/>
      <c r="AJ29" s="145"/>
      <c r="AY29" s="146"/>
    </row>
    <row r="30" spans="1:51" s="133" customFormat="1" ht="69.75" customHeight="1">
      <c r="A30" s="132"/>
      <c r="B30" s="133" t="s">
        <v>477</v>
      </c>
      <c r="C30" s="133" t="s">
        <v>445</v>
      </c>
      <c r="D30" s="134"/>
      <c r="G30" s="135"/>
      <c r="K30" s="101"/>
      <c r="L30" s="135"/>
      <c r="M30" s="136"/>
      <c r="O30" s="136"/>
      <c r="P30" s="136"/>
      <c r="Q30" s="136"/>
      <c r="R30" s="136"/>
      <c r="S30" s="136"/>
      <c r="T30" s="136"/>
      <c r="U30" s="136"/>
      <c r="AJ30" s="137"/>
      <c r="AL30" s="138"/>
      <c r="AM30" s="138"/>
      <c r="AW30" s="138"/>
      <c r="AY30" s="139"/>
    </row>
    <row r="31" spans="1:51" s="141" customFormat="1" ht="77.25" customHeight="1">
      <c r="A31" s="140"/>
      <c r="D31" s="142"/>
      <c r="F31" s="141" t="s">
        <v>451</v>
      </c>
      <c r="K31" s="104"/>
      <c r="L31" s="144"/>
      <c r="M31" s="143"/>
      <c r="O31" s="143"/>
      <c r="P31" s="143"/>
      <c r="T31" s="143"/>
      <c r="U31" s="143"/>
      <c r="AJ31" s="145"/>
      <c r="AY31" s="146"/>
    </row>
    <row r="32" spans="1:51" s="133" customFormat="1" ht="69.75" customHeight="1">
      <c r="A32" s="132"/>
      <c r="B32" s="133" t="s">
        <v>477</v>
      </c>
      <c r="C32" s="133" t="s">
        <v>445</v>
      </c>
      <c r="D32" s="134"/>
      <c r="G32" s="135"/>
      <c r="K32" s="101"/>
      <c r="L32" s="135"/>
      <c r="M32" s="136"/>
      <c r="O32" s="136"/>
      <c r="P32" s="136"/>
      <c r="Q32" s="136"/>
      <c r="R32" s="136"/>
      <c r="S32" s="136"/>
      <c r="T32" s="136"/>
      <c r="U32" s="136"/>
      <c r="AJ32" s="137"/>
      <c r="AL32" s="138"/>
      <c r="AM32" s="138"/>
      <c r="AW32" s="138"/>
      <c r="AY32" s="139"/>
    </row>
    <row r="33" spans="1:51" s="141" customFormat="1" ht="77.25" customHeight="1">
      <c r="A33" s="140"/>
      <c r="D33" s="142"/>
      <c r="F33" s="141" t="s">
        <v>451</v>
      </c>
      <c r="K33" s="104"/>
      <c r="L33" s="144"/>
      <c r="M33" s="143"/>
      <c r="O33" s="143"/>
      <c r="P33" s="143"/>
      <c r="T33" s="143"/>
      <c r="U33" s="143"/>
      <c r="AJ33" s="145"/>
      <c r="AY33" s="146"/>
    </row>
    <row r="34" spans="1:51" s="133" customFormat="1" ht="69.75" customHeight="1">
      <c r="A34" s="132"/>
      <c r="B34" s="133" t="s">
        <v>477</v>
      </c>
      <c r="C34" s="133" t="s">
        <v>445</v>
      </c>
      <c r="D34" s="134"/>
      <c r="G34" s="135"/>
      <c r="K34" s="101"/>
      <c r="L34" s="135"/>
      <c r="M34" s="136"/>
      <c r="O34" s="136"/>
      <c r="P34" s="136"/>
      <c r="Q34" s="136"/>
      <c r="R34" s="136"/>
      <c r="S34" s="136"/>
      <c r="T34" s="136"/>
      <c r="U34" s="136"/>
      <c r="AJ34" s="137"/>
      <c r="AL34" s="138"/>
      <c r="AM34" s="138"/>
      <c r="AW34" s="138"/>
      <c r="AY34" s="139"/>
    </row>
    <row r="35" spans="1:51" s="141" customFormat="1" ht="77.25" customHeight="1">
      <c r="A35" s="140"/>
      <c r="D35" s="142"/>
      <c r="F35" s="141" t="s">
        <v>451</v>
      </c>
      <c r="K35" s="104"/>
      <c r="L35" s="144"/>
      <c r="M35" s="143"/>
      <c r="O35" s="143"/>
      <c r="P35" s="143"/>
      <c r="T35" s="143"/>
      <c r="U35" s="143"/>
      <c r="AJ35" s="145"/>
      <c r="AY35" s="146"/>
    </row>
    <row r="36" spans="1:51" s="133" customFormat="1" ht="69.75" customHeight="1">
      <c r="A36" s="132"/>
      <c r="B36" s="133" t="s">
        <v>477</v>
      </c>
      <c r="C36" s="133" t="s">
        <v>445</v>
      </c>
      <c r="D36" s="134"/>
      <c r="G36" s="135"/>
      <c r="K36" s="101"/>
      <c r="L36" s="135"/>
      <c r="M36" s="136"/>
      <c r="O36" s="136"/>
      <c r="P36" s="136"/>
      <c r="Q36" s="136"/>
      <c r="R36" s="136"/>
      <c r="S36" s="136"/>
      <c r="T36" s="136"/>
      <c r="U36" s="136"/>
      <c r="AJ36" s="137"/>
      <c r="AL36" s="138"/>
      <c r="AM36" s="138"/>
      <c r="AW36" s="138"/>
      <c r="AY36" s="139"/>
    </row>
    <row r="37" spans="1:51" s="141" customFormat="1" ht="77.25" customHeight="1">
      <c r="A37" s="140"/>
      <c r="D37" s="142"/>
      <c r="F37" s="141" t="s">
        <v>451</v>
      </c>
      <c r="K37" s="104"/>
      <c r="L37" s="144"/>
      <c r="M37" s="143"/>
      <c r="O37" s="143"/>
      <c r="P37" s="143"/>
      <c r="T37" s="143"/>
      <c r="U37" s="143"/>
      <c r="AJ37" s="145"/>
      <c r="AY37" s="146"/>
    </row>
    <row r="38" spans="1:51" s="133" customFormat="1" ht="69.75" customHeight="1">
      <c r="A38" s="132"/>
      <c r="B38" s="133" t="s">
        <v>477</v>
      </c>
      <c r="C38" s="133" t="s">
        <v>445</v>
      </c>
      <c r="D38" s="134"/>
      <c r="G38" s="135"/>
      <c r="K38" s="101"/>
      <c r="L38" s="135"/>
      <c r="M38" s="136"/>
      <c r="O38" s="136"/>
      <c r="P38" s="136"/>
      <c r="Q38" s="136"/>
      <c r="R38" s="136"/>
      <c r="S38" s="136"/>
      <c r="T38" s="136"/>
      <c r="U38" s="136"/>
      <c r="AJ38" s="137"/>
      <c r="AL38" s="138"/>
      <c r="AM38" s="138"/>
      <c r="AW38" s="138"/>
      <c r="AY38" s="139"/>
    </row>
    <row r="39" spans="1:51" s="141" customFormat="1" ht="77.25" customHeight="1">
      <c r="A39" s="140"/>
      <c r="D39" s="142"/>
      <c r="F39" s="141" t="s">
        <v>451</v>
      </c>
      <c r="K39" s="104"/>
      <c r="L39" s="144"/>
      <c r="M39" s="143"/>
      <c r="O39" s="143"/>
      <c r="P39" s="143"/>
      <c r="T39" s="143"/>
      <c r="U39" s="143"/>
      <c r="AJ39" s="145"/>
      <c r="AY39" s="146"/>
    </row>
    <row r="40" spans="1:51" s="133" customFormat="1" ht="69.75" customHeight="1">
      <c r="A40" s="132"/>
      <c r="B40" s="133" t="s">
        <v>477</v>
      </c>
      <c r="C40" s="133" t="s">
        <v>445</v>
      </c>
      <c r="D40" s="134"/>
      <c r="G40" s="135"/>
      <c r="K40" s="101"/>
      <c r="L40" s="135"/>
      <c r="M40" s="136"/>
      <c r="O40" s="136"/>
      <c r="P40" s="136"/>
      <c r="Q40" s="136"/>
      <c r="R40" s="136"/>
      <c r="S40" s="136"/>
      <c r="T40" s="136"/>
      <c r="U40" s="136"/>
      <c r="AJ40" s="137"/>
      <c r="AL40" s="138"/>
      <c r="AM40" s="138"/>
      <c r="AW40" s="138"/>
      <c r="AY40" s="139"/>
    </row>
    <row r="41" spans="1:51" s="141" customFormat="1" ht="77.25" customHeight="1">
      <c r="A41" s="140"/>
      <c r="D41" s="142"/>
      <c r="F41" s="141" t="s">
        <v>451</v>
      </c>
      <c r="K41" s="104"/>
      <c r="L41" s="144"/>
      <c r="M41" s="143"/>
      <c r="O41" s="143"/>
      <c r="P41" s="143"/>
      <c r="T41" s="143"/>
      <c r="U41" s="143"/>
      <c r="AJ41" s="145"/>
      <c r="AY41" s="146"/>
    </row>
    <row r="42" spans="1:51" s="133" customFormat="1" ht="69.75" customHeight="1">
      <c r="A42" s="132"/>
      <c r="B42" s="133" t="s">
        <v>477</v>
      </c>
      <c r="C42" s="133" t="s">
        <v>445</v>
      </c>
      <c r="D42" s="134"/>
      <c r="G42" s="135"/>
      <c r="K42" s="101"/>
      <c r="L42" s="135"/>
      <c r="M42" s="136"/>
      <c r="O42" s="136"/>
      <c r="P42" s="136"/>
      <c r="Q42" s="136"/>
      <c r="R42" s="136"/>
      <c r="S42" s="136"/>
      <c r="T42" s="136"/>
      <c r="U42" s="136"/>
      <c r="AJ42" s="137"/>
      <c r="AL42" s="138"/>
      <c r="AM42" s="138"/>
      <c r="AW42" s="138"/>
      <c r="AY42" s="139"/>
    </row>
    <row r="43" spans="1:51" s="141" customFormat="1" ht="77.25" customHeight="1">
      <c r="A43" s="140"/>
      <c r="D43" s="142"/>
      <c r="F43" s="141" t="s">
        <v>451</v>
      </c>
      <c r="K43" s="104"/>
      <c r="L43" s="144"/>
      <c r="M43" s="143"/>
      <c r="O43" s="143"/>
      <c r="P43" s="143"/>
      <c r="T43" s="143"/>
      <c r="U43" s="143"/>
      <c r="AJ43" s="145"/>
      <c r="AY43" s="146"/>
    </row>
    <row r="44" spans="1:51" s="133" customFormat="1" ht="69.75" customHeight="1">
      <c r="A44" s="132"/>
      <c r="B44" s="133" t="s">
        <v>477</v>
      </c>
      <c r="C44" s="133" t="s">
        <v>445</v>
      </c>
      <c r="D44" s="134"/>
      <c r="G44" s="135"/>
      <c r="K44" s="101"/>
      <c r="L44" s="135"/>
      <c r="M44" s="136"/>
      <c r="O44" s="136"/>
      <c r="P44" s="136"/>
      <c r="Q44" s="136"/>
      <c r="R44" s="136"/>
      <c r="S44" s="136"/>
      <c r="T44" s="136"/>
      <c r="U44" s="136"/>
      <c r="AJ44" s="137"/>
      <c r="AL44" s="138"/>
      <c r="AM44" s="138"/>
      <c r="AW44" s="138"/>
      <c r="AY44" s="139"/>
    </row>
    <row r="45" spans="1:51" s="141" customFormat="1" ht="77.25" customHeight="1">
      <c r="A45" s="140"/>
      <c r="D45" s="142"/>
      <c r="F45" s="141" t="s">
        <v>451</v>
      </c>
      <c r="K45" s="104"/>
      <c r="L45" s="144"/>
      <c r="M45" s="143"/>
      <c r="O45" s="143"/>
      <c r="P45" s="143"/>
      <c r="T45" s="143"/>
      <c r="U45" s="143"/>
      <c r="AJ45" s="145"/>
      <c r="AY45" s="146"/>
    </row>
    <row r="46" spans="1:51" s="133" customFormat="1" ht="69.75" customHeight="1">
      <c r="A46" s="132"/>
      <c r="B46" s="133" t="s">
        <v>477</v>
      </c>
      <c r="C46" s="133" t="s">
        <v>445</v>
      </c>
      <c r="D46" s="134"/>
      <c r="G46" s="135"/>
      <c r="K46" s="101"/>
      <c r="L46" s="135"/>
      <c r="M46" s="136"/>
      <c r="O46" s="136"/>
      <c r="P46" s="136"/>
      <c r="Q46" s="136"/>
      <c r="R46" s="136"/>
      <c r="S46" s="136"/>
      <c r="T46" s="136"/>
      <c r="U46" s="136"/>
      <c r="AJ46" s="137"/>
      <c r="AL46" s="138"/>
      <c r="AM46" s="138"/>
      <c r="AW46" s="138"/>
      <c r="AY46" s="139"/>
    </row>
    <row r="47" spans="1:51" s="141" customFormat="1" ht="77.25" customHeight="1">
      <c r="A47" s="140"/>
      <c r="D47" s="142"/>
      <c r="F47" s="141" t="s">
        <v>451</v>
      </c>
      <c r="K47" s="104"/>
      <c r="L47" s="144"/>
      <c r="M47" s="143"/>
      <c r="O47" s="143"/>
      <c r="P47" s="143"/>
      <c r="T47" s="143"/>
      <c r="U47" s="143"/>
      <c r="AJ47" s="145"/>
      <c r="AY47" s="146"/>
    </row>
    <row r="48" spans="1:51" s="133" customFormat="1" ht="69.75" customHeight="1">
      <c r="A48" s="132"/>
      <c r="B48" s="133" t="s">
        <v>477</v>
      </c>
      <c r="C48" s="133" t="s">
        <v>445</v>
      </c>
      <c r="D48" s="134"/>
      <c r="G48" s="135"/>
      <c r="K48" s="101"/>
      <c r="L48" s="135"/>
      <c r="M48" s="136"/>
      <c r="O48" s="136"/>
      <c r="P48" s="136"/>
      <c r="Q48" s="136"/>
      <c r="R48" s="136"/>
      <c r="S48" s="136"/>
      <c r="T48" s="136"/>
      <c r="U48" s="136"/>
      <c r="AJ48" s="137"/>
      <c r="AL48" s="138"/>
      <c r="AM48" s="138"/>
      <c r="AW48" s="138"/>
      <c r="AY48" s="139"/>
    </row>
    <row r="49" spans="1:51" s="141" customFormat="1" ht="77.25" customHeight="1">
      <c r="A49" s="140"/>
      <c r="D49" s="142"/>
      <c r="F49" s="141" t="s">
        <v>451</v>
      </c>
      <c r="K49" s="104"/>
      <c r="L49" s="144"/>
      <c r="M49" s="143"/>
      <c r="O49" s="143"/>
      <c r="P49" s="143"/>
      <c r="T49" s="143"/>
      <c r="U49" s="143"/>
      <c r="AJ49" s="145"/>
      <c r="AY49" s="146"/>
    </row>
    <row r="50" spans="1:51" s="133" customFormat="1" ht="69.75" customHeight="1">
      <c r="A50" s="132"/>
      <c r="B50" s="133" t="s">
        <v>477</v>
      </c>
      <c r="C50" s="133" t="s">
        <v>445</v>
      </c>
      <c r="D50" s="134"/>
      <c r="G50" s="135"/>
      <c r="K50" s="101"/>
      <c r="L50" s="135"/>
      <c r="M50" s="136"/>
      <c r="O50" s="136"/>
      <c r="P50" s="136"/>
      <c r="Q50" s="136"/>
      <c r="R50" s="136"/>
      <c r="S50" s="136"/>
      <c r="T50" s="136"/>
      <c r="U50" s="136"/>
      <c r="AJ50" s="137"/>
      <c r="AL50" s="138"/>
      <c r="AM50" s="138"/>
      <c r="AW50" s="138"/>
      <c r="AY50" s="139"/>
    </row>
    <row r="51" spans="1:51" s="141" customFormat="1" ht="77.25" customHeight="1">
      <c r="A51" s="140"/>
      <c r="D51" s="142"/>
      <c r="F51" s="141" t="s">
        <v>451</v>
      </c>
      <c r="K51" s="104"/>
      <c r="L51" s="144"/>
      <c r="M51" s="143"/>
      <c r="O51" s="143"/>
      <c r="P51" s="143"/>
      <c r="T51" s="143"/>
      <c r="U51" s="143"/>
      <c r="AJ51" s="145"/>
      <c r="AY51" s="146"/>
    </row>
    <row r="52" spans="1:51" s="133" customFormat="1" ht="69.75" customHeight="1">
      <c r="A52" s="132"/>
      <c r="B52" s="133" t="s">
        <v>477</v>
      </c>
      <c r="C52" s="133" t="s">
        <v>445</v>
      </c>
      <c r="D52" s="134"/>
      <c r="G52" s="135"/>
      <c r="K52" s="101"/>
      <c r="L52" s="135"/>
      <c r="M52" s="136"/>
      <c r="O52" s="136"/>
      <c r="P52" s="136"/>
      <c r="Q52" s="136"/>
      <c r="R52" s="136"/>
      <c r="S52" s="136"/>
      <c r="T52" s="136"/>
      <c r="U52" s="136"/>
      <c r="AJ52" s="137"/>
      <c r="AL52" s="138"/>
      <c r="AM52" s="138"/>
      <c r="AW52" s="138"/>
      <c r="AY52" s="139"/>
    </row>
    <row r="53" spans="1:51" s="141" customFormat="1" ht="77.25" customHeight="1">
      <c r="A53" s="140"/>
      <c r="D53" s="142"/>
      <c r="F53" s="141" t="s">
        <v>451</v>
      </c>
      <c r="K53" s="104"/>
      <c r="L53" s="144"/>
      <c r="M53" s="143"/>
      <c r="O53" s="143"/>
      <c r="P53" s="143"/>
      <c r="T53" s="143"/>
      <c r="U53" s="143"/>
      <c r="AJ53" s="145"/>
      <c r="AY53" s="146"/>
    </row>
    <row r="54" spans="1:51" s="133" customFormat="1" ht="69.75" customHeight="1">
      <c r="A54" s="132"/>
      <c r="B54" s="133" t="s">
        <v>477</v>
      </c>
      <c r="C54" s="133" t="s">
        <v>445</v>
      </c>
      <c r="D54" s="134"/>
      <c r="G54" s="135"/>
      <c r="K54" s="101"/>
      <c r="L54" s="135"/>
      <c r="M54" s="136"/>
      <c r="O54" s="136"/>
      <c r="P54" s="136"/>
      <c r="Q54" s="136"/>
      <c r="R54" s="136"/>
      <c r="S54" s="136"/>
      <c r="T54" s="136"/>
      <c r="U54" s="136"/>
      <c r="AJ54" s="137"/>
      <c r="AL54" s="138"/>
      <c r="AM54" s="138"/>
      <c r="AW54" s="138"/>
      <c r="AY54" s="139"/>
    </row>
    <row r="55" spans="1:51" s="141" customFormat="1" ht="77.25" customHeight="1">
      <c r="A55" s="140"/>
      <c r="D55" s="142"/>
      <c r="F55" s="141" t="s">
        <v>451</v>
      </c>
      <c r="K55" s="104"/>
      <c r="L55" s="144"/>
      <c r="M55" s="143"/>
      <c r="O55" s="143"/>
      <c r="P55" s="143"/>
      <c r="T55" s="143"/>
      <c r="U55" s="143"/>
      <c r="AJ55" s="145"/>
      <c r="AY55" s="146"/>
    </row>
    <row r="56" spans="1:51" s="133" customFormat="1" ht="69.75" customHeight="1">
      <c r="A56" s="132"/>
      <c r="B56" s="133" t="s">
        <v>477</v>
      </c>
      <c r="C56" s="133" t="s">
        <v>445</v>
      </c>
      <c r="D56" s="134"/>
      <c r="G56" s="135"/>
      <c r="K56" s="101"/>
      <c r="L56" s="135"/>
      <c r="M56" s="136"/>
      <c r="O56" s="136"/>
      <c r="P56" s="136"/>
      <c r="Q56" s="136"/>
      <c r="R56" s="136"/>
      <c r="S56" s="136"/>
      <c r="T56" s="136"/>
      <c r="U56" s="136"/>
      <c r="AJ56" s="137"/>
      <c r="AL56" s="138"/>
      <c r="AM56" s="138"/>
      <c r="AW56" s="138"/>
      <c r="AY56" s="139"/>
    </row>
    <row r="57" spans="1:51" s="141" customFormat="1" ht="77.25" customHeight="1">
      <c r="A57" s="140"/>
      <c r="D57" s="142"/>
      <c r="F57" s="141" t="s">
        <v>451</v>
      </c>
      <c r="K57" s="104"/>
      <c r="L57" s="144"/>
      <c r="M57" s="143"/>
      <c r="O57" s="143"/>
      <c r="P57" s="143"/>
      <c r="T57" s="143"/>
      <c r="U57" s="143"/>
      <c r="AJ57" s="145"/>
      <c r="AY57" s="146"/>
    </row>
    <row r="58" spans="1:51" s="133" customFormat="1" ht="69.75" customHeight="1">
      <c r="A58" s="132"/>
      <c r="B58" s="133" t="s">
        <v>477</v>
      </c>
      <c r="C58" s="133" t="s">
        <v>445</v>
      </c>
      <c r="D58" s="134"/>
      <c r="G58" s="135"/>
      <c r="K58" s="101"/>
      <c r="L58" s="135"/>
      <c r="M58" s="136"/>
      <c r="O58" s="136"/>
      <c r="P58" s="136"/>
      <c r="Q58" s="136"/>
      <c r="R58" s="136"/>
      <c r="S58" s="136"/>
      <c r="T58" s="136"/>
      <c r="U58" s="136"/>
      <c r="AJ58" s="137"/>
      <c r="AL58" s="138"/>
      <c r="AM58" s="138"/>
      <c r="AW58" s="138"/>
      <c r="AY58" s="139"/>
    </row>
    <row r="59" spans="1:51" s="141" customFormat="1" ht="77.25" customHeight="1">
      <c r="A59" s="140"/>
      <c r="D59" s="142"/>
      <c r="F59" s="141" t="s">
        <v>451</v>
      </c>
      <c r="K59" s="104"/>
      <c r="L59" s="144"/>
      <c r="M59" s="143"/>
      <c r="O59" s="143"/>
      <c r="P59" s="143"/>
      <c r="T59" s="143"/>
      <c r="U59" s="143"/>
      <c r="AJ59" s="145"/>
      <c r="AY59" s="146"/>
    </row>
    <row r="60" spans="1:51" s="133" customFormat="1" ht="69.75" customHeight="1">
      <c r="A60" s="132"/>
      <c r="D60" s="134"/>
      <c r="G60" s="135"/>
      <c r="K60" s="101"/>
      <c r="L60" s="135"/>
      <c r="M60" s="136"/>
      <c r="O60" s="136"/>
      <c r="P60" s="136"/>
      <c r="Q60" s="136"/>
      <c r="R60" s="136"/>
      <c r="S60" s="136"/>
      <c r="T60" s="136"/>
      <c r="U60" s="136"/>
      <c r="AJ60" s="137"/>
      <c r="AL60" s="138"/>
      <c r="AM60" s="138"/>
      <c r="AW60" s="138"/>
      <c r="AY60" s="139"/>
    </row>
    <row r="61" spans="1:51" s="141" customFormat="1" ht="77.25" customHeight="1">
      <c r="A61" s="140"/>
      <c r="D61" s="142"/>
      <c r="F61" s="141" t="s">
        <v>451</v>
      </c>
      <c r="K61" s="104"/>
      <c r="L61" s="144"/>
      <c r="M61" s="143"/>
      <c r="O61" s="143"/>
      <c r="P61" s="143"/>
      <c r="T61" s="143"/>
      <c r="U61" s="143"/>
      <c r="AJ61" s="145"/>
      <c r="AY61" s="146"/>
    </row>
    <row r="62" spans="1:51" s="133" customFormat="1" ht="69.75" customHeight="1">
      <c r="A62" s="132"/>
      <c r="D62" s="134"/>
      <c r="G62" s="135"/>
      <c r="K62" s="101"/>
      <c r="L62" s="135"/>
      <c r="M62" s="136"/>
      <c r="O62" s="136"/>
      <c r="P62" s="136"/>
      <c r="Q62" s="136"/>
      <c r="R62" s="136"/>
      <c r="S62" s="136"/>
      <c r="T62" s="136"/>
      <c r="U62" s="136"/>
      <c r="AJ62" s="137"/>
      <c r="AL62" s="138"/>
      <c r="AM62" s="138"/>
      <c r="AW62" s="138"/>
      <c r="AY62" s="139"/>
    </row>
    <row r="63" spans="1:51" s="141" customFormat="1" ht="77.25" customHeight="1">
      <c r="A63" s="140"/>
      <c r="D63" s="142"/>
      <c r="F63" s="141" t="s">
        <v>451</v>
      </c>
      <c r="K63" s="104"/>
      <c r="L63" s="144"/>
      <c r="M63" s="143"/>
      <c r="O63" s="143"/>
      <c r="P63" s="143"/>
      <c r="T63" s="143"/>
      <c r="U63" s="143"/>
      <c r="AJ63" s="145"/>
      <c r="AY63" s="146"/>
    </row>
    <row r="64" spans="1:51" s="133" customFormat="1" ht="69.75" customHeight="1">
      <c r="A64" s="132"/>
      <c r="D64" s="134"/>
      <c r="G64" s="135"/>
      <c r="K64" s="101"/>
      <c r="L64" s="135"/>
      <c r="M64" s="136"/>
      <c r="O64" s="136"/>
      <c r="P64" s="136"/>
      <c r="Q64" s="136"/>
      <c r="R64" s="136"/>
      <c r="S64" s="136"/>
      <c r="T64" s="136"/>
      <c r="U64" s="136"/>
      <c r="AJ64" s="137"/>
      <c r="AL64" s="138"/>
      <c r="AM64" s="138"/>
      <c r="AW64" s="138"/>
      <c r="AY64" s="139"/>
    </row>
    <row r="65" spans="1:51" s="141" customFormat="1" ht="77.25" customHeight="1">
      <c r="A65" s="140"/>
      <c r="D65" s="142"/>
      <c r="F65" s="141" t="s">
        <v>451</v>
      </c>
      <c r="K65" s="104"/>
      <c r="L65" s="144"/>
      <c r="M65" s="143"/>
      <c r="O65" s="143"/>
      <c r="P65" s="143"/>
      <c r="T65" s="143"/>
      <c r="U65" s="143"/>
      <c r="AJ65" s="145"/>
      <c r="AY65" s="146"/>
    </row>
    <row r="66" spans="1:51" s="133" customFormat="1" ht="69.75" customHeight="1">
      <c r="A66" s="132"/>
      <c r="D66" s="134"/>
      <c r="G66" s="135"/>
      <c r="K66" s="101"/>
      <c r="L66" s="135"/>
      <c r="M66" s="136"/>
      <c r="O66" s="136"/>
      <c r="P66" s="136"/>
      <c r="Q66" s="136"/>
      <c r="R66" s="136"/>
      <c r="S66" s="136"/>
      <c r="T66" s="136"/>
      <c r="U66" s="136"/>
      <c r="AJ66" s="137"/>
      <c r="AL66" s="138"/>
      <c r="AM66" s="138"/>
      <c r="AW66" s="138"/>
      <c r="AY66" s="139"/>
    </row>
    <row r="67" spans="1:51" s="141" customFormat="1" ht="77.25" customHeight="1">
      <c r="A67" s="140"/>
      <c r="D67" s="142"/>
      <c r="F67" s="141" t="s">
        <v>451</v>
      </c>
      <c r="K67" s="104"/>
      <c r="L67" s="144"/>
      <c r="M67" s="143"/>
      <c r="O67" s="143"/>
      <c r="P67" s="143"/>
      <c r="T67" s="143"/>
      <c r="U67" s="143"/>
      <c r="AJ67" s="145"/>
      <c r="AY67" s="146"/>
    </row>
    <row r="68" spans="1:51" s="133" customFormat="1" ht="69.75" customHeight="1">
      <c r="A68" s="132"/>
      <c r="D68" s="134"/>
      <c r="G68" s="135"/>
      <c r="K68" s="101"/>
      <c r="L68" s="135"/>
      <c r="M68" s="136"/>
      <c r="O68" s="136"/>
      <c r="P68" s="136"/>
      <c r="Q68" s="136"/>
      <c r="R68" s="136"/>
      <c r="S68" s="136"/>
      <c r="T68" s="136"/>
      <c r="U68" s="136"/>
      <c r="AJ68" s="137"/>
      <c r="AL68" s="138"/>
      <c r="AM68" s="138"/>
      <c r="AW68" s="138"/>
      <c r="AY68" s="139"/>
    </row>
    <row r="69" spans="1:51" s="141" customFormat="1" ht="77.25" customHeight="1">
      <c r="A69" s="140"/>
      <c r="D69" s="142"/>
      <c r="F69" s="141" t="s">
        <v>451</v>
      </c>
      <c r="K69" s="104"/>
      <c r="L69" s="144"/>
      <c r="M69" s="143"/>
      <c r="O69" s="143"/>
      <c r="P69" s="143"/>
      <c r="T69" s="143"/>
      <c r="U69" s="143"/>
      <c r="AJ69" s="145"/>
      <c r="AY69" s="146"/>
    </row>
    <row r="70" spans="1:51" s="133" customFormat="1" ht="69.75" customHeight="1">
      <c r="A70" s="132"/>
      <c r="D70" s="134"/>
      <c r="G70" s="135"/>
      <c r="K70" s="101"/>
      <c r="L70" s="135"/>
      <c r="M70" s="136"/>
      <c r="O70" s="136"/>
      <c r="P70" s="136"/>
      <c r="Q70" s="136"/>
      <c r="R70" s="136"/>
      <c r="S70" s="136"/>
      <c r="T70" s="136"/>
      <c r="U70" s="136"/>
      <c r="AJ70" s="137"/>
      <c r="AL70" s="138"/>
      <c r="AM70" s="138"/>
      <c r="AW70" s="138"/>
      <c r="AY70" s="139"/>
    </row>
    <row r="71" spans="1:51" s="141" customFormat="1" ht="77.25" customHeight="1">
      <c r="A71" s="140"/>
      <c r="D71" s="142"/>
      <c r="F71" s="141" t="s">
        <v>451</v>
      </c>
      <c r="K71" s="104"/>
      <c r="L71" s="144"/>
      <c r="M71" s="143"/>
      <c r="O71" s="143"/>
      <c r="P71" s="143"/>
      <c r="T71" s="143"/>
      <c r="U71" s="143"/>
      <c r="AJ71" s="145"/>
      <c r="AY71" s="146"/>
    </row>
    <row r="72" spans="1:51" s="133" customFormat="1" ht="69.75" customHeight="1">
      <c r="A72" s="132"/>
      <c r="D72" s="134"/>
      <c r="G72" s="135"/>
      <c r="K72" s="101"/>
      <c r="L72" s="135"/>
      <c r="M72" s="136"/>
      <c r="O72" s="136"/>
      <c r="P72" s="136"/>
      <c r="Q72" s="136"/>
      <c r="R72" s="136"/>
      <c r="S72" s="136"/>
      <c r="T72" s="136"/>
      <c r="U72" s="136"/>
      <c r="AJ72" s="137"/>
      <c r="AL72" s="138"/>
      <c r="AM72" s="138"/>
      <c r="AW72" s="138"/>
      <c r="AY72" s="139"/>
    </row>
    <row r="73" spans="1:51" s="141" customFormat="1" ht="77.25" customHeight="1">
      <c r="A73" s="140"/>
      <c r="D73" s="142"/>
      <c r="F73" s="141" t="s">
        <v>451</v>
      </c>
      <c r="K73" s="104"/>
      <c r="L73" s="144"/>
      <c r="M73" s="143"/>
      <c r="O73" s="143"/>
      <c r="P73" s="143"/>
      <c r="T73" s="143"/>
      <c r="U73" s="143"/>
      <c r="AJ73" s="145"/>
      <c r="AY73" s="146"/>
    </row>
    <row r="74" spans="1:51" s="133" customFormat="1" ht="69.75" customHeight="1">
      <c r="A74" s="132"/>
      <c r="D74" s="134"/>
      <c r="G74" s="135"/>
      <c r="K74" s="101"/>
      <c r="L74" s="135"/>
      <c r="M74" s="136"/>
      <c r="O74" s="136"/>
      <c r="P74" s="136"/>
      <c r="Q74" s="136"/>
      <c r="R74" s="136"/>
      <c r="S74" s="136"/>
      <c r="T74" s="136"/>
      <c r="U74" s="136"/>
      <c r="AJ74" s="137"/>
      <c r="AL74" s="138"/>
      <c r="AM74" s="138"/>
      <c r="AW74" s="138"/>
      <c r="AY74" s="139"/>
    </row>
    <row r="75" spans="1:51" s="141" customFormat="1" ht="77.25" customHeight="1">
      <c r="A75" s="140"/>
      <c r="D75" s="142"/>
      <c r="F75" s="141" t="s">
        <v>451</v>
      </c>
      <c r="K75" s="104"/>
      <c r="L75" s="144"/>
      <c r="M75" s="143"/>
      <c r="O75" s="143"/>
      <c r="P75" s="143"/>
      <c r="T75" s="143"/>
      <c r="U75" s="143"/>
      <c r="AJ75" s="145"/>
      <c r="AY75" s="146"/>
    </row>
    <row r="76" spans="1:51">
      <c r="K76" s="101"/>
    </row>
    <row r="77" spans="1:51">
      <c r="F77" s="103" t="s">
        <v>451</v>
      </c>
      <c r="K77" s="104"/>
    </row>
    <row r="78" spans="1:51">
      <c r="K78" s="101"/>
    </row>
    <row r="79" spans="1:51">
      <c r="F79" s="103" t="s">
        <v>451</v>
      </c>
      <c r="K79" s="104"/>
    </row>
    <row r="81" spans="6:6">
      <c r="F81" s="103" t="s">
        <v>451</v>
      </c>
    </row>
  </sheetData>
  <mergeCells count="5">
    <mergeCell ref="V1:AI1"/>
    <mergeCell ref="AL1:AN1"/>
    <mergeCell ref="AO1:AV1"/>
    <mergeCell ref="AW1:BB1"/>
    <mergeCell ref="BC1:BL1"/>
  </mergeCells>
  <pageMargins left="0.7" right="0.7" top="0.75" bottom="0.75" header="0.3" footer="0.3"/>
  <pageSetup paperSize="5" scale="22" fitToHeight="0" orientation="landscape" r:id="rId1"/>
  <drawing r:id="rId2"/>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baseColWidth="10" defaultColWidth="9.109375"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baseColWidth="10" defaultColWidth="9.109375" defaultRowHeight="14.4"/>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5</vt:i4>
      </vt:variant>
      <vt:variant>
        <vt:lpstr>Plages nommées</vt:lpstr>
      </vt:variant>
      <vt:variant>
        <vt:i4>2</vt:i4>
      </vt:variant>
    </vt:vector>
  </HeadingPairs>
  <TitlesOfParts>
    <vt:vector size="7" baseType="lpstr">
      <vt:lpstr>LINE SHEET</vt:lpstr>
      <vt:lpstr>content</vt:lpstr>
      <vt:lpstr>product-import-template.xls</vt:lpstr>
      <vt:lpstr>Sheet2</vt:lpstr>
      <vt:lpstr>Sheet3</vt:lpstr>
      <vt:lpstr>'LINE SHEET'!Impression_des_titres</vt:lpstr>
      <vt:lpstr>'LINE SHEET'!Zone_d_impression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Hannah Boyd</dc:creator>
  <cp:lastModifiedBy>COURTIN</cp:lastModifiedBy>
  <cp:lastPrinted>2014-08-27T18:46:29Z</cp:lastPrinted>
  <dcterms:created xsi:type="dcterms:W3CDTF">2014-08-27T15:53:19Z</dcterms:created>
  <dcterms:modified xsi:type="dcterms:W3CDTF">2015-04-10T17:08:29Z</dcterms:modified>
</cp:coreProperties>
</file>