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520" activeTab="0"/>
  </bookViews>
  <sheets>
    <sheet name="EQUIPES" sheetId="1" r:id="rId1"/>
    <sheet name="POULES" sheetId="2" r:id="rId2"/>
    <sheet name="PHASE 2" sheetId="3" r:id="rId3"/>
  </sheets>
  <definedNames/>
  <calcPr fullCalcOnLoad="1"/>
</workbook>
</file>

<file path=xl/sharedStrings.xml><?xml version="1.0" encoding="utf-8"?>
<sst xmlns="http://schemas.openxmlformats.org/spreadsheetml/2006/main" count="224" uniqueCount="23">
  <si>
    <t>Equipes</t>
  </si>
  <si>
    <t>Buts</t>
  </si>
  <si>
    <t>R</t>
  </si>
  <si>
    <t>Pts</t>
  </si>
  <si>
    <t>J</t>
  </si>
  <si>
    <t>G</t>
  </si>
  <si>
    <t>N</t>
  </si>
  <si>
    <t>P</t>
  </si>
  <si>
    <t>B +</t>
  </si>
  <si>
    <t>B -</t>
  </si>
  <si>
    <t>Diff</t>
  </si>
  <si>
    <t>GROUPE  A</t>
  </si>
  <si>
    <t>CLASSEMENT</t>
  </si>
  <si>
    <t>Equipes Qualifiées
GROUPE  A</t>
  </si>
  <si>
    <t>%</t>
  </si>
  <si>
    <t>GROUPE  B</t>
  </si>
  <si>
    <t>GROUPE  C</t>
  </si>
  <si>
    <t>GROUPE  D</t>
  </si>
  <si>
    <t>Equipes Qualifiées
GROUPE  B</t>
  </si>
  <si>
    <t>Equipes Qualifiées
GROUPE  C</t>
  </si>
  <si>
    <t>Equipes Qualifiées
GROUPE  D</t>
  </si>
  <si>
    <t>Bts</t>
  </si>
  <si>
    <t>Pen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</si>
</sst>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 Black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sz val="8"/>
      <name val="Arial"/>
      <family val="0"/>
    </font>
    <font>
      <b/>
      <sz val="18"/>
      <color indexed="20"/>
      <name val="Arial Black"/>
      <family val="2"/>
    </font>
    <font>
      <b/>
      <sz val="10"/>
      <color indexed="53"/>
      <name val="Arial Black"/>
      <family val="2"/>
    </font>
    <font>
      <b/>
      <sz val="10"/>
      <color indexed="12"/>
      <name val="Arial Black"/>
      <family val="2"/>
    </font>
    <font>
      <b/>
      <sz val="12"/>
      <color indexed="12"/>
      <name val="Arial Black"/>
      <family val="2"/>
    </font>
    <font>
      <b/>
      <sz val="10"/>
      <color indexed="21"/>
      <name val="Arial Black"/>
      <family val="2"/>
    </font>
    <font>
      <b/>
      <sz val="10"/>
      <color indexed="20"/>
      <name val="Arial Black"/>
      <family val="2"/>
    </font>
    <font>
      <b/>
      <sz val="20"/>
      <name val="Arial Black"/>
      <family val="2"/>
    </font>
    <font>
      <sz val="10"/>
      <name val="Arial Black"/>
      <family val="2"/>
    </font>
    <font>
      <sz val="18"/>
      <name val="Arial Black"/>
      <family val="2"/>
    </font>
    <font>
      <sz val="18"/>
      <color indexed="20"/>
      <name val="Arial Black"/>
      <family val="2"/>
    </font>
    <font>
      <sz val="10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58" sqref="C58"/>
    </sheetView>
  </sheetViews>
  <sheetFormatPr defaultColWidth="11.421875" defaultRowHeight="12.75"/>
  <cols>
    <col min="1" max="4" width="39.57421875" style="1" customWidth="1"/>
    <col min="5" max="16384" width="11.421875" style="1" customWidth="1"/>
  </cols>
  <sheetData>
    <row r="1" spans="1:4" ht="15">
      <c r="A1" s="17" t="s">
        <v>11</v>
      </c>
      <c r="B1" s="19" t="s">
        <v>15</v>
      </c>
      <c r="C1" s="19" t="s">
        <v>16</v>
      </c>
      <c r="D1" s="21" t="s">
        <v>17</v>
      </c>
    </row>
    <row r="2" spans="1:4" ht="15.75" thickBot="1">
      <c r="A2" s="18"/>
      <c r="B2" s="20"/>
      <c r="C2" s="20"/>
      <c r="D2" s="22"/>
    </row>
    <row r="3" spans="1:4" ht="15">
      <c r="A3" s="10"/>
      <c r="B3" s="14"/>
      <c r="C3" s="14"/>
      <c r="D3" s="11"/>
    </row>
    <row r="4" spans="1:4" ht="15">
      <c r="A4" s="10"/>
      <c r="B4" s="14"/>
      <c r="C4" s="14"/>
      <c r="D4" s="11"/>
    </row>
    <row r="5" spans="1:4" ht="15">
      <c r="A5" s="10"/>
      <c r="B5" s="14"/>
      <c r="C5" s="14"/>
      <c r="D5" s="11"/>
    </row>
    <row r="6" spans="1:4" ht="15">
      <c r="A6" s="10"/>
      <c r="B6" s="14"/>
      <c r="C6" s="14"/>
      <c r="D6" s="11"/>
    </row>
    <row r="7" spans="1:4" ht="15.75" thickBot="1">
      <c r="A7" s="12"/>
      <c r="B7" s="15"/>
      <c r="C7" s="15"/>
      <c r="D7" s="13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2"/>
  <sheetViews>
    <sheetView workbookViewId="0" topLeftCell="A1">
      <selection activeCell="I58" sqref="I58"/>
    </sheetView>
  </sheetViews>
  <sheetFormatPr defaultColWidth="11.421875" defaultRowHeight="12.75"/>
  <cols>
    <col min="1" max="16" width="5.7109375" style="1" customWidth="1"/>
    <col min="17" max="17" width="5.140625" style="1" customWidth="1"/>
    <col min="18" max="33" width="5.7109375" style="1" customWidth="1"/>
    <col min="34" max="51" width="5.7109375" style="1" hidden="1" customWidth="1"/>
    <col min="52" max="52" width="18.28125" style="5" hidden="1" customWidth="1"/>
    <col min="53" max="53" width="17.00390625" style="5" hidden="1" customWidth="1"/>
    <col min="54" max="67" width="5.7109375" style="1" hidden="1" customWidth="1"/>
    <col min="68" max="68" width="41.57421875" style="1" hidden="1" customWidth="1"/>
    <col min="69" max="69" width="17.28125" style="1" hidden="1" customWidth="1"/>
    <col min="70" max="70" width="5.7109375" style="1" hidden="1" customWidth="1"/>
    <col min="71" max="16384" width="5.7109375" style="1" customWidth="1"/>
  </cols>
  <sheetData>
    <row r="1" spans="1:53" ht="1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8" t="s">
        <v>12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J1" s="29" t="s">
        <v>12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3"/>
      <c r="BA1" s="3"/>
    </row>
    <row r="2" spans="1:5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6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"/>
      <c r="BA2" s="3"/>
    </row>
    <row r="3" spans="1:70" ht="15">
      <c r="A3" s="30" t="s">
        <v>0</v>
      </c>
      <c r="B3" s="30"/>
      <c r="C3" s="30"/>
      <c r="D3" s="30"/>
      <c r="E3" s="30"/>
      <c r="F3" s="30"/>
      <c r="G3" s="30"/>
      <c r="H3" s="6" t="s">
        <v>1</v>
      </c>
      <c r="I3" s="6" t="s">
        <v>1</v>
      </c>
      <c r="J3" s="30" t="s">
        <v>0</v>
      </c>
      <c r="K3" s="30"/>
      <c r="L3" s="30"/>
      <c r="M3" s="30"/>
      <c r="N3" s="30"/>
      <c r="O3" s="30"/>
      <c r="P3" s="30"/>
      <c r="Q3" s="26"/>
      <c r="R3" s="30" t="s">
        <v>0</v>
      </c>
      <c r="S3" s="30"/>
      <c r="T3" s="30"/>
      <c r="U3" s="30"/>
      <c r="V3" s="30"/>
      <c r="W3" s="30"/>
      <c r="X3" s="30"/>
      <c r="Y3" s="6" t="s">
        <v>2</v>
      </c>
      <c r="Z3" s="6" t="s">
        <v>3</v>
      </c>
      <c r="AA3" s="6" t="s">
        <v>4</v>
      </c>
      <c r="AB3" s="6" t="s">
        <v>5</v>
      </c>
      <c r="AC3" s="6" t="s">
        <v>6</v>
      </c>
      <c r="AD3" s="6" t="s">
        <v>7</v>
      </c>
      <c r="AE3" s="6" t="s">
        <v>8</v>
      </c>
      <c r="AF3" s="6" t="s">
        <v>9</v>
      </c>
      <c r="AG3" s="6" t="s">
        <v>10</v>
      </c>
      <c r="AI3" s="1" t="s">
        <v>2</v>
      </c>
      <c r="AJ3" s="27" t="s">
        <v>0</v>
      </c>
      <c r="AK3" s="27"/>
      <c r="AL3" s="27"/>
      <c r="AM3" s="27"/>
      <c r="AN3" s="27"/>
      <c r="AO3" s="27"/>
      <c r="AP3" s="27"/>
      <c r="AQ3" s="2" t="s">
        <v>2</v>
      </c>
      <c r="AR3" s="2" t="s">
        <v>3</v>
      </c>
      <c r="AS3" s="2" t="s">
        <v>4</v>
      </c>
      <c r="AT3" s="2" t="s">
        <v>5</v>
      </c>
      <c r="AU3" s="2" t="s">
        <v>6</v>
      </c>
      <c r="AV3" s="2" t="s">
        <v>7</v>
      </c>
      <c r="AW3" s="2" t="s">
        <v>8</v>
      </c>
      <c r="AX3" s="2" t="s">
        <v>9</v>
      </c>
      <c r="AY3" s="2" t="s">
        <v>10</v>
      </c>
      <c r="AZ3" s="4" t="s">
        <v>14</v>
      </c>
      <c r="BA3" s="4" t="s">
        <v>14</v>
      </c>
      <c r="BB3" s="1" t="s">
        <v>3</v>
      </c>
      <c r="BC3" s="1" t="s">
        <v>3</v>
      </c>
      <c r="BD3" s="1" t="s">
        <v>4</v>
      </c>
      <c r="BE3" s="1" t="s">
        <v>4</v>
      </c>
      <c r="BF3" s="1" t="s">
        <v>5</v>
      </c>
      <c r="BG3" s="1" t="s">
        <v>5</v>
      </c>
      <c r="BH3" s="1" t="s">
        <v>6</v>
      </c>
      <c r="BI3" s="1" t="s">
        <v>6</v>
      </c>
      <c r="BJ3" s="1" t="s">
        <v>7</v>
      </c>
      <c r="BK3" s="1" t="s">
        <v>7</v>
      </c>
      <c r="BL3" s="1" t="s">
        <v>8</v>
      </c>
      <c r="BM3" s="1" t="s">
        <v>8</v>
      </c>
      <c r="BN3" s="1" t="s">
        <v>9</v>
      </c>
      <c r="BO3" s="1" t="s">
        <v>9</v>
      </c>
      <c r="BP3" s="1" t="s">
        <v>0</v>
      </c>
      <c r="BQ3" s="1" t="s">
        <v>14</v>
      </c>
      <c r="BR3" s="1" t="s">
        <v>2</v>
      </c>
    </row>
    <row r="4" spans="1:70" ht="15">
      <c r="A4" s="23">
        <f>AJ5</f>
        <v>0</v>
      </c>
      <c r="B4" s="23"/>
      <c r="C4" s="23"/>
      <c r="D4" s="23"/>
      <c r="E4" s="23"/>
      <c r="F4" s="23"/>
      <c r="G4" s="23"/>
      <c r="H4" s="8"/>
      <c r="I4" s="8"/>
      <c r="J4" s="23">
        <f>AJ8</f>
        <v>0</v>
      </c>
      <c r="K4" s="23"/>
      <c r="L4" s="23"/>
      <c r="M4" s="23"/>
      <c r="N4" s="23"/>
      <c r="O4" s="23"/>
      <c r="P4" s="23"/>
      <c r="Q4" s="26"/>
      <c r="R4" s="23">
        <f>VLOOKUP(AH4,AI4:AP8,2,0)</f>
        <v>0</v>
      </c>
      <c r="S4" s="23"/>
      <c r="T4" s="23"/>
      <c r="U4" s="23"/>
      <c r="V4" s="23"/>
      <c r="W4" s="23"/>
      <c r="X4" s="23"/>
      <c r="Y4" s="9">
        <v>1</v>
      </c>
      <c r="Z4" s="7">
        <f>VLOOKUP(R4,AJ4:AY8,9,0)</f>
        <v>0</v>
      </c>
      <c r="AA4" s="1">
        <f>VLOOKUP(R4,AJ4:AY8,10,0)</f>
        <v>0</v>
      </c>
      <c r="AB4" s="1">
        <f>VLOOKUP(R4,AJ4:AY8,11,0)</f>
        <v>0</v>
      </c>
      <c r="AC4" s="1">
        <f>VLOOKUP(R4,AJ4:AY8,12,0)</f>
        <v>0</v>
      </c>
      <c r="AD4" s="1">
        <f>VLOOKUP(R4,AJ4:AY8,13,0)</f>
        <v>0</v>
      </c>
      <c r="AE4" s="1">
        <f>VLOOKUP(R4,AJ4:AY8,14,0)</f>
        <v>0</v>
      </c>
      <c r="AF4" s="1">
        <f>VLOOKUP(R4,AJ4:AY8,15,0)</f>
        <v>0</v>
      </c>
      <c r="AG4" s="1">
        <f>VLOOKUP(R4,AJ4:AY8,16,0)</f>
        <v>0</v>
      </c>
      <c r="AH4" s="1">
        <v>1</v>
      </c>
      <c r="AI4" s="1">
        <f>AQ4</f>
        <v>1</v>
      </c>
      <c r="AJ4" s="27">
        <f>EQUIPES!A3</f>
        <v>0</v>
      </c>
      <c r="AK4" s="27"/>
      <c r="AL4" s="27"/>
      <c r="AM4" s="27"/>
      <c r="AN4" s="27"/>
      <c r="AO4" s="27"/>
      <c r="AP4" s="27"/>
      <c r="AQ4" s="2">
        <f>RANK(BA4,BA4:BA8)</f>
        <v>1</v>
      </c>
      <c r="AR4" s="2">
        <f>SUMPRODUCT((A4:G13=AJ4)*(BB4:BB13))+SUMPRODUCT((J4:P13=AJ4)*(BC4:BC13))</f>
        <v>0</v>
      </c>
      <c r="AS4" s="2">
        <f>SUMPRODUCT((A4:G13=AJ4)*(BD4:BD13))+SUMPRODUCT((J4:P13=AJ4)*(BE4:BE13))</f>
        <v>0</v>
      </c>
      <c r="AT4" s="2">
        <f>SUMPRODUCT((A4:G13=AJ4)*(BF4:BF13))+SUMPRODUCT((J4:P13=AJ4)*(BG4:BG13))</f>
        <v>0</v>
      </c>
      <c r="AU4" s="2">
        <f>SUMPRODUCT((A4:G13=AJ4)*(BH4:BH13))+SUMPRODUCT((J4:P13=AJ4)*(BI4:BI13))</f>
        <v>0</v>
      </c>
      <c r="AV4" s="2">
        <f>SUMPRODUCT((A4:G13=AJ4)*(BJ4:BJ13))+SUMPRODUCT((J4:P13=AJ4)*(BK4:BK13))</f>
        <v>0</v>
      </c>
      <c r="AW4" s="2">
        <f>SUMPRODUCT((A4:G13=AJ4)*(BL4:BL13))+SUMPRODUCT((J4:P13=AJ4)*(BM4:BM13))</f>
        <v>0</v>
      </c>
      <c r="AX4" s="2">
        <f>SUMPRODUCT((A4:G13=AJ4)*(BN4:BN13))+SUMPRODUCT((J4:P13=AJ4)*(BO4:BO13))</f>
        <v>0</v>
      </c>
      <c r="AY4" s="2">
        <f>AW4-AX4</f>
        <v>0</v>
      </c>
      <c r="AZ4" s="4">
        <f>SUM(AR4*1000+(AY4)/10+(AW4)/100)</f>
        <v>0</v>
      </c>
      <c r="BA4" s="4">
        <f>AZ4+0.000005</f>
        <v>5E-06</v>
      </c>
      <c r="BB4" s="1">
        <f>IF(H4="",0,IF(H4&gt;I4,3,IF(H4=I4,1,IF(H4&lt;I4,0))))</f>
        <v>0</v>
      </c>
      <c r="BC4" s="1">
        <f>IF(I4="",0,IF(I4&gt;H4,3,IF(I4=H4,1,IF(I4&lt;H4,0))))</f>
        <v>0</v>
      </c>
      <c r="BD4" s="1">
        <f>IF(H4="",0,1)</f>
        <v>0</v>
      </c>
      <c r="BE4" s="1">
        <f>IF(I4="",0,1)</f>
        <v>0</v>
      </c>
      <c r="BF4" s="1" t="b">
        <f>IF(H4&lt;&gt;"",IF(H4&gt;I4,1))</f>
        <v>0</v>
      </c>
      <c r="BG4" s="1" t="b">
        <f>IF(I4&lt;&gt;"",IF(I4&gt;H4,1))</f>
        <v>0</v>
      </c>
      <c r="BH4" s="1" t="b">
        <f>IF(H4&lt;&gt;"",IF(H4=I4,1))</f>
        <v>0</v>
      </c>
      <c r="BI4" s="1" t="b">
        <f>IF(I4&lt;&gt;"",IF(I4=H4,1))</f>
        <v>0</v>
      </c>
      <c r="BJ4" s="1" t="b">
        <f>IF(H4&lt;&gt;"",IF(H4&lt;I4,1))</f>
        <v>0</v>
      </c>
      <c r="BK4" s="1" t="b">
        <f>IF(I4&lt;&gt;"",IF(I4&lt;H4,1))</f>
        <v>0</v>
      </c>
      <c r="BL4" s="1">
        <f>H4</f>
        <v>0</v>
      </c>
      <c r="BM4" s="1">
        <f>I4</f>
        <v>0</v>
      </c>
      <c r="BN4" s="1">
        <f>I4</f>
        <v>0</v>
      </c>
      <c r="BO4" s="1">
        <f>H4</f>
        <v>0</v>
      </c>
      <c r="BP4" s="1">
        <f>VLOOKUP(AH4,AI4:AP8,2,0)</f>
        <v>0</v>
      </c>
      <c r="BQ4" s="1">
        <f>VLOOKUP(BP4,AJ4:BA8,17,0)</f>
        <v>0</v>
      </c>
      <c r="BR4" s="1">
        <f>RANK(BQ4,BQ4:BQ8)</f>
        <v>1</v>
      </c>
    </row>
    <row r="5" spans="1:70" ht="15">
      <c r="A5" s="23">
        <f>AJ6</f>
        <v>0</v>
      </c>
      <c r="B5" s="23"/>
      <c r="C5" s="23"/>
      <c r="D5" s="23"/>
      <c r="E5" s="23"/>
      <c r="F5" s="23"/>
      <c r="G5" s="23"/>
      <c r="H5" s="8"/>
      <c r="I5" s="8"/>
      <c r="J5" s="23">
        <f>AJ7</f>
        <v>0</v>
      </c>
      <c r="K5" s="23"/>
      <c r="L5" s="23"/>
      <c r="M5" s="23"/>
      <c r="N5" s="23"/>
      <c r="O5" s="23"/>
      <c r="P5" s="23"/>
      <c r="Q5" s="26"/>
      <c r="R5" s="23">
        <f>VLOOKUP(AH5,AI4:AP8,2,0)</f>
        <v>0</v>
      </c>
      <c r="S5" s="23"/>
      <c r="T5" s="23"/>
      <c r="U5" s="23"/>
      <c r="V5" s="23"/>
      <c r="W5" s="23"/>
      <c r="X5" s="23"/>
      <c r="Y5" s="9">
        <f>IF(BQ5=BQ4,BR4,BR5)</f>
        <v>1</v>
      </c>
      <c r="Z5" s="7">
        <f>VLOOKUP(R5,AJ4:AY8,9,0)</f>
        <v>0</v>
      </c>
      <c r="AA5" s="1">
        <f>VLOOKUP(R5,AJ4:AY8,10,0)</f>
        <v>0</v>
      </c>
      <c r="AB5" s="1">
        <f>VLOOKUP(R5,AJ4:AY8,11,0)</f>
        <v>0</v>
      </c>
      <c r="AC5" s="1">
        <f>VLOOKUP(R5,AJ4:AY8,12,0)</f>
        <v>0</v>
      </c>
      <c r="AD5" s="1">
        <f>VLOOKUP(R5,AJ4:AY8,13,0)</f>
        <v>0</v>
      </c>
      <c r="AE5" s="1">
        <f>VLOOKUP(R5,AJ4:AY8,14,0)</f>
        <v>0</v>
      </c>
      <c r="AF5" s="1">
        <f>VLOOKUP(R5,AJ4:AY8,15,0)</f>
        <v>0</v>
      </c>
      <c r="AG5" s="1">
        <f>VLOOKUP(R5,AJ4:AY8,16,0)</f>
        <v>0</v>
      </c>
      <c r="AH5" s="1">
        <v>2</v>
      </c>
      <c r="AI5" s="1">
        <f>AQ5</f>
        <v>2</v>
      </c>
      <c r="AJ5" s="27">
        <f>EQUIPES!A4</f>
        <v>0</v>
      </c>
      <c r="AK5" s="27"/>
      <c r="AL5" s="27"/>
      <c r="AM5" s="27"/>
      <c r="AN5" s="27"/>
      <c r="AO5" s="27"/>
      <c r="AP5" s="27"/>
      <c r="AQ5" s="2">
        <f>RANK(BA5,BA4:BA8)</f>
        <v>2</v>
      </c>
      <c r="AR5" s="2">
        <f>SUMPRODUCT((A4:G13=AJ5)*(BB4:BB13))+SUMPRODUCT((J4:P13=AJ5)*(BC4:BC13))</f>
        <v>0</v>
      </c>
      <c r="AS5" s="2">
        <f>SUMPRODUCT((A4:G13=AJ5)*(BD4:BD13))+SUMPRODUCT((J4:P13=AJ5)*(BE4:BE13))</f>
        <v>0</v>
      </c>
      <c r="AT5" s="2">
        <f>SUMPRODUCT((A4:G13=AJ5)*(BF4:BF13))+SUMPRODUCT((J4:P13=AJ5)*(BG4:BG13))</f>
        <v>0</v>
      </c>
      <c r="AU5" s="2">
        <f>SUMPRODUCT((A4:G13=AJ5)*(BH4:BH13))+SUMPRODUCT((J4:P13=AJ5)*(BI4:BI13))</f>
        <v>0</v>
      </c>
      <c r="AV5" s="2">
        <f>SUMPRODUCT((A4:G13=AJ5)*(BJ4:BJ13))+SUMPRODUCT((J4:P13=AJ5)*(BK4:BK13))</f>
        <v>0</v>
      </c>
      <c r="AW5" s="2">
        <f>SUMPRODUCT((A4:G13=AJ5)*(BL4:BL13))+SUMPRODUCT((J4:P13=AJ5)*(BM4:BM13))</f>
        <v>0</v>
      </c>
      <c r="AX5" s="2">
        <f>SUMPRODUCT((A4:G13=AJ5)*(BN4:BN13))+SUMPRODUCT((J4:P13=AJ5)*(BO4:BO13))</f>
        <v>0</v>
      </c>
      <c r="AY5" s="2">
        <f>AW5-AX5</f>
        <v>0</v>
      </c>
      <c r="AZ5" s="4">
        <f>SUM(AR5*1000+(AY5)/10+(AW5)/100)</f>
        <v>0</v>
      </c>
      <c r="BA5" s="4">
        <f>AZ5+0.000004</f>
        <v>4E-06</v>
      </c>
      <c r="BB5" s="1">
        <f aca="true" t="shared" si="0" ref="BB5:BB13">IF(H5="",0,IF(H5&gt;I5,3,IF(H5=I5,1,IF(H5&lt;I5,0))))</f>
        <v>0</v>
      </c>
      <c r="BC5" s="1">
        <f aca="true" t="shared" si="1" ref="BC5:BC13">IF(I5="",0,IF(I5&gt;H5,3,IF(I5=H5,1,IF(I5&lt;H5,0))))</f>
        <v>0</v>
      </c>
      <c r="BD5" s="1">
        <f aca="true" t="shared" si="2" ref="BD5:BD13">IF(H5="",0,1)</f>
        <v>0</v>
      </c>
      <c r="BE5" s="1">
        <f aca="true" t="shared" si="3" ref="BE5:BE13">IF(I5="",0,1)</f>
        <v>0</v>
      </c>
      <c r="BF5" s="1" t="b">
        <f aca="true" t="shared" si="4" ref="BF5:BF13">IF(H5&lt;&gt;"",IF(H5&gt;I5,1))</f>
        <v>0</v>
      </c>
      <c r="BG5" s="1" t="b">
        <f aca="true" t="shared" si="5" ref="BG5:BG13">IF(I5&lt;&gt;"",IF(I5&gt;H5,1))</f>
        <v>0</v>
      </c>
      <c r="BH5" s="1" t="b">
        <f aca="true" t="shared" si="6" ref="BH5:BH13">IF(H5&lt;&gt;"",IF(H5=I5,1))</f>
        <v>0</v>
      </c>
      <c r="BI5" s="1" t="b">
        <f aca="true" t="shared" si="7" ref="BI5:BI13">IF(I5&lt;&gt;"",IF(I5=H5,1))</f>
        <v>0</v>
      </c>
      <c r="BJ5" s="1" t="b">
        <f aca="true" t="shared" si="8" ref="BJ5:BJ13">IF(H5&lt;&gt;"",IF(H5&lt;I5,1))</f>
        <v>0</v>
      </c>
      <c r="BK5" s="1" t="b">
        <f aca="true" t="shared" si="9" ref="BK5:BK13">IF(I5&lt;&gt;"",IF(I5&lt;H5,1))</f>
        <v>0</v>
      </c>
      <c r="BL5" s="1">
        <f aca="true" t="shared" si="10" ref="BL5:BL13">H5</f>
        <v>0</v>
      </c>
      <c r="BM5" s="1">
        <f aca="true" t="shared" si="11" ref="BM5:BM13">I5</f>
        <v>0</v>
      </c>
      <c r="BN5" s="1">
        <f aca="true" t="shared" si="12" ref="BN5:BN13">I5</f>
        <v>0</v>
      </c>
      <c r="BO5" s="1">
        <f aca="true" t="shared" si="13" ref="BO5:BO13">H5</f>
        <v>0</v>
      </c>
      <c r="BP5" s="1">
        <f>VLOOKUP(AH5,AI4:AP8,2,0)</f>
        <v>0</v>
      </c>
      <c r="BQ5" s="1">
        <f>VLOOKUP(BP5,AJ4:BA8,17,0)</f>
        <v>0</v>
      </c>
      <c r="BR5" s="1">
        <f>RANK(BQ5,BQ4:BQ8)</f>
        <v>1</v>
      </c>
    </row>
    <row r="6" spans="1:70" ht="15">
      <c r="A6" s="23">
        <f>AJ8</f>
        <v>0</v>
      </c>
      <c r="B6" s="23"/>
      <c r="C6" s="23"/>
      <c r="D6" s="23"/>
      <c r="E6" s="23"/>
      <c r="F6" s="23"/>
      <c r="G6" s="23"/>
      <c r="H6" s="8"/>
      <c r="I6" s="8"/>
      <c r="J6" s="23">
        <f>AJ4</f>
        <v>0</v>
      </c>
      <c r="K6" s="23"/>
      <c r="L6" s="23"/>
      <c r="M6" s="23"/>
      <c r="N6" s="23"/>
      <c r="O6" s="23"/>
      <c r="P6" s="23"/>
      <c r="Q6" s="26"/>
      <c r="R6" s="23">
        <f>VLOOKUP(AH6,AI4:AP8,2,0)</f>
        <v>0</v>
      </c>
      <c r="S6" s="23"/>
      <c r="T6" s="23"/>
      <c r="U6" s="23"/>
      <c r="V6" s="23"/>
      <c r="W6" s="23"/>
      <c r="X6" s="23"/>
      <c r="Y6" s="9">
        <f>IF(BQ6=BQ5,BR5,BR6)</f>
        <v>1</v>
      </c>
      <c r="Z6" s="7">
        <f>VLOOKUP(R6,AJ4:AY8,9,0)</f>
        <v>0</v>
      </c>
      <c r="AA6" s="1">
        <f>VLOOKUP(R6,AJ4:AY8,10,0)</f>
        <v>0</v>
      </c>
      <c r="AB6" s="1">
        <f>VLOOKUP(R6,AJ4:AY8,11,0)</f>
        <v>0</v>
      </c>
      <c r="AC6" s="1">
        <f>VLOOKUP(R6,AJ4:AY8,12,0)</f>
        <v>0</v>
      </c>
      <c r="AD6" s="1">
        <f>VLOOKUP(R6,AJ4:AY8,13,0)</f>
        <v>0</v>
      </c>
      <c r="AE6" s="1">
        <f>VLOOKUP(R6,AJ4:AY8,14,0)</f>
        <v>0</v>
      </c>
      <c r="AF6" s="1">
        <f>VLOOKUP(R6,AJ4:AY8,15,0)</f>
        <v>0</v>
      </c>
      <c r="AG6" s="1">
        <f>VLOOKUP(R6,AJ4:AY8,16,0)</f>
        <v>0</v>
      </c>
      <c r="AH6" s="1">
        <v>3</v>
      </c>
      <c r="AI6" s="1">
        <f>AQ6</f>
        <v>3</v>
      </c>
      <c r="AJ6" s="27">
        <f>EQUIPES!A5</f>
        <v>0</v>
      </c>
      <c r="AK6" s="27"/>
      <c r="AL6" s="27"/>
      <c r="AM6" s="27"/>
      <c r="AN6" s="27"/>
      <c r="AO6" s="27"/>
      <c r="AP6" s="27"/>
      <c r="AQ6" s="2">
        <f>RANK(BA6,BA4:BA8)</f>
        <v>3</v>
      </c>
      <c r="AR6" s="2">
        <f>SUMPRODUCT((A4:G13=AJ6)*(BB4:BB13))+SUMPRODUCT((J4:P13=AJ6)*(BC4:BC13))</f>
        <v>0</v>
      </c>
      <c r="AS6" s="2">
        <f>SUMPRODUCT((A4:G13=AJ6)*(BD4:BD13))+SUMPRODUCT((J4:P13=AJ6)*(BE4:BE13))</f>
        <v>0</v>
      </c>
      <c r="AT6" s="2">
        <f>SUMPRODUCT((A4:G13=AJ6)*(BF4:BF13))+SUMPRODUCT((J4:P13=AJ6)*(BG4:BG13))</f>
        <v>0</v>
      </c>
      <c r="AU6" s="2">
        <f>SUMPRODUCT((A4:G13=AJ6)*(BH4:BH13))+SUMPRODUCT((J4:P13=AJ6)*(BI4:BI13))</f>
        <v>0</v>
      </c>
      <c r="AV6" s="2">
        <f>SUMPRODUCT((A4:G13=AJ6)*(BJ4:BJ13))+SUMPRODUCT((J4:P13=AJ6)*(BK4:BK13))</f>
        <v>0</v>
      </c>
      <c r="AW6" s="2">
        <f>SUMPRODUCT((A4:G13=AJ6)*(BL4:BL13))+SUMPRODUCT((J4:P13=AJ6)*(BM4:BM13))</f>
        <v>0</v>
      </c>
      <c r="AX6" s="2">
        <f>SUMPRODUCT((A4:G13=AJ6)*(BN4:BN13))+SUMPRODUCT((J4:P13=AJ6)*(BO4:BO13))</f>
        <v>0</v>
      </c>
      <c r="AY6" s="2">
        <f>AW6-AX6</f>
        <v>0</v>
      </c>
      <c r="AZ6" s="4">
        <f>SUM(AR6*1000+(AY6)/10+(AW6)/100)</f>
        <v>0</v>
      </c>
      <c r="BA6" s="4">
        <f>AZ6+0.000003</f>
        <v>3E-06</v>
      </c>
      <c r="BB6" s="1">
        <f t="shared" si="0"/>
        <v>0</v>
      </c>
      <c r="BC6" s="1">
        <f t="shared" si="1"/>
        <v>0</v>
      </c>
      <c r="BD6" s="1">
        <f t="shared" si="2"/>
        <v>0</v>
      </c>
      <c r="BE6" s="1">
        <f t="shared" si="3"/>
        <v>0</v>
      </c>
      <c r="BF6" s="1" t="b">
        <f t="shared" si="4"/>
        <v>0</v>
      </c>
      <c r="BG6" s="1" t="b">
        <f t="shared" si="5"/>
        <v>0</v>
      </c>
      <c r="BH6" s="1" t="b">
        <f t="shared" si="6"/>
        <v>0</v>
      </c>
      <c r="BI6" s="1" t="b">
        <f t="shared" si="7"/>
        <v>0</v>
      </c>
      <c r="BJ6" s="1" t="b">
        <f t="shared" si="8"/>
        <v>0</v>
      </c>
      <c r="BK6" s="1" t="b">
        <f t="shared" si="9"/>
        <v>0</v>
      </c>
      <c r="BL6" s="1">
        <f t="shared" si="10"/>
        <v>0</v>
      </c>
      <c r="BM6" s="1">
        <f t="shared" si="11"/>
        <v>0</v>
      </c>
      <c r="BN6" s="1">
        <f t="shared" si="12"/>
        <v>0</v>
      </c>
      <c r="BO6" s="1">
        <f t="shared" si="13"/>
        <v>0</v>
      </c>
      <c r="BP6" s="1">
        <f>VLOOKUP(AH6,AI4:AP8,2,0)</f>
        <v>0</v>
      </c>
      <c r="BQ6" s="1">
        <f>VLOOKUP(BP6,AJ4:BA8,17,0)</f>
        <v>0</v>
      </c>
      <c r="BR6" s="1">
        <f>RANK(BQ6,BQ4:BQ8)</f>
        <v>1</v>
      </c>
    </row>
    <row r="7" spans="1:70" ht="15">
      <c r="A7" s="23">
        <f>AJ7</f>
        <v>0</v>
      </c>
      <c r="B7" s="23"/>
      <c r="C7" s="23"/>
      <c r="D7" s="23"/>
      <c r="E7" s="23"/>
      <c r="F7" s="23"/>
      <c r="G7" s="23"/>
      <c r="H7" s="8"/>
      <c r="I7" s="8"/>
      <c r="J7" s="23">
        <f>AJ5</f>
        <v>0</v>
      </c>
      <c r="K7" s="23"/>
      <c r="L7" s="23"/>
      <c r="M7" s="23"/>
      <c r="N7" s="23"/>
      <c r="O7" s="23"/>
      <c r="P7" s="23"/>
      <c r="Q7" s="26"/>
      <c r="R7" s="23">
        <f>VLOOKUP(AH7,AI4:AP8,2,0)</f>
        <v>0</v>
      </c>
      <c r="S7" s="23"/>
      <c r="T7" s="23"/>
      <c r="U7" s="23"/>
      <c r="V7" s="23"/>
      <c r="W7" s="23"/>
      <c r="X7" s="23"/>
      <c r="Y7" s="9">
        <f>IF(BQ7=BQ6,BR6,BR7)</f>
        <v>1</v>
      </c>
      <c r="Z7" s="7">
        <f>VLOOKUP(R7,AJ4:AY8,9,0)</f>
        <v>0</v>
      </c>
      <c r="AA7" s="1">
        <f>VLOOKUP(R7,AJ4:AY8,10,0)</f>
        <v>0</v>
      </c>
      <c r="AB7" s="1">
        <f>VLOOKUP(R7,AJ4:AY8,11,0)</f>
        <v>0</v>
      </c>
      <c r="AC7" s="1">
        <f>VLOOKUP(R7,AJ4:AY8,12,0)</f>
        <v>0</v>
      </c>
      <c r="AD7" s="1">
        <f>VLOOKUP(R7,AJ4:AY8,13,0)</f>
        <v>0</v>
      </c>
      <c r="AE7" s="1">
        <f>VLOOKUP(R7,AJ4:AY8,14,0)</f>
        <v>0</v>
      </c>
      <c r="AF7" s="1">
        <f>VLOOKUP(R7,AJ4:AY8,15,0)</f>
        <v>0</v>
      </c>
      <c r="AG7" s="1">
        <f>VLOOKUP(R7,AJ4:AY8,16,0)</f>
        <v>0</v>
      </c>
      <c r="AH7" s="1">
        <v>4</v>
      </c>
      <c r="AI7" s="1">
        <f>AQ7</f>
        <v>4</v>
      </c>
      <c r="AJ7" s="27">
        <f>EQUIPES!A6</f>
        <v>0</v>
      </c>
      <c r="AK7" s="27"/>
      <c r="AL7" s="27"/>
      <c r="AM7" s="27"/>
      <c r="AN7" s="27"/>
      <c r="AO7" s="27"/>
      <c r="AP7" s="27"/>
      <c r="AQ7" s="2">
        <f>RANK(BA7,BA4:BA8)</f>
        <v>4</v>
      </c>
      <c r="AR7" s="2">
        <f>SUMPRODUCT((A4:G13=AJ7)*(BB4:BB13))+SUMPRODUCT((J4:P13=AJ7)*(BC4:BC13))</f>
        <v>0</v>
      </c>
      <c r="AS7" s="2">
        <f>SUMPRODUCT((A4:G13=AJ7)*(BD4:BD13))+SUMPRODUCT((J4:P13=AJ7)*(BE4:BE13))</f>
        <v>0</v>
      </c>
      <c r="AT7" s="2">
        <f>SUMPRODUCT((A4:G13=AJ7)*(BF4:BF13))+SUMPRODUCT((J4:P13=AJ7)*(BG4:BG13))</f>
        <v>0</v>
      </c>
      <c r="AU7" s="2">
        <f>SUMPRODUCT((A4:G13=AJ7)*(BH4:BH13))+SUMPRODUCT((J4:P13=AJ7)*(BI4:BI13))</f>
        <v>0</v>
      </c>
      <c r="AV7" s="2">
        <f>SUMPRODUCT((A4:G13=AJ7)*(BJ4:BJ13))+SUMPRODUCT((J4:P13=AJ7)*(BK4:BK13))</f>
        <v>0</v>
      </c>
      <c r="AW7" s="2">
        <f>SUMPRODUCT((A4:G13=AJ7)*(BL4:BL13))+SUMPRODUCT((J4:P13=AJ7)*(BM4:BM13))</f>
        <v>0</v>
      </c>
      <c r="AX7" s="2">
        <f>SUMPRODUCT((A4:G13=AJ7)*(BN4:BN13))+SUMPRODUCT((J4:P13=AJ7)*(BO4:BO13))</f>
        <v>0</v>
      </c>
      <c r="AY7" s="2">
        <f>AW7-AX7</f>
        <v>0</v>
      </c>
      <c r="AZ7" s="4">
        <f>SUM(AR7*1000+(AY7)/10+(AW7)/100)</f>
        <v>0</v>
      </c>
      <c r="BA7" s="4">
        <f>AZ7+0.000002</f>
        <v>2E-06</v>
      </c>
      <c r="BB7" s="1">
        <f t="shared" si="0"/>
        <v>0</v>
      </c>
      <c r="BC7" s="1">
        <f t="shared" si="1"/>
        <v>0</v>
      </c>
      <c r="BD7" s="1">
        <f t="shared" si="2"/>
        <v>0</v>
      </c>
      <c r="BE7" s="1">
        <f t="shared" si="3"/>
        <v>0</v>
      </c>
      <c r="BF7" s="1" t="b">
        <f t="shared" si="4"/>
        <v>0</v>
      </c>
      <c r="BG7" s="1" t="b">
        <f t="shared" si="5"/>
        <v>0</v>
      </c>
      <c r="BH7" s="1" t="b">
        <f t="shared" si="6"/>
        <v>0</v>
      </c>
      <c r="BI7" s="1" t="b">
        <f t="shared" si="7"/>
        <v>0</v>
      </c>
      <c r="BJ7" s="1" t="b">
        <f t="shared" si="8"/>
        <v>0</v>
      </c>
      <c r="BK7" s="1" t="b">
        <f t="shared" si="9"/>
        <v>0</v>
      </c>
      <c r="BL7" s="1">
        <f t="shared" si="10"/>
        <v>0</v>
      </c>
      <c r="BM7" s="1">
        <f t="shared" si="11"/>
        <v>0</v>
      </c>
      <c r="BN7" s="1">
        <f t="shared" si="12"/>
        <v>0</v>
      </c>
      <c r="BO7" s="1">
        <f t="shared" si="13"/>
        <v>0</v>
      </c>
      <c r="BP7" s="1">
        <f>VLOOKUP(AH7,AI4:AP8,2,0)</f>
        <v>0</v>
      </c>
      <c r="BQ7" s="1">
        <f>VLOOKUP(BP7,AJ4:BA8,17,0)</f>
        <v>0</v>
      </c>
      <c r="BR7" s="1">
        <f>RANK(BQ7,BQ4:BQ8)</f>
        <v>1</v>
      </c>
    </row>
    <row r="8" spans="1:70" ht="15">
      <c r="A8" s="23">
        <v>3</v>
      </c>
      <c r="B8" s="23"/>
      <c r="C8" s="23"/>
      <c r="D8" s="23"/>
      <c r="E8" s="23"/>
      <c r="F8" s="23"/>
      <c r="G8" s="23"/>
      <c r="H8" s="8"/>
      <c r="I8" s="8"/>
      <c r="J8" s="23">
        <f>AJ4</f>
        <v>0</v>
      </c>
      <c r="K8" s="23"/>
      <c r="L8" s="23"/>
      <c r="M8" s="23"/>
      <c r="N8" s="23"/>
      <c r="O8" s="23"/>
      <c r="P8" s="23"/>
      <c r="Q8" s="26"/>
      <c r="R8" s="23">
        <f>VLOOKUP(AH8,AI4:AP8,2,0)</f>
        <v>0</v>
      </c>
      <c r="S8" s="23"/>
      <c r="T8" s="23"/>
      <c r="U8" s="23"/>
      <c r="V8" s="23"/>
      <c r="W8" s="23"/>
      <c r="X8" s="23"/>
      <c r="Y8" s="9">
        <f>IF(BQ8=BQ7,BR7,BR8)</f>
        <v>1</v>
      </c>
      <c r="Z8" s="7">
        <f>VLOOKUP(R8,AJ4:AY8,9,0)</f>
        <v>0</v>
      </c>
      <c r="AA8" s="1">
        <f>VLOOKUP(R8,AJ4:AY8,10,0)</f>
        <v>0</v>
      </c>
      <c r="AB8" s="1">
        <f>VLOOKUP(R8,AJ4:AY8,11,0)</f>
        <v>0</v>
      </c>
      <c r="AC8" s="1">
        <f>VLOOKUP(R8,AJ4:AY8,12,0)</f>
        <v>0</v>
      </c>
      <c r="AD8" s="1">
        <f>VLOOKUP(R8,AJ4:AY8,13,0)</f>
        <v>0</v>
      </c>
      <c r="AE8" s="1">
        <f>VLOOKUP(R8,AJ4:AY8,14,0)</f>
        <v>0</v>
      </c>
      <c r="AF8" s="1">
        <f>VLOOKUP(R8,AJ4:AY8,15,0)</f>
        <v>0</v>
      </c>
      <c r="AG8" s="1">
        <f>VLOOKUP(R8,AJ4:AY8,16,0)</f>
        <v>0</v>
      </c>
      <c r="AH8" s="1">
        <v>5</v>
      </c>
      <c r="AI8" s="1">
        <f>AQ8</f>
        <v>5</v>
      </c>
      <c r="AJ8" s="27">
        <f>EQUIPES!A7</f>
        <v>0</v>
      </c>
      <c r="AK8" s="27"/>
      <c r="AL8" s="27"/>
      <c r="AM8" s="27"/>
      <c r="AN8" s="27"/>
      <c r="AO8" s="27"/>
      <c r="AP8" s="27"/>
      <c r="AQ8" s="2">
        <f>RANK(BA8,BA4:BA8)</f>
        <v>5</v>
      </c>
      <c r="AR8" s="2">
        <f>SUMPRODUCT((A4:G13=AJ8)*(BB4:BB13))+SUMPRODUCT((J4:P13=AJ8)*(BC4:BC13))</f>
        <v>0</v>
      </c>
      <c r="AS8" s="2">
        <f>SUMPRODUCT((A4:G13=AJ8)*(BD4:BD13))+SUMPRODUCT((J4:P13=AJ8)*(BE4:BE13))</f>
        <v>0</v>
      </c>
      <c r="AT8" s="2">
        <f>SUMPRODUCT((A4:G13=AJ8)*(BF4:BF13))+SUMPRODUCT((J4:P13=AJ8)*(BG4:BG13))</f>
        <v>0</v>
      </c>
      <c r="AU8" s="2">
        <f>SUMPRODUCT((A4:G13=AJ8)*(BH4:BH13))+SUMPRODUCT((J4:P13=AJ8)*(BI4:BI13))</f>
        <v>0</v>
      </c>
      <c r="AV8" s="2">
        <f>SUMPRODUCT((A4:G13=AJ8)*(BJ4:BJ13))+SUMPRODUCT((J4:P13=AJ8)*(BK4:BK13))</f>
        <v>0</v>
      </c>
      <c r="AW8" s="2">
        <f>SUMPRODUCT((A4:G13=AJ8)*(BL4:BL13))+SUMPRODUCT((J4:P13=AJ8)*(BM4:BM13))</f>
        <v>0</v>
      </c>
      <c r="AX8" s="2">
        <f>SUMPRODUCT((A4:G13=AJ8)*(BN4:BN13))+SUMPRODUCT((J4:P13=AJ8)*(BO4:BO13))</f>
        <v>0</v>
      </c>
      <c r="AY8" s="2">
        <f>AW8-AX8</f>
        <v>0</v>
      </c>
      <c r="AZ8" s="4">
        <f>SUM(AR8*1000+(AY8)/10+(AW8)/100)</f>
        <v>0</v>
      </c>
      <c r="BA8" s="4">
        <v>1E-06</v>
      </c>
      <c r="BB8" s="1">
        <f t="shared" si="0"/>
        <v>0</v>
      </c>
      <c r="BC8" s="1">
        <f t="shared" si="1"/>
        <v>0</v>
      </c>
      <c r="BD8" s="1">
        <f t="shared" si="2"/>
        <v>0</v>
      </c>
      <c r="BE8" s="1">
        <f t="shared" si="3"/>
        <v>0</v>
      </c>
      <c r="BF8" s="1" t="b">
        <f t="shared" si="4"/>
        <v>0</v>
      </c>
      <c r="BG8" s="1" t="b">
        <f t="shared" si="5"/>
        <v>0</v>
      </c>
      <c r="BH8" s="1" t="b">
        <f t="shared" si="6"/>
        <v>0</v>
      </c>
      <c r="BI8" s="1" t="b">
        <f t="shared" si="7"/>
        <v>0</v>
      </c>
      <c r="BJ8" s="1" t="b">
        <f t="shared" si="8"/>
        <v>0</v>
      </c>
      <c r="BK8" s="1" t="b">
        <f t="shared" si="9"/>
        <v>0</v>
      </c>
      <c r="BL8" s="1">
        <f t="shared" si="10"/>
        <v>0</v>
      </c>
      <c r="BM8" s="1">
        <f t="shared" si="11"/>
        <v>0</v>
      </c>
      <c r="BN8" s="1">
        <f t="shared" si="12"/>
        <v>0</v>
      </c>
      <c r="BO8" s="1">
        <f t="shared" si="13"/>
        <v>0</v>
      </c>
      <c r="BP8" s="1">
        <f>VLOOKUP(AH8,AI4:AP8,2,0)</f>
        <v>0</v>
      </c>
      <c r="BQ8" s="1">
        <f>VLOOKUP(BP8,AJ4:BA8,17,0)</f>
        <v>0</v>
      </c>
      <c r="BR8" s="1">
        <f>RANK(BQ8,BQ4:BQ8)</f>
        <v>1</v>
      </c>
    </row>
    <row r="9" spans="1:67" ht="15" customHeight="1">
      <c r="A9" s="23">
        <f>AJ7</f>
        <v>0</v>
      </c>
      <c r="B9" s="23"/>
      <c r="C9" s="23"/>
      <c r="D9" s="23"/>
      <c r="E9" s="23"/>
      <c r="F9" s="23"/>
      <c r="G9" s="23"/>
      <c r="H9" s="8"/>
      <c r="I9" s="8"/>
      <c r="J9" s="23">
        <f>AJ8</f>
        <v>0</v>
      </c>
      <c r="K9" s="23"/>
      <c r="L9" s="23"/>
      <c r="M9" s="23"/>
      <c r="N9" s="23"/>
      <c r="O9" s="23"/>
      <c r="P9" s="23"/>
      <c r="Q9" s="26"/>
      <c r="R9" s="25" t="s">
        <v>13</v>
      </c>
      <c r="S9" s="25"/>
      <c r="T9" s="25"/>
      <c r="U9" s="25"/>
      <c r="V9" s="25"/>
      <c r="W9" s="25"/>
      <c r="X9" s="25"/>
      <c r="Y9" s="24">
        <f>IF(H4="","",R4)</f>
      </c>
      <c r="Z9" s="24"/>
      <c r="AA9" s="24"/>
      <c r="AB9" s="24"/>
      <c r="AC9" s="24"/>
      <c r="AD9" s="24"/>
      <c r="AE9" s="24"/>
      <c r="AF9" s="24"/>
      <c r="AG9" s="24"/>
      <c r="BB9" s="1">
        <f t="shared" si="0"/>
        <v>0</v>
      </c>
      <c r="BC9" s="1">
        <f t="shared" si="1"/>
        <v>0</v>
      </c>
      <c r="BD9" s="1">
        <f t="shared" si="2"/>
        <v>0</v>
      </c>
      <c r="BE9" s="1">
        <f t="shared" si="3"/>
        <v>0</v>
      </c>
      <c r="BF9" s="1" t="b">
        <f t="shared" si="4"/>
        <v>0</v>
      </c>
      <c r="BG9" s="1" t="b">
        <f t="shared" si="5"/>
        <v>0</v>
      </c>
      <c r="BH9" s="1" t="b">
        <f t="shared" si="6"/>
        <v>0</v>
      </c>
      <c r="BI9" s="1" t="b">
        <f t="shared" si="7"/>
        <v>0</v>
      </c>
      <c r="BJ9" s="1" t="b">
        <f t="shared" si="8"/>
        <v>0</v>
      </c>
      <c r="BK9" s="1" t="b">
        <f t="shared" si="9"/>
        <v>0</v>
      </c>
      <c r="BL9" s="1">
        <f t="shared" si="10"/>
        <v>0</v>
      </c>
      <c r="BM9" s="1">
        <f t="shared" si="11"/>
        <v>0</v>
      </c>
      <c r="BN9" s="1">
        <f t="shared" si="12"/>
        <v>0</v>
      </c>
      <c r="BO9" s="1">
        <f t="shared" si="13"/>
        <v>0</v>
      </c>
    </row>
    <row r="10" spans="1:67" ht="15" customHeight="1">
      <c r="A10" s="23">
        <f>AJ5</f>
        <v>0</v>
      </c>
      <c r="B10" s="23"/>
      <c r="C10" s="23"/>
      <c r="D10" s="23"/>
      <c r="E10" s="23"/>
      <c r="F10" s="23"/>
      <c r="G10" s="23"/>
      <c r="H10" s="8"/>
      <c r="I10" s="8"/>
      <c r="J10" s="23">
        <f>AJ6</f>
        <v>0</v>
      </c>
      <c r="K10" s="23"/>
      <c r="L10" s="23"/>
      <c r="M10" s="23"/>
      <c r="N10" s="23"/>
      <c r="O10" s="23"/>
      <c r="P10" s="23"/>
      <c r="Q10" s="26"/>
      <c r="R10" s="25"/>
      <c r="S10" s="25"/>
      <c r="T10" s="25"/>
      <c r="U10" s="25"/>
      <c r="V10" s="25"/>
      <c r="W10" s="25"/>
      <c r="X10" s="25"/>
      <c r="Y10" s="24"/>
      <c r="Z10" s="24"/>
      <c r="AA10" s="24"/>
      <c r="AB10" s="24"/>
      <c r="AC10" s="24"/>
      <c r="AD10" s="24"/>
      <c r="AE10" s="24"/>
      <c r="AF10" s="24"/>
      <c r="AG10" s="24"/>
      <c r="BB10" s="1">
        <f t="shared" si="0"/>
        <v>0</v>
      </c>
      <c r="BC10" s="1">
        <f t="shared" si="1"/>
        <v>0</v>
      </c>
      <c r="BD10" s="1">
        <f t="shared" si="2"/>
        <v>0</v>
      </c>
      <c r="BE10" s="1">
        <f t="shared" si="3"/>
        <v>0</v>
      </c>
      <c r="BF10" s="1" t="b">
        <f t="shared" si="4"/>
        <v>0</v>
      </c>
      <c r="BG10" s="1" t="b">
        <f t="shared" si="5"/>
        <v>0</v>
      </c>
      <c r="BH10" s="1" t="b">
        <f t="shared" si="6"/>
        <v>0</v>
      </c>
      <c r="BI10" s="1" t="b">
        <f t="shared" si="7"/>
        <v>0</v>
      </c>
      <c r="BJ10" s="1" t="b">
        <f t="shared" si="8"/>
        <v>0</v>
      </c>
      <c r="BK10" s="1" t="b">
        <f t="shared" si="9"/>
        <v>0</v>
      </c>
      <c r="BL10" s="1">
        <f t="shared" si="10"/>
        <v>0</v>
      </c>
      <c r="BM10" s="1">
        <f t="shared" si="11"/>
        <v>0</v>
      </c>
      <c r="BN10" s="1">
        <f t="shared" si="12"/>
        <v>0</v>
      </c>
      <c r="BO10" s="1">
        <f t="shared" si="13"/>
        <v>0</v>
      </c>
    </row>
    <row r="11" spans="1:67" ht="15" customHeight="1">
      <c r="A11" s="23">
        <f>AJ7</f>
        <v>0</v>
      </c>
      <c r="B11" s="23"/>
      <c r="C11" s="23"/>
      <c r="D11" s="23"/>
      <c r="E11" s="23"/>
      <c r="F11" s="23"/>
      <c r="G11" s="23"/>
      <c r="H11" s="8"/>
      <c r="I11" s="8"/>
      <c r="J11" s="23">
        <f>AJ4</f>
        <v>0</v>
      </c>
      <c r="K11" s="23"/>
      <c r="L11" s="23"/>
      <c r="M11" s="23"/>
      <c r="N11" s="23"/>
      <c r="O11" s="23"/>
      <c r="P11" s="23"/>
      <c r="Q11" s="26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BB11" s="1">
        <f t="shared" si="0"/>
        <v>0</v>
      </c>
      <c r="BC11" s="1">
        <f t="shared" si="1"/>
        <v>0</v>
      </c>
      <c r="BD11" s="1">
        <f t="shared" si="2"/>
        <v>0</v>
      </c>
      <c r="BE11" s="1">
        <f t="shared" si="3"/>
        <v>0</v>
      </c>
      <c r="BF11" s="1" t="b">
        <f t="shared" si="4"/>
        <v>0</v>
      </c>
      <c r="BG11" s="1" t="b">
        <f t="shared" si="5"/>
        <v>0</v>
      </c>
      <c r="BH11" s="1" t="b">
        <f t="shared" si="6"/>
        <v>0</v>
      </c>
      <c r="BI11" s="1" t="b">
        <f t="shared" si="7"/>
        <v>0</v>
      </c>
      <c r="BJ11" s="1" t="b">
        <f t="shared" si="8"/>
        <v>0</v>
      </c>
      <c r="BK11" s="1" t="b">
        <f t="shared" si="9"/>
        <v>0</v>
      </c>
      <c r="BL11" s="1">
        <f t="shared" si="10"/>
        <v>0</v>
      </c>
      <c r="BM11" s="1">
        <f t="shared" si="11"/>
        <v>0</v>
      </c>
      <c r="BN11" s="1">
        <f t="shared" si="12"/>
        <v>0</v>
      </c>
      <c r="BO11" s="1">
        <f t="shared" si="13"/>
        <v>0</v>
      </c>
    </row>
    <row r="12" spans="1:67" ht="15" customHeight="1">
      <c r="A12" s="23">
        <f>AJ8</f>
        <v>0</v>
      </c>
      <c r="B12" s="23"/>
      <c r="C12" s="23"/>
      <c r="D12" s="23"/>
      <c r="E12" s="23"/>
      <c r="F12" s="23"/>
      <c r="G12" s="23"/>
      <c r="H12" s="8"/>
      <c r="I12" s="8"/>
      <c r="J12" s="23">
        <f>AJ6</f>
        <v>0</v>
      </c>
      <c r="K12" s="23"/>
      <c r="L12" s="23"/>
      <c r="M12" s="23"/>
      <c r="N12" s="23"/>
      <c r="O12" s="23"/>
      <c r="P12" s="23"/>
      <c r="Q12" s="26"/>
      <c r="R12" s="25"/>
      <c r="S12" s="25"/>
      <c r="T12" s="25"/>
      <c r="U12" s="25"/>
      <c r="V12" s="25"/>
      <c r="W12" s="25"/>
      <c r="X12" s="25"/>
      <c r="Y12" s="24">
        <f>IF(H4="","",R5)</f>
      </c>
      <c r="Z12" s="24"/>
      <c r="AA12" s="24"/>
      <c r="AB12" s="24"/>
      <c r="AC12" s="24"/>
      <c r="AD12" s="24"/>
      <c r="AE12" s="24"/>
      <c r="AF12" s="24"/>
      <c r="AG12" s="24"/>
      <c r="BB12" s="1">
        <f t="shared" si="0"/>
        <v>0</v>
      </c>
      <c r="BC12" s="1">
        <f t="shared" si="1"/>
        <v>0</v>
      </c>
      <c r="BD12" s="1">
        <f t="shared" si="2"/>
        <v>0</v>
      </c>
      <c r="BE12" s="1">
        <f t="shared" si="3"/>
        <v>0</v>
      </c>
      <c r="BF12" s="1" t="b">
        <f t="shared" si="4"/>
        <v>0</v>
      </c>
      <c r="BG12" s="1" t="b">
        <f t="shared" si="5"/>
        <v>0</v>
      </c>
      <c r="BH12" s="1" t="b">
        <f t="shared" si="6"/>
        <v>0</v>
      </c>
      <c r="BI12" s="1" t="b">
        <f t="shared" si="7"/>
        <v>0</v>
      </c>
      <c r="BJ12" s="1" t="b">
        <f t="shared" si="8"/>
        <v>0</v>
      </c>
      <c r="BK12" s="1" t="b">
        <f t="shared" si="9"/>
        <v>0</v>
      </c>
      <c r="BL12" s="1">
        <f t="shared" si="10"/>
        <v>0</v>
      </c>
      <c r="BM12" s="1">
        <f t="shared" si="11"/>
        <v>0</v>
      </c>
      <c r="BN12" s="1">
        <f t="shared" si="12"/>
        <v>0</v>
      </c>
      <c r="BO12" s="1">
        <f t="shared" si="13"/>
        <v>0</v>
      </c>
    </row>
    <row r="13" spans="1:67" ht="15">
      <c r="A13" s="23">
        <f>AJ5</f>
        <v>0</v>
      </c>
      <c r="B13" s="23"/>
      <c r="C13" s="23"/>
      <c r="D13" s="23"/>
      <c r="E13" s="23"/>
      <c r="F13" s="23"/>
      <c r="G13" s="23"/>
      <c r="H13" s="8"/>
      <c r="I13" s="8"/>
      <c r="J13" s="23">
        <f>AJ4</f>
        <v>0</v>
      </c>
      <c r="K13" s="23"/>
      <c r="L13" s="23"/>
      <c r="M13" s="23"/>
      <c r="N13" s="23"/>
      <c r="O13" s="23"/>
      <c r="P13" s="23"/>
      <c r="Q13" s="26"/>
      <c r="R13" s="25"/>
      <c r="S13" s="25"/>
      <c r="T13" s="25"/>
      <c r="U13" s="25"/>
      <c r="V13" s="25"/>
      <c r="W13" s="25"/>
      <c r="X13" s="25"/>
      <c r="Y13" s="24"/>
      <c r="Z13" s="24"/>
      <c r="AA13" s="24"/>
      <c r="AB13" s="24"/>
      <c r="AC13" s="24"/>
      <c r="AD13" s="24"/>
      <c r="AE13" s="24"/>
      <c r="AF13" s="24"/>
      <c r="AG13" s="24"/>
      <c r="BB13" s="1">
        <f t="shared" si="0"/>
        <v>0</v>
      </c>
      <c r="BC13" s="1">
        <f t="shared" si="1"/>
        <v>0</v>
      </c>
      <c r="BD13" s="1">
        <f t="shared" si="2"/>
        <v>0</v>
      </c>
      <c r="BE13" s="1">
        <f t="shared" si="3"/>
        <v>0</v>
      </c>
      <c r="BF13" s="1" t="b">
        <f t="shared" si="4"/>
        <v>0</v>
      </c>
      <c r="BG13" s="1" t="b">
        <f t="shared" si="5"/>
        <v>0</v>
      </c>
      <c r="BH13" s="1" t="b">
        <f t="shared" si="6"/>
        <v>0</v>
      </c>
      <c r="BI13" s="1" t="b">
        <f t="shared" si="7"/>
        <v>0</v>
      </c>
      <c r="BJ13" s="1" t="b">
        <f t="shared" si="8"/>
        <v>0</v>
      </c>
      <c r="BK13" s="1" t="b">
        <f t="shared" si="9"/>
        <v>0</v>
      </c>
      <c r="BL13" s="1">
        <f t="shared" si="10"/>
        <v>0</v>
      </c>
      <c r="BM13" s="1">
        <f t="shared" si="11"/>
        <v>0</v>
      </c>
      <c r="BN13" s="1">
        <f t="shared" si="12"/>
        <v>0</v>
      </c>
      <c r="BO13" s="1">
        <f t="shared" si="13"/>
        <v>0</v>
      </c>
    </row>
    <row r="14" spans="1:53" ht="27">
      <c r="A14" s="28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6"/>
      <c r="R14" s="28" t="s">
        <v>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J14" s="29" t="s">
        <v>12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3"/>
      <c r="BA14" s="3"/>
    </row>
    <row r="15" spans="1:53" ht="27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6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"/>
      <c r="BA15" s="3"/>
    </row>
    <row r="16" spans="1:70" ht="15">
      <c r="A16" s="30" t="s">
        <v>0</v>
      </c>
      <c r="B16" s="30"/>
      <c r="C16" s="30"/>
      <c r="D16" s="30"/>
      <c r="E16" s="30"/>
      <c r="F16" s="30"/>
      <c r="G16" s="30"/>
      <c r="H16" s="6" t="s">
        <v>1</v>
      </c>
      <c r="I16" s="6" t="s">
        <v>1</v>
      </c>
      <c r="J16" s="30" t="s">
        <v>0</v>
      </c>
      <c r="K16" s="30"/>
      <c r="L16" s="30"/>
      <c r="M16" s="30"/>
      <c r="N16" s="30"/>
      <c r="O16" s="30"/>
      <c r="P16" s="30"/>
      <c r="Q16" s="26"/>
      <c r="R16" s="30" t="s">
        <v>0</v>
      </c>
      <c r="S16" s="30"/>
      <c r="T16" s="30"/>
      <c r="U16" s="30"/>
      <c r="V16" s="30"/>
      <c r="W16" s="30"/>
      <c r="X16" s="30"/>
      <c r="Y16" s="6" t="s">
        <v>2</v>
      </c>
      <c r="Z16" s="6" t="s">
        <v>3</v>
      </c>
      <c r="AA16" s="6" t="s">
        <v>4</v>
      </c>
      <c r="AB16" s="6" t="s">
        <v>5</v>
      </c>
      <c r="AC16" s="6" t="s">
        <v>6</v>
      </c>
      <c r="AD16" s="6" t="s">
        <v>7</v>
      </c>
      <c r="AE16" s="6" t="s">
        <v>8</v>
      </c>
      <c r="AF16" s="6" t="s">
        <v>9</v>
      </c>
      <c r="AG16" s="6" t="s">
        <v>10</v>
      </c>
      <c r="AI16" s="1" t="s">
        <v>2</v>
      </c>
      <c r="AJ16" s="27" t="s">
        <v>0</v>
      </c>
      <c r="AK16" s="27"/>
      <c r="AL16" s="27"/>
      <c r="AM16" s="27"/>
      <c r="AN16" s="27"/>
      <c r="AO16" s="27"/>
      <c r="AP16" s="27"/>
      <c r="AQ16" s="2" t="s">
        <v>2</v>
      </c>
      <c r="AR16" s="2" t="s">
        <v>3</v>
      </c>
      <c r="AS16" s="2" t="s">
        <v>4</v>
      </c>
      <c r="AT16" s="2" t="s">
        <v>5</v>
      </c>
      <c r="AU16" s="2" t="s">
        <v>6</v>
      </c>
      <c r="AV16" s="2" t="s">
        <v>7</v>
      </c>
      <c r="AW16" s="2" t="s">
        <v>8</v>
      </c>
      <c r="AX16" s="2" t="s">
        <v>9</v>
      </c>
      <c r="AY16" s="2" t="s">
        <v>10</v>
      </c>
      <c r="AZ16" s="4" t="s">
        <v>14</v>
      </c>
      <c r="BA16" s="4" t="s">
        <v>14</v>
      </c>
      <c r="BB16" s="1" t="s">
        <v>3</v>
      </c>
      <c r="BC16" s="1" t="s">
        <v>3</v>
      </c>
      <c r="BD16" s="1" t="s">
        <v>4</v>
      </c>
      <c r="BE16" s="1" t="s">
        <v>4</v>
      </c>
      <c r="BF16" s="1" t="s">
        <v>5</v>
      </c>
      <c r="BG16" s="1" t="s">
        <v>5</v>
      </c>
      <c r="BH16" s="1" t="s">
        <v>6</v>
      </c>
      <c r="BI16" s="1" t="s">
        <v>6</v>
      </c>
      <c r="BJ16" s="1" t="s">
        <v>7</v>
      </c>
      <c r="BK16" s="1" t="s">
        <v>7</v>
      </c>
      <c r="BL16" s="1" t="s">
        <v>8</v>
      </c>
      <c r="BM16" s="1" t="s">
        <v>8</v>
      </c>
      <c r="BN16" s="1" t="s">
        <v>9</v>
      </c>
      <c r="BO16" s="1" t="s">
        <v>9</v>
      </c>
      <c r="BP16" s="1" t="s">
        <v>0</v>
      </c>
      <c r="BQ16" s="1" t="s">
        <v>14</v>
      </c>
      <c r="BR16" s="1" t="s">
        <v>2</v>
      </c>
    </row>
    <row r="17" spans="1:70" ht="15">
      <c r="A17" s="23">
        <f>AJ18</f>
        <v>0</v>
      </c>
      <c r="B17" s="23"/>
      <c r="C17" s="23"/>
      <c r="D17" s="23"/>
      <c r="E17" s="23"/>
      <c r="F17" s="23"/>
      <c r="G17" s="23"/>
      <c r="H17" s="8"/>
      <c r="I17" s="8"/>
      <c r="J17" s="23">
        <f>AJ21</f>
        <v>0</v>
      </c>
      <c r="K17" s="23"/>
      <c r="L17" s="23"/>
      <c r="M17" s="23"/>
      <c r="N17" s="23"/>
      <c r="O17" s="23"/>
      <c r="P17" s="23"/>
      <c r="Q17" s="26"/>
      <c r="R17" s="23">
        <f>VLOOKUP(AH17,AI17:AP21,2,0)</f>
        <v>0</v>
      </c>
      <c r="S17" s="23"/>
      <c r="T17" s="23"/>
      <c r="U17" s="23"/>
      <c r="V17" s="23"/>
      <c r="W17" s="23"/>
      <c r="X17" s="23"/>
      <c r="Y17" s="9">
        <v>1</v>
      </c>
      <c r="Z17" s="7">
        <f>VLOOKUP(R17,AJ17:AY21,9,0)</f>
        <v>0</v>
      </c>
      <c r="AA17" s="1">
        <f>VLOOKUP(R17,AJ17:AY21,10,0)</f>
        <v>0</v>
      </c>
      <c r="AB17" s="1">
        <f>VLOOKUP(R17,AJ17:AY21,11,0)</f>
        <v>0</v>
      </c>
      <c r="AC17" s="1">
        <f>VLOOKUP(R17,AJ17:AY21,12,0)</f>
        <v>0</v>
      </c>
      <c r="AD17" s="1">
        <f>VLOOKUP(R17,AJ17:AY21,13,0)</f>
        <v>0</v>
      </c>
      <c r="AE17" s="1">
        <f>VLOOKUP(R17,AJ17:AY21,14,0)</f>
        <v>0</v>
      </c>
      <c r="AF17" s="1">
        <f>VLOOKUP(R17,AJ17:AY21,15,0)</f>
        <v>0</v>
      </c>
      <c r="AG17" s="1">
        <f>VLOOKUP(R17,AJ17:AY21,16,0)</f>
        <v>0</v>
      </c>
      <c r="AH17" s="1">
        <v>1</v>
      </c>
      <c r="AI17" s="1">
        <f>AQ17</f>
        <v>1</v>
      </c>
      <c r="AJ17" s="27">
        <f>EQUIPES!B3</f>
        <v>0</v>
      </c>
      <c r="AK17" s="27"/>
      <c r="AL17" s="27"/>
      <c r="AM17" s="27"/>
      <c r="AN17" s="27"/>
      <c r="AO17" s="27"/>
      <c r="AP17" s="27"/>
      <c r="AQ17" s="2">
        <f>RANK(BA17,BA17:BA21)</f>
        <v>1</v>
      </c>
      <c r="AR17" s="2">
        <f>SUMPRODUCT((A17:G26=AJ17)*(BB17:BB26))+SUMPRODUCT((J17:P26=AJ17)*(BC17:BC26))</f>
        <v>0</v>
      </c>
      <c r="AS17" s="2">
        <f>SUMPRODUCT((A17:G26=AJ17)*(BD17:BD26))+SUMPRODUCT((J17:P26=AJ17)*(BE17:BE26))</f>
        <v>0</v>
      </c>
      <c r="AT17" s="2">
        <f>SUMPRODUCT((A17:G26=AJ17)*(BF17:BF26))+SUMPRODUCT((J17:P26=AJ17)*(BG17:BG26))</f>
        <v>0</v>
      </c>
      <c r="AU17" s="2">
        <f>SUMPRODUCT((A17:G26=AJ17)*(BH17:BH26))+SUMPRODUCT((J17:P26=AJ17)*(BI17:BI26))</f>
        <v>0</v>
      </c>
      <c r="AV17" s="2">
        <f>SUMPRODUCT((A17:G26=AJ17)*(BJ17:BJ26))+SUMPRODUCT((J17:P26=AJ17)*(BK17:BK26))</f>
        <v>0</v>
      </c>
      <c r="AW17" s="2">
        <f>SUMPRODUCT((A17:G26=AJ17)*(BL17:BL26))+SUMPRODUCT((J17:P26=AJ17)*(BM17:BM26))</f>
        <v>0</v>
      </c>
      <c r="AX17" s="2">
        <f>SUMPRODUCT((A17:G26=AJ17)*(BN17:BN26))+SUMPRODUCT((J17:P26=AJ17)*(BO17:BO26))</f>
        <v>0</v>
      </c>
      <c r="AY17" s="2">
        <f>AW17-AX17</f>
        <v>0</v>
      </c>
      <c r="AZ17" s="4">
        <f>SUM(AR17*1000+(AY17)/10+(AW17)/100)</f>
        <v>0</v>
      </c>
      <c r="BA17" s="4">
        <f>AZ17+0.000005</f>
        <v>5E-06</v>
      </c>
      <c r="BB17" s="1">
        <f aca="true" t="shared" si="14" ref="BB17:BB26">IF(H17="",0,IF(H17&gt;I17,3,IF(H17=I17,1,IF(H17&lt;I17,0))))</f>
        <v>0</v>
      </c>
      <c r="BC17" s="1">
        <f aca="true" t="shared" si="15" ref="BC17:BC26">IF(I17="",0,IF(I17&gt;H17,3,IF(I17=H17,1,IF(I17&lt;H17,0))))</f>
        <v>0</v>
      </c>
      <c r="BD17" s="1">
        <f aca="true" t="shared" si="16" ref="BD17:BD26">IF(H17="",0,1)</f>
        <v>0</v>
      </c>
      <c r="BE17" s="1">
        <f aca="true" t="shared" si="17" ref="BE17:BE26">IF(I17="",0,1)</f>
        <v>0</v>
      </c>
      <c r="BF17" s="1" t="b">
        <f aca="true" t="shared" si="18" ref="BF17:BF26">IF(H17&lt;&gt;"",IF(H17&gt;I17,1))</f>
        <v>0</v>
      </c>
      <c r="BG17" s="1" t="b">
        <f aca="true" t="shared" si="19" ref="BG17:BG26">IF(I17&lt;&gt;"",IF(I17&gt;H17,1))</f>
        <v>0</v>
      </c>
      <c r="BH17" s="1" t="b">
        <f aca="true" t="shared" si="20" ref="BH17:BH26">IF(H17&lt;&gt;"",IF(H17=I17,1))</f>
        <v>0</v>
      </c>
      <c r="BI17" s="1" t="b">
        <f aca="true" t="shared" si="21" ref="BI17:BI26">IF(I17&lt;&gt;"",IF(I17=H17,1))</f>
        <v>0</v>
      </c>
      <c r="BJ17" s="1" t="b">
        <f aca="true" t="shared" si="22" ref="BJ17:BJ26">IF(H17&lt;&gt;"",IF(H17&lt;I17,1))</f>
        <v>0</v>
      </c>
      <c r="BK17" s="1" t="b">
        <f aca="true" t="shared" si="23" ref="BK17:BK26">IF(I17&lt;&gt;"",IF(I17&lt;H17,1))</f>
        <v>0</v>
      </c>
      <c r="BL17" s="1">
        <f aca="true" t="shared" si="24" ref="BL17:BL26">H17</f>
        <v>0</v>
      </c>
      <c r="BM17" s="1">
        <f aca="true" t="shared" si="25" ref="BM17:BM26">I17</f>
        <v>0</v>
      </c>
      <c r="BN17" s="1">
        <f aca="true" t="shared" si="26" ref="BN17:BN26">I17</f>
        <v>0</v>
      </c>
      <c r="BO17" s="1">
        <f aca="true" t="shared" si="27" ref="BO17:BO26">H17</f>
        <v>0</v>
      </c>
      <c r="BP17" s="1">
        <f>VLOOKUP(AH17,AI17:AP21,2,0)</f>
        <v>0</v>
      </c>
      <c r="BQ17" s="1">
        <f>VLOOKUP(BP17,AJ17:BA21,17,0)</f>
        <v>0</v>
      </c>
      <c r="BR17" s="1">
        <f>RANK(BQ17,BQ17:BQ21)</f>
        <v>1</v>
      </c>
    </row>
    <row r="18" spans="1:70" ht="15">
      <c r="A18" s="23">
        <f>AJ19</f>
        <v>0</v>
      </c>
      <c r="B18" s="23"/>
      <c r="C18" s="23"/>
      <c r="D18" s="23"/>
      <c r="E18" s="23"/>
      <c r="F18" s="23"/>
      <c r="G18" s="23"/>
      <c r="H18" s="8"/>
      <c r="I18" s="8"/>
      <c r="J18" s="23">
        <f>AJ20</f>
        <v>0</v>
      </c>
      <c r="K18" s="23"/>
      <c r="L18" s="23"/>
      <c r="M18" s="23"/>
      <c r="N18" s="23"/>
      <c r="O18" s="23"/>
      <c r="P18" s="23"/>
      <c r="Q18" s="26"/>
      <c r="R18" s="23">
        <f>VLOOKUP(AH18,AI17:AP21,2,0)</f>
        <v>0</v>
      </c>
      <c r="S18" s="23"/>
      <c r="T18" s="23"/>
      <c r="U18" s="23"/>
      <c r="V18" s="23"/>
      <c r="W18" s="23"/>
      <c r="X18" s="23"/>
      <c r="Y18" s="9">
        <f>IF(BQ18=BQ17,BR17,BR18)</f>
        <v>1</v>
      </c>
      <c r="Z18" s="7">
        <f>VLOOKUP(R18,AJ17:AY21,9,0)</f>
        <v>0</v>
      </c>
      <c r="AA18" s="1">
        <f>VLOOKUP(R18,AJ17:AY21,10,0)</f>
        <v>0</v>
      </c>
      <c r="AB18" s="1">
        <f>VLOOKUP(R18,AJ17:AY21,11,0)</f>
        <v>0</v>
      </c>
      <c r="AC18" s="1">
        <f>VLOOKUP(R18,AJ17:AY21,12,0)</f>
        <v>0</v>
      </c>
      <c r="AD18" s="1">
        <f>VLOOKUP(R18,AJ17:AY21,13,0)</f>
        <v>0</v>
      </c>
      <c r="AE18" s="1">
        <f>VLOOKUP(R18,AJ17:AY21,14,0)</f>
        <v>0</v>
      </c>
      <c r="AF18" s="1">
        <f>VLOOKUP(R18,AJ17:AY21,15,0)</f>
        <v>0</v>
      </c>
      <c r="AG18" s="1">
        <f>VLOOKUP(R18,AJ17:AY21,16,0)</f>
        <v>0</v>
      </c>
      <c r="AH18" s="1">
        <v>2</v>
      </c>
      <c r="AI18" s="1">
        <f>AQ18</f>
        <v>2</v>
      </c>
      <c r="AJ18" s="27">
        <f>EQUIPES!B4</f>
        <v>0</v>
      </c>
      <c r="AK18" s="27"/>
      <c r="AL18" s="27"/>
      <c r="AM18" s="27"/>
      <c r="AN18" s="27"/>
      <c r="AO18" s="27"/>
      <c r="AP18" s="27"/>
      <c r="AQ18" s="2">
        <f>RANK(BA18,BA17:BA21)</f>
        <v>2</v>
      </c>
      <c r="AR18" s="2">
        <f>SUMPRODUCT((A17:G26=AJ18)*(BB17:BB26))+SUMPRODUCT((J17:P26=AJ18)*(BC17:BC26))</f>
        <v>0</v>
      </c>
      <c r="AS18" s="2">
        <f>SUMPRODUCT((A17:G26=AJ18)*(BD17:BD26))+SUMPRODUCT((J17:P26=AJ18)*(BE17:BE26))</f>
        <v>0</v>
      </c>
      <c r="AT18" s="2">
        <f>SUMPRODUCT((A17:G26=AJ18)*(BF17:BF26))+SUMPRODUCT((J17:P26=AJ18)*(BG17:BG26))</f>
        <v>0</v>
      </c>
      <c r="AU18" s="2">
        <f>SUMPRODUCT((A17:G26=AJ18)*(BH17:BH26))+SUMPRODUCT((J17:P26=AJ18)*(BI17:BI26))</f>
        <v>0</v>
      </c>
      <c r="AV18" s="2">
        <f>SUMPRODUCT((A17:G26=AJ18)*(BJ17:BJ26))+SUMPRODUCT((J17:P26=AJ18)*(BK17:BK26))</f>
        <v>0</v>
      </c>
      <c r="AW18" s="2">
        <f>SUMPRODUCT((A17:G26=AJ18)*(BL17:BL26))+SUMPRODUCT((J17:P26=AJ18)*(BM17:BM26))</f>
        <v>0</v>
      </c>
      <c r="AX18" s="2">
        <f>SUMPRODUCT((A17:G26=AJ18)*(BN17:BN26))+SUMPRODUCT((J17:P26=AJ18)*(BO17:BO26))</f>
        <v>0</v>
      </c>
      <c r="AY18" s="2">
        <f>AW18-AX18</f>
        <v>0</v>
      </c>
      <c r="AZ18" s="4">
        <f>SUM(AR18*1000+(AY18)/10+(AW18)/100)</f>
        <v>0</v>
      </c>
      <c r="BA18" s="4">
        <f>AZ18+0.000004</f>
        <v>4E-06</v>
      </c>
      <c r="BB18" s="1">
        <f t="shared" si="14"/>
        <v>0</v>
      </c>
      <c r="BC18" s="1">
        <f t="shared" si="15"/>
        <v>0</v>
      </c>
      <c r="BD18" s="1">
        <f t="shared" si="16"/>
        <v>0</v>
      </c>
      <c r="BE18" s="1">
        <f t="shared" si="17"/>
        <v>0</v>
      </c>
      <c r="BF18" s="1" t="b">
        <f t="shared" si="18"/>
        <v>0</v>
      </c>
      <c r="BG18" s="1" t="b">
        <f t="shared" si="19"/>
        <v>0</v>
      </c>
      <c r="BH18" s="1" t="b">
        <f t="shared" si="20"/>
        <v>0</v>
      </c>
      <c r="BI18" s="1" t="b">
        <f t="shared" si="21"/>
        <v>0</v>
      </c>
      <c r="BJ18" s="1" t="b">
        <f t="shared" si="22"/>
        <v>0</v>
      </c>
      <c r="BK18" s="1" t="b">
        <f t="shared" si="23"/>
        <v>0</v>
      </c>
      <c r="BL18" s="1">
        <f t="shared" si="24"/>
        <v>0</v>
      </c>
      <c r="BM18" s="1">
        <f t="shared" si="25"/>
        <v>0</v>
      </c>
      <c r="BN18" s="1">
        <f t="shared" si="26"/>
        <v>0</v>
      </c>
      <c r="BO18" s="1">
        <f t="shared" si="27"/>
        <v>0</v>
      </c>
      <c r="BP18" s="1">
        <f>VLOOKUP(AH18,AI17:AP21,2,0)</f>
        <v>0</v>
      </c>
      <c r="BQ18" s="1">
        <f>VLOOKUP(BP18,AJ17:BA21,17,0)</f>
        <v>0</v>
      </c>
      <c r="BR18" s="1">
        <f>RANK(BQ18,BQ17:BQ21)</f>
        <v>1</v>
      </c>
    </row>
    <row r="19" spans="1:70" ht="15">
      <c r="A19" s="23">
        <f>AJ21</f>
        <v>0</v>
      </c>
      <c r="B19" s="23"/>
      <c r="C19" s="23"/>
      <c r="D19" s="23"/>
      <c r="E19" s="23"/>
      <c r="F19" s="23"/>
      <c r="G19" s="23"/>
      <c r="H19" s="8"/>
      <c r="I19" s="8"/>
      <c r="J19" s="23">
        <f>AJ17</f>
        <v>0</v>
      </c>
      <c r="K19" s="23"/>
      <c r="L19" s="23"/>
      <c r="M19" s="23"/>
      <c r="N19" s="23"/>
      <c r="O19" s="23"/>
      <c r="P19" s="23"/>
      <c r="Q19" s="26"/>
      <c r="R19" s="23">
        <f>VLOOKUP(AH19,AI17:AP21,2,0)</f>
        <v>0</v>
      </c>
      <c r="S19" s="23"/>
      <c r="T19" s="23"/>
      <c r="U19" s="23"/>
      <c r="V19" s="23"/>
      <c r="W19" s="23"/>
      <c r="X19" s="23"/>
      <c r="Y19" s="9">
        <f>IF(BQ19=BQ18,BR18,BR19)</f>
        <v>1</v>
      </c>
      <c r="Z19" s="7">
        <f>VLOOKUP(R19,AJ17:AY21,9,0)</f>
        <v>0</v>
      </c>
      <c r="AA19" s="1">
        <f>VLOOKUP(R19,AJ17:AY21,10,0)</f>
        <v>0</v>
      </c>
      <c r="AB19" s="1">
        <f>VLOOKUP(R19,AJ17:AY21,11,0)</f>
        <v>0</v>
      </c>
      <c r="AC19" s="1">
        <f>VLOOKUP(R19,AJ17:AY21,12,0)</f>
        <v>0</v>
      </c>
      <c r="AD19" s="1">
        <f>VLOOKUP(R19,AJ17:AY21,13,0)</f>
        <v>0</v>
      </c>
      <c r="AE19" s="1">
        <f>VLOOKUP(R19,AJ17:AY21,14,0)</f>
        <v>0</v>
      </c>
      <c r="AF19" s="1">
        <f>VLOOKUP(R19,AJ17:AY21,15,0)</f>
        <v>0</v>
      </c>
      <c r="AG19" s="1">
        <f>VLOOKUP(R19,AJ17:AY21,16,0)</f>
        <v>0</v>
      </c>
      <c r="AH19" s="1">
        <v>3</v>
      </c>
      <c r="AI19" s="1">
        <f>AQ19</f>
        <v>3</v>
      </c>
      <c r="AJ19" s="27">
        <f>EQUIPES!B5</f>
        <v>0</v>
      </c>
      <c r="AK19" s="27"/>
      <c r="AL19" s="27"/>
      <c r="AM19" s="27"/>
      <c r="AN19" s="27"/>
      <c r="AO19" s="27"/>
      <c r="AP19" s="27"/>
      <c r="AQ19" s="2">
        <f>RANK(BA19,BA17:BA21)</f>
        <v>3</v>
      </c>
      <c r="AR19" s="2">
        <f>SUMPRODUCT((A17:G26=AJ19)*(BB17:BB26))+SUMPRODUCT((J17:P26=AJ19)*(BC17:BC26))</f>
        <v>0</v>
      </c>
      <c r="AS19" s="2">
        <f>SUMPRODUCT((A17:G26=AJ19)*(BD17:BD26))+SUMPRODUCT((J17:P26=AJ19)*(BE17:BE26))</f>
        <v>0</v>
      </c>
      <c r="AT19" s="2">
        <f>SUMPRODUCT((A17:G26=AJ19)*(BF17:BF26))+SUMPRODUCT((J17:P26=AJ19)*(BG17:BG26))</f>
        <v>0</v>
      </c>
      <c r="AU19" s="2">
        <f>SUMPRODUCT((A17:G26=AJ19)*(BH17:BH26))+SUMPRODUCT((J17:P26=AJ19)*(BI17:BI26))</f>
        <v>0</v>
      </c>
      <c r="AV19" s="2">
        <f>SUMPRODUCT((A17:G26=AJ19)*(BJ17:BJ26))+SUMPRODUCT((J17:P26=AJ19)*(BK17:BK26))</f>
        <v>0</v>
      </c>
      <c r="AW19" s="2">
        <f>SUMPRODUCT((A17:G26=AJ19)*(BL17:BL26))+SUMPRODUCT((J17:P26=AJ19)*(BM17:BM26))</f>
        <v>0</v>
      </c>
      <c r="AX19" s="2">
        <f>SUMPRODUCT((A17:G26=AJ19)*(BN17:BN26))+SUMPRODUCT((J17:P26=AJ19)*(BO17:BO26))</f>
        <v>0</v>
      </c>
      <c r="AY19" s="2">
        <f>AW19-AX19</f>
        <v>0</v>
      </c>
      <c r="AZ19" s="4">
        <f>SUM(AR19*1000+(AY19)/10+(AW19)/100)</f>
        <v>0</v>
      </c>
      <c r="BA19" s="4">
        <f>AZ19+0.000003</f>
        <v>3E-06</v>
      </c>
      <c r="BB19" s="1">
        <f t="shared" si="14"/>
        <v>0</v>
      </c>
      <c r="BC19" s="1">
        <f t="shared" si="15"/>
        <v>0</v>
      </c>
      <c r="BD19" s="1">
        <f t="shared" si="16"/>
        <v>0</v>
      </c>
      <c r="BE19" s="1">
        <f t="shared" si="17"/>
        <v>0</v>
      </c>
      <c r="BF19" s="1" t="b">
        <f t="shared" si="18"/>
        <v>0</v>
      </c>
      <c r="BG19" s="1" t="b">
        <f t="shared" si="19"/>
        <v>0</v>
      </c>
      <c r="BH19" s="1" t="b">
        <f t="shared" si="20"/>
        <v>0</v>
      </c>
      <c r="BI19" s="1" t="b">
        <f t="shared" si="21"/>
        <v>0</v>
      </c>
      <c r="BJ19" s="1" t="b">
        <f t="shared" si="22"/>
        <v>0</v>
      </c>
      <c r="BK19" s="1" t="b">
        <f t="shared" si="23"/>
        <v>0</v>
      </c>
      <c r="BL19" s="1">
        <f t="shared" si="24"/>
        <v>0</v>
      </c>
      <c r="BM19" s="1">
        <f t="shared" si="25"/>
        <v>0</v>
      </c>
      <c r="BN19" s="1">
        <f t="shared" si="26"/>
        <v>0</v>
      </c>
      <c r="BO19" s="1">
        <f t="shared" si="27"/>
        <v>0</v>
      </c>
      <c r="BP19" s="1">
        <f>VLOOKUP(AH19,AI17:AP21,2,0)</f>
        <v>0</v>
      </c>
      <c r="BQ19" s="1">
        <f>VLOOKUP(BP19,AJ17:BA21,17,0)</f>
        <v>0</v>
      </c>
      <c r="BR19" s="1">
        <f>RANK(BQ19,BQ17:BQ21)</f>
        <v>1</v>
      </c>
    </row>
    <row r="20" spans="1:70" ht="15">
      <c r="A20" s="23">
        <f>AJ20</f>
        <v>0</v>
      </c>
      <c r="B20" s="23"/>
      <c r="C20" s="23"/>
      <c r="D20" s="23"/>
      <c r="E20" s="23"/>
      <c r="F20" s="23"/>
      <c r="G20" s="23"/>
      <c r="H20" s="8"/>
      <c r="I20" s="8"/>
      <c r="J20" s="23">
        <f>AJ18</f>
        <v>0</v>
      </c>
      <c r="K20" s="23"/>
      <c r="L20" s="23"/>
      <c r="M20" s="23"/>
      <c r="N20" s="23"/>
      <c r="O20" s="23"/>
      <c r="P20" s="23"/>
      <c r="Q20" s="26"/>
      <c r="R20" s="23">
        <f>VLOOKUP(AH20,AI17:AP21,2,0)</f>
        <v>0</v>
      </c>
      <c r="S20" s="23"/>
      <c r="T20" s="23"/>
      <c r="U20" s="23"/>
      <c r="V20" s="23"/>
      <c r="W20" s="23"/>
      <c r="X20" s="23"/>
      <c r="Y20" s="9">
        <f>IF(BQ20=BQ19,BR19,BR20)</f>
        <v>1</v>
      </c>
      <c r="Z20" s="7">
        <f>VLOOKUP(R20,AJ17:AY21,9,0)</f>
        <v>0</v>
      </c>
      <c r="AA20" s="1">
        <f>VLOOKUP(R20,AJ17:AY21,10,0)</f>
        <v>0</v>
      </c>
      <c r="AB20" s="1">
        <f>VLOOKUP(R20,AJ17:AY21,11,0)</f>
        <v>0</v>
      </c>
      <c r="AC20" s="1">
        <f>VLOOKUP(R20,AJ17:AY21,12,0)</f>
        <v>0</v>
      </c>
      <c r="AD20" s="1">
        <f>VLOOKUP(R20,AJ17:AY21,13,0)</f>
        <v>0</v>
      </c>
      <c r="AE20" s="1">
        <f>VLOOKUP(R20,AJ17:AY21,14,0)</f>
        <v>0</v>
      </c>
      <c r="AF20" s="1">
        <f>VLOOKUP(R20,AJ17:AY21,15,0)</f>
        <v>0</v>
      </c>
      <c r="AG20" s="1">
        <f>VLOOKUP(R20,AJ17:AY21,16,0)</f>
        <v>0</v>
      </c>
      <c r="AH20" s="1">
        <v>4</v>
      </c>
      <c r="AI20" s="1">
        <f>AQ20</f>
        <v>4</v>
      </c>
      <c r="AJ20" s="27">
        <f>EQUIPES!B6</f>
        <v>0</v>
      </c>
      <c r="AK20" s="27"/>
      <c r="AL20" s="27"/>
      <c r="AM20" s="27"/>
      <c r="AN20" s="27"/>
      <c r="AO20" s="27"/>
      <c r="AP20" s="27"/>
      <c r="AQ20" s="2">
        <f>RANK(BA20,BA17:BA21)</f>
        <v>4</v>
      </c>
      <c r="AR20" s="2">
        <f>SUMPRODUCT((A17:G26=AJ20)*(BB17:BB26))+SUMPRODUCT((J17:P26=AJ20)*(BC17:BC26))</f>
        <v>0</v>
      </c>
      <c r="AS20" s="2">
        <f>SUMPRODUCT((A17:G26=AJ20)*(BD17:BD26))+SUMPRODUCT((J17:P26=AJ20)*(BE17:BE26))</f>
        <v>0</v>
      </c>
      <c r="AT20" s="2">
        <f>SUMPRODUCT((A17:G26=AJ20)*(BF17:BF26))+SUMPRODUCT((J17:P26=AJ20)*(BG17:BG26))</f>
        <v>0</v>
      </c>
      <c r="AU20" s="2">
        <f>SUMPRODUCT((A17:G26=AJ20)*(BH17:BH26))+SUMPRODUCT((J17:P26=AJ20)*(BI17:BI26))</f>
        <v>0</v>
      </c>
      <c r="AV20" s="2">
        <f>SUMPRODUCT((A17:G26=AJ20)*(BJ17:BJ26))+SUMPRODUCT((J17:P26=AJ20)*(BK17:BK26))</f>
        <v>0</v>
      </c>
      <c r="AW20" s="2">
        <f>SUMPRODUCT((A17:G26=AJ20)*(BL17:BL26))+SUMPRODUCT((J17:P26=AJ20)*(BM17:BM26))</f>
        <v>0</v>
      </c>
      <c r="AX20" s="2">
        <f>SUMPRODUCT((A17:G26=AJ20)*(BN17:BN26))+SUMPRODUCT((J17:P26=AJ20)*(BO17:BO26))</f>
        <v>0</v>
      </c>
      <c r="AY20" s="2">
        <f>AW20-AX20</f>
        <v>0</v>
      </c>
      <c r="AZ20" s="4">
        <f>SUM(AR20*1000+(AY20)/10+(AW20)/100)</f>
        <v>0</v>
      </c>
      <c r="BA20" s="4">
        <f>AZ20+0.000002</f>
        <v>2E-06</v>
      </c>
      <c r="BB20" s="1">
        <f t="shared" si="14"/>
        <v>0</v>
      </c>
      <c r="BC20" s="1">
        <f t="shared" si="15"/>
        <v>0</v>
      </c>
      <c r="BD20" s="1">
        <f t="shared" si="16"/>
        <v>0</v>
      </c>
      <c r="BE20" s="1">
        <f t="shared" si="17"/>
        <v>0</v>
      </c>
      <c r="BF20" s="1" t="b">
        <f t="shared" si="18"/>
        <v>0</v>
      </c>
      <c r="BG20" s="1" t="b">
        <f t="shared" si="19"/>
        <v>0</v>
      </c>
      <c r="BH20" s="1" t="b">
        <f t="shared" si="20"/>
        <v>0</v>
      </c>
      <c r="BI20" s="1" t="b">
        <f t="shared" si="21"/>
        <v>0</v>
      </c>
      <c r="BJ20" s="1" t="b">
        <f t="shared" si="22"/>
        <v>0</v>
      </c>
      <c r="BK20" s="1" t="b">
        <f t="shared" si="23"/>
        <v>0</v>
      </c>
      <c r="BL20" s="1">
        <f t="shared" si="24"/>
        <v>0</v>
      </c>
      <c r="BM20" s="1">
        <f t="shared" si="25"/>
        <v>0</v>
      </c>
      <c r="BN20" s="1">
        <f t="shared" si="26"/>
        <v>0</v>
      </c>
      <c r="BO20" s="1">
        <f t="shared" si="27"/>
        <v>0</v>
      </c>
      <c r="BP20" s="1">
        <f>VLOOKUP(AH20,AI17:AP21,2,0)</f>
        <v>0</v>
      </c>
      <c r="BQ20" s="1">
        <f>VLOOKUP(BP20,AJ17:BA21,17,0)</f>
        <v>0</v>
      </c>
      <c r="BR20" s="1">
        <f>RANK(BQ20,BQ17:BQ21)</f>
        <v>1</v>
      </c>
    </row>
    <row r="21" spans="1:70" ht="15">
      <c r="A21" s="23">
        <v>3</v>
      </c>
      <c r="B21" s="23"/>
      <c r="C21" s="23"/>
      <c r="D21" s="23"/>
      <c r="E21" s="23"/>
      <c r="F21" s="23"/>
      <c r="G21" s="23"/>
      <c r="H21" s="8"/>
      <c r="I21" s="8"/>
      <c r="J21" s="23">
        <f>AJ17</f>
        <v>0</v>
      </c>
      <c r="K21" s="23"/>
      <c r="L21" s="23"/>
      <c r="M21" s="23"/>
      <c r="N21" s="23"/>
      <c r="O21" s="23"/>
      <c r="P21" s="23"/>
      <c r="Q21" s="26"/>
      <c r="R21" s="23">
        <f>VLOOKUP(AH21,AI17:AP21,2,0)</f>
        <v>0</v>
      </c>
      <c r="S21" s="23"/>
      <c r="T21" s="23"/>
      <c r="U21" s="23"/>
      <c r="V21" s="23"/>
      <c r="W21" s="23"/>
      <c r="X21" s="23"/>
      <c r="Y21" s="9">
        <f>IF(BQ21=BQ20,BR20,BR21)</f>
        <v>1</v>
      </c>
      <c r="Z21" s="7">
        <f>VLOOKUP(R21,AJ17:AY21,9,0)</f>
        <v>0</v>
      </c>
      <c r="AA21" s="1">
        <f>VLOOKUP(R21,AJ17:AY21,10,0)</f>
        <v>0</v>
      </c>
      <c r="AB21" s="1">
        <f>VLOOKUP(R21,AJ17:AY21,11,0)</f>
        <v>0</v>
      </c>
      <c r="AC21" s="1">
        <f>VLOOKUP(R21,AJ17:AY21,12,0)</f>
        <v>0</v>
      </c>
      <c r="AD21" s="1">
        <f>VLOOKUP(R21,AJ17:AY21,13,0)</f>
        <v>0</v>
      </c>
      <c r="AE21" s="1">
        <f>VLOOKUP(R21,AJ17:AY21,14,0)</f>
        <v>0</v>
      </c>
      <c r="AF21" s="1">
        <f>VLOOKUP(R21,AJ17:AY21,15,0)</f>
        <v>0</v>
      </c>
      <c r="AG21" s="1">
        <f>VLOOKUP(R21,AJ17:AY21,16,0)</f>
        <v>0</v>
      </c>
      <c r="AH21" s="1">
        <v>5</v>
      </c>
      <c r="AI21" s="1">
        <f>AQ21</f>
        <v>5</v>
      </c>
      <c r="AJ21" s="27">
        <f>EQUIPES!B7</f>
        <v>0</v>
      </c>
      <c r="AK21" s="27"/>
      <c r="AL21" s="27"/>
      <c r="AM21" s="27"/>
      <c r="AN21" s="27"/>
      <c r="AO21" s="27"/>
      <c r="AP21" s="27"/>
      <c r="AQ21" s="2">
        <f>RANK(BA21,BA17:BA21)</f>
        <v>5</v>
      </c>
      <c r="AR21" s="2">
        <f>SUMPRODUCT((A17:G26=AJ21)*(BB17:BB26))+SUMPRODUCT((J17:P26=AJ21)*(BC17:BC26))</f>
        <v>0</v>
      </c>
      <c r="AS21" s="2">
        <f>SUMPRODUCT((A17:G26=AJ21)*(BD17:BD26))+SUMPRODUCT((J17:P26=AJ21)*(BE17:BE26))</f>
        <v>0</v>
      </c>
      <c r="AT21" s="2">
        <f>SUMPRODUCT((A17:G26=AJ21)*(BF17:BF26))+SUMPRODUCT((J17:P26=AJ21)*(BG17:BG26))</f>
        <v>0</v>
      </c>
      <c r="AU21" s="2">
        <f>SUMPRODUCT((A17:G26=AJ21)*(BH17:BH26))+SUMPRODUCT((J17:P26=AJ21)*(BI17:BI26))</f>
        <v>0</v>
      </c>
      <c r="AV21" s="2">
        <f>SUMPRODUCT((A17:G26=AJ21)*(BJ17:BJ26))+SUMPRODUCT((J17:P26=AJ21)*(BK17:BK26))</f>
        <v>0</v>
      </c>
      <c r="AW21" s="2">
        <f>SUMPRODUCT((A17:G26=AJ21)*(BL17:BL26))+SUMPRODUCT((J17:P26=AJ21)*(BM17:BM26))</f>
        <v>0</v>
      </c>
      <c r="AX21" s="2">
        <f>SUMPRODUCT((A17:G26=AJ21)*(BN17:BN26))+SUMPRODUCT((J17:P26=AJ21)*(BO17:BO26))</f>
        <v>0</v>
      </c>
      <c r="AY21" s="2">
        <f>AW21-AX21</f>
        <v>0</v>
      </c>
      <c r="AZ21" s="4">
        <f>SUM(AR21*1000+(AY21)/10+(AW21)/100)</f>
        <v>0</v>
      </c>
      <c r="BA21" s="4">
        <v>1E-06</v>
      </c>
      <c r="BB21" s="1">
        <f t="shared" si="14"/>
        <v>0</v>
      </c>
      <c r="BC21" s="1">
        <f t="shared" si="15"/>
        <v>0</v>
      </c>
      <c r="BD21" s="1">
        <f t="shared" si="16"/>
        <v>0</v>
      </c>
      <c r="BE21" s="1">
        <f t="shared" si="17"/>
        <v>0</v>
      </c>
      <c r="BF21" s="1" t="b">
        <f t="shared" si="18"/>
        <v>0</v>
      </c>
      <c r="BG21" s="1" t="b">
        <f t="shared" si="19"/>
        <v>0</v>
      </c>
      <c r="BH21" s="1" t="b">
        <f t="shared" si="20"/>
        <v>0</v>
      </c>
      <c r="BI21" s="1" t="b">
        <f t="shared" si="21"/>
        <v>0</v>
      </c>
      <c r="BJ21" s="1" t="b">
        <f t="shared" si="22"/>
        <v>0</v>
      </c>
      <c r="BK21" s="1" t="b">
        <f t="shared" si="23"/>
        <v>0</v>
      </c>
      <c r="BL21" s="1">
        <f t="shared" si="24"/>
        <v>0</v>
      </c>
      <c r="BM21" s="1">
        <f t="shared" si="25"/>
        <v>0</v>
      </c>
      <c r="BN21" s="1">
        <f t="shared" si="26"/>
        <v>0</v>
      </c>
      <c r="BO21" s="1">
        <f t="shared" si="27"/>
        <v>0</v>
      </c>
      <c r="BP21" s="1">
        <f>VLOOKUP(AH21,AI17:AP21,2,0)</f>
        <v>0</v>
      </c>
      <c r="BQ21" s="1">
        <f>VLOOKUP(BP21,AJ17:BA21,17,0)</f>
        <v>0</v>
      </c>
      <c r="BR21" s="1">
        <f>RANK(BQ21,BQ17:BQ21)</f>
        <v>1</v>
      </c>
    </row>
    <row r="22" spans="1:67" ht="15">
      <c r="A22" s="23">
        <f>AJ20</f>
        <v>0</v>
      </c>
      <c r="B22" s="23"/>
      <c r="C22" s="23"/>
      <c r="D22" s="23"/>
      <c r="E22" s="23"/>
      <c r="F22" s="23"/>
      <c r="G22" s="23"/>
      <c r="H22" s="8"/>
      <c r="I22" s="8"/>
      <c r="J22" s="23">
        <f>AJ21</f>
        <v>0</v>
      </c>
      <c r="K22" s="23"/>
      <c r="L22" s="23"/>
      <c r="M22" s="23"/>
      <c r="N22" s="23"/>
      <c r="O22" s="23"/>
      <c r="P22" s="23"/>
      <c r="Q22" s="26"/>
      <c r="R22" s="25" t="s">
        <v>18</v>
      </c>
      <c r="S22" s="25"/>
      <c r="T22" s="25"/>
      <c r="U22" s="25"/>
      <c r="V22" s="25"/>
      <c r="W22" s="25"/>
      <c r="X22" s="25"/>
      <c r="Y22" s="24">
        <f>IF(H17="","",R17)</f>
      </c>
      <c r="Z22" s="24"/>
      <c r="AA22" s="24"/>
      <c r="AB22" s="24"/>
      <c r="AC22" s="24"/>
      <c r="AD22" s="24"/>
      <c r="AE22" s="24"/>
      <c r="AF22" s="24"/>
      <c r="AG22" s="24"/>
      <c r="BB22" s="1">
        <f t="shared" si="14"/>
        <v>0</v>
      </c>
      <c r="BC22" s="1">
        <f t="shared" si="15"/>
        <v>0</v>
      </c>
      <c r="BD22" s="1">
        <f t="shared" si="16"/>
        <v>0</v>
      </c>
      <c r="BE22" s="1">
        <f t="shared" si="17"/>
        <v>0</v>
      </c>
      <c r="BF22" s="1" t="b">
        <f t="shared" si="18"/>
        <v>0</v>
      </c>
      <c r="BG22" s="1" t="b">
        <f t="shared" si="19"/>
        <v>0</v>
      </c>
      <c r="BH22" s="1" t="b">
        <f t="shared" si="20"/>
        <v>0</v>
      </c>
      <c r="BI22" s="1" t="b">
        <f t="shared" si="21"/>
        <v>0</v>
      </c>
      <c r="BJ22" s="1" t="b">
        <f t="shared" si="22"/>
        <v>0</v>
      </c>
      <c r="BK22" s="1" t="b">
        <f t="shared" si="23"/>
        <v>0</v>
      </c>
      <c r="BL22" s="1">
        <f t="shared" si="24"/>
        <v>0</v>
      </c>
      <c r="BM22" s="1">
        <f t="shared" si="25"/>
        <v>0</v>
      </c>
      <c r="BN22" s="1">
        <f t="shared" si="26"/>
        <v>0</v>
      </c>
      <c r="BO22" s="1">
        <f t="shared" si="27"/>
        <v>0</v>
      </c>
    </row>
    <row r="23" spans="1:67" ht="15">
      <c r="A23" s="23">
        <f>AJ18</f>
        <v>0</v>
      </c>
      <c r="B23" s="23"/>
      <c r="C23" s="23"/>
      <c r="D23" s="23"/>
      <c r="E23" s="23"/>
      <c r="F23" s="23"/>
      <c r="G23" s="23"/>
      <c r="H23" s="8"/>
      <c r="I23" s="8"/>
      <c r="J23" s="23">
        <f>AJ19</f>
        <v>0</v>
      </c>
      <c r="K23" s="23"/>
      <c r="L23" s="23"/>
      <c r="M23" s="23"/>
      <c r="N23" s="23"/>
      <c r="O23" s="23"/>
      <c r="P23" s="23"/>
      <c r="Q23" s="26"/>
      <c r="R23" s="25"/>
      <c r="S23" s="25"/>
      <c r="T23" s="25"/>
      <c r="U23" s="25"/>
      <c r="V23" s="25"/>
      <c r="W23" s="25"/>
      <c r="X23" s="25"/>
      <c r="Y23" s="24"/>
      <c r="Z23" s="24"/>
      <c r="AA23" s="24"/>
      <c r="AB23" s="24"/>
      <c r="AC23" s="24"/>
      <c r="AD23" s="24"/>
      <c r="AE23" s="24"/>
      <c r="AF23" s="24"/>
      <c r="AG23" s="24"/>
      <c r="BB23" s="1">
        <f t="shared" si="14"/>
        <v>0</v>
      </c>
      <c r="BC23" s="1">
        <f t="shared" si="15"/>
        <v>0</v>
      </c>
      <c r="BD23" s="1">
        <f t="shared" si="16"/>
        <v>0</v>
      </c>
      <c r="BE23" s="1">
        <f t="shared" si="17"/>
        <v>0</v>
      </c>
      <c r="BF23" s="1" t="b">
        <f t="shared" si="18"/>
        <v>0</v>
      </c>
      <c r="BG23" s="1" t="b">
        <f t="shared" si="19"/>
        <v>0</v>
      </c>
      <c r="BH23" s="1" t="b">
        <f t="shared" si="20"/>
        <v>0</v>
      </c>
      <c r="BI23" s="1" t="b">
        <f t="shared" si="21"/>
        <v>0</v>
      </c>
      <c r="BJ23" s="1" t="b">
        <f t="shared" si="22"/>
        <v>0</v>
      </c>
      <c r="BK23" s="1" t="b">
        <f t="shared" si="23"/>
        <v>0</v>
      </c>
      <c r="BL23" s="1">
        <f t="shared" si="24"/>
        <v>0</v>
      </c>
      <c r="BM23" s="1">
        <f t="shared" si="25"/>
        <v>0</v>
      </c>
      <c r="BN23" s="1">
        <f t="shared" si="26"/>
        <v>0</v>
      </c>
      <c r="BO23" s="1">
        <f t="shared" si="27"/>
        <v>0</v>
      </c>
    </row>
    <row r="24" spans="1:67" ht="15">
      <c r="A24" s="23">
        <f>AJ20</f>
        <v>0</v>
      </c>
      <c r="B24" s="23"/>
      <c r="C24" s="23"/>
      <c r="D24" s="23"/>
      <c r="E24" s="23"/>
      <c r="F24" s="23"/>
      <c r="G24" s="23"/>
      <c r="H24" s="8"/>
      <c r="I24" s="8"/>
      <c r="J24" s="23">
        <f>AJ17</f>
        <v>0</v>
      </c>
      <c r="K24" s="23"/>
      <c r="L24" s="23"/>
      <c r="M24" s="23"/>
      <c r="N24" s="23"/>
      <c r="O24" s="23"/>
      <c r="P24" s="23"/>
      <c r="Q24" s="26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BB24" s="1">
        <f t="shared" si="14"/>
        <v>0</v>
      </c>
      <c r="BC24" s="1">
        <f t="shared" si="15"/>
        <v>0</v>
      </c>
      <c r="BD24" s="1">
        <f t="shared" si="16"/>
        <v>0</v>
      </c>
      <c r="BE24" s="1">
        <f t="shared" si="17"/>
        <v>0</v>
      </c>
      <c r="BF24" s="1" t="b">
        <f t="shared" si="18"/>
        <v>0</v>
      </c>
      <c r="BG24" s="1" t="b">
        <f t="shared" si="19"/>
        <v>0</v>
      </c>
      <c r="BH24" s="1" t="b">
        <f t="shared" si="20"/>
        <v>0</v>
      </c>
      <c r="BI24" s="1" t="b">
        <f t="shared" si="21"/>
        <v>0</v>
      </c>
      <c r="BJ24" s="1" t="b">
        <f t="shared" si="22"/>
        <v>0</v>
      </c>
      <c r="BK24" s="1" t="b">
        <f t="shared" si="23"/>
        <v>0</v>
      </c>
      <c r="BL24" s="1">
        <f t="shared" si="24"/>
        <v>0</v>
      </c>
      <c r="BM24" s="1">
        <f t="shared" si="25"/>
        <v>0</v>
      </c>
      <c r="BN24" s="1">
        <f t="shared" si="26"/>
        <v>0</v>
      </c>
      <c r="BO24" s="1">
        <f t="shared" si="27"/>
        <v>0</v>
      </c>
    </row>
    <row r="25" spans="1:67" ht="15">
      <c r="A25" s="23">
        <f>AJ21</f>
        <v>0</v>
      </c>
      <c r="B25" s="23"/>
      <c r="C25" s="23"/>
      <c r="D25" s="23"/>
      <c r="E25" s="23"/>
      <c r="F25" s="23"/>
      <c r="G25" s="23"/>
      <c r="H25" s="8"/>
      <c r="I25" s="8"/>
      <c r="J25" s="23">
        <f>AJ19</f>
        <v>0</v>
      </c>
      <c r="K25" s="23"/>
      <c r="L25" s="23"/>
      <c r="M25" s="23"/>
      <c r="N25" s="23"/>
      <c r="O25" s="23"/>
      <c r="P25" s="23"/>
      <c r="Q25" s="26"/>
      <c r="R25" s="25"/>
      <c r="S25" s="25"/>
      <c r="T25" s="25"/>
      <c r="U25" s="25"/>
      <c r="V25" s="25"/>
      <c r="W25" s="25"/>
      <c r="X25" s="25"/>
      <c r="Y25" s="24">
        <f>IF(H17="","",R18)</f>
      </c>
      <c r="Z25" s="24"/>
      <c r="AA25" s="24"/>
      <c r="AB25" s="24"/>
      <c r="AC25" s="24"/>
      <c r="AD25" s="24"/>
      <c r="AE25" s="24"/>
      <c r="AF25" s="24"/>
      <c r="AG25" s="24"/>
      <c r="BB25" s="1">
        <f t="shared" si="14"/>
        <v>0</v>
      </c>
      <c r="BC25" s="1">
        <f t="shared" si="15"/>
        <v>0</v>
      </c>
      <c r="BD25" s="1">
        <f t="shared" si="16"/>
        <v>0</v>
      </c>
      <c r="BE25" s="1">
        <f t="shared" si="17"/>
        <v>0</v>
      </c>
      <c r="BF25" s="1" t="b">
        <f t="shared" si="18"/>
        <v>0</v>
      </c>
      <c r="BG25" s="1" t="b">
        <f t="shared" si="19"/>
        <v>0</v>
      </c>
      <c r="BH25" s="1" t="b">
        <f t="shared" si="20"/>
        <v>0</v>
      </c>
      <c r="BI25" s="1" t="b">
        <f t="shared" si="21"/>
        <v>0</v>
      </c>
      <c r="BJ25" s="1" t="b">
        <f t="shared" si="22"/>
        <v>0</v>
      </c>
      <c r="BK25" s="1" t="b">
        <f t="shared" si="23"/>
        <v>0</v>
      </c>
      <c r="BL25" s="1">
        <f t="shared" si="24"/>
        <v>0</v>
      </c>
      <c r="BM25" s="1">
        <f t="shared" si="25"/>
        <v>0</v>
      </c>
      <c r="BN25" s="1">
        <f t="shared" si="26"/>
        <v>0</v>
      </c>
      <c r="BO25" s="1">
        <f t="shared" si="27"/>
        <v>0</v>
      </c>
    </row>
    <row r="26" spans="1:67" ht="15">
      <c r="A26" s="23">
        <f>AJ18</f>
        <v>0</v>
      </c>
      <c r="B26" s="23"/>
      <c r="C26" s="23"/>
      <c r="D26" s="23"/>
      <c r="E26" s="23"/>
      <c r="F26" s="23"/>
      <c r="G26" s="23"/>
      <c r="H26" s="8"/>
      <c r="I26" s="8"/>
      <c r="J26" s="23">
        <f>AJ17</f>
        <v>0</v>
      </c>
      <c r="K26" s="23"/>
      <c r="L26" s="23"/>
      <c r="M26" s="23"/>
      <c r="N26" s="23"/>
      <c r="O26" s="23"/>
      <c r="P26" s="23"/>
      <c r="Q26" s="26"/>
      <c r="R26" s="25"/>
      <c r="S26" s="25"/>
      <c r="T26" s="25"/>
      <c r="U26" s="25"/>
      <c r="V26" s="25"/>
      <c r="W26" s="25"/>
      <c r="X26" s="25"/>
      <c r="Y26" s="24"/>
      <c r="Z26" s="24"/>
      <c r="AA26" s="24"/>
      <c r="AB26" s="24"/>
      <c r="AC26" s="24"/>
      <c r="AD26" s="24"/>
      <c r="AE26" s="24"/>
      <c r="AF26" s="24"/>
      <c r="AG26" s="24"/>
      <c r="BB26" s="1">
        <f t="shared" si="14"/>
        <v>0</v>
      </c>
      <c r="BC26" s="1">
        <f t="shared" si="15"/>
        <v>0</v>
      </c>
      <c r="BD26" s="1">
        <f t="shared" si="16"/>
        <v>0</v>
      </c>
      <c r="BE26" s="1">
        <f t="shared" si="17"/>
        <v>0</v>
      </c>
      <c r="BF26" s="1" t="b">
        <f t="shared" si="18"/>
        <v>0</v>
      </c>
      <c r="BG26" s="1" t="b">
        <f t="shared" si="19"/>
        <v>0</v>
      </c>
      <c r="BH26" s="1" t="b">
        <f t="shared" si="20"/>
        <v>0</v>
      </c>
      <c r="BI26" s="1" t="b">
        <f t="shared" si="21"/>
        <v>0</v>
      </c>
      <c r="BJ26" s="1" t="b">
        <f t="shared" si="22"/>
        <v>0</v>
      </c>
      <c r="BK26" s="1" t="b">
        <f t="shared" si="23"/>
        <v>0</v>
      </c>
      <c r="BL26" s="1">
        <f t="shared" si="24"/>
        <v>0</v>
      </c>
      <c r="BM26" s="1">
        <f t="shared" si="25"/>
        <v>0</v>
      </c>
      <c r="BN26" s="1">
        <f t="shared" si="26"/>
        <v>0</v>
      </c>
      <c r="BO26" s="1">
        <f t="shared" si="27"/>
        <v>0</v>
      </c>
    </row>
    <row r="27" spans="1:53" ht="27">
      <c r="A27" s="28" t="s">
        <v>16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6"/>
      <c r="R27" s="28" t="s">
        <v>12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J27" s="29" t="s">
        <v>12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3"/>
      <c r="BA27" s="3"/>
    </row>
    <row r="28" spans="1:53" ht="27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6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"/>
      <c r="BA28" s="3"/>
    </row>
    <row r="29" spans="1:70" ht="15">
      <c r="A29" s="30" t="s">
        <v>0</v>
      </c>
      <c r="B29" s="30"/>
      <c r="C29" s="30"/>
      <c r="D29" s="30"/>
      <c r="E29" s="30"/>
      <c r="F29" s="30"/>
      <c r="G29" s="30"/>
      <c r="H29" s="6" t="s">
        <v>1</v>
      </c>
      <c r="I29" s="6" t="s">
        <v>1</v>
      </c>
      <c r="J29" s="30" t="s">
        <v>0</v>
      </c>
      <c r="K29" s="30"/>
      <c r="L29" s="30"/>
      <c r="M29" s="30"/>
      <c r="N29" s="30"/>
      <c r="O29" s="30"/>
      <c r="P29" s="30"/>
      <c r="Q29" s="26"/>
      <c r="R29" s="30" t="s">
        <v>0</v>
      </c>
      <c r="S29" s="30"/>
      <c r="T29" s="30"/>
      <c r="U29" s="30"/>
      <c r="V29" s="30"/>
      <c r="W29" s="30"/>
      <c r="X29" s="30"/>
      <c r="Y29" s="6" t="s">
        <v>2</v>
      </c>
      <c r="Z29" s="6" t="s">
        <v>3</v>
      </c>
      <c r="AA29" s="6" t="s">
        <v>4</v>
      </c>
      <c r="AB29" s="6" t="s">
        <v>5</v>
      </c>
      <c r="AC29" s="6" t="s">
        <v>6</v>
      </c>
      <c r="AD29" s="6" t="s">
        <v>7</v>
      </c>
      <c r="AE29" s="6" t="s">
        <v>8</v>
      </c>
      <c r="AF29" s="6" t="s">
        <v>9</v>
      </c>
      <c r="AG29" s="6" t="s">
        <v>10</v>
      </c>
      <c r="AI29" s="1" t="s">
        <v>2</v>
      </c>
      <c r="AJ29" s="27" t="s">
        <v>0</v>
      </c>
      <c r="AK29" s="27"/>
      <c r="AL29" s="27"/>
      <c r="AM29" s="27"/>
      <c r="AN29" s="27"/>
      <c r="AO29" s="27"/>
      <c r="AP29" s="27"/>
      <c r="AQ29" s="2" t="s">
        <v>2</v>
      </c>
      <c r="AR29" s="2" t="s">
        <v>3</v>
      </c>
      <c r="AS29" s="2" t="s">
        <v>4</v>
      </c>
      <c r="AT29" s="2" t="s">
        <v>5</v>
      </c>
      <c r="AU29" s="2" t="s">
        <v>6</v>
      </c>
      <c r="AV29" s="2" t="s">
        <v>7</v>
      </c>
      <c r="AW29" s="2" t="s">
        <v>8</v>
      </c>
      <c r="AX29" s="2" t="s">
        <v>9</v>
      </c>
      <c r="AY29" s="2" t="s">
        <v>10</v>
      </c>
      <c r="AZ29" s="4" t="s">
        <v>14</v>
      </c>
      <c r="BA29" s="4" t="s">
        <v>14</v>
      </c>
      <c r="BB29" s="1" t="s">
        <v>3</v>
      </c>
      <c r="BC29" s="1" t="s">
        <v>3</v>
      </c>
      <c r="BD29" s="1" t="s">
        <v>4</v>
      </c>
      <c r="BE29" s="1" t="s">
        <v>4</v>
      </c>
      <c r="BF29" s="1" t="s">
        <v>5</v>
      </c>
      <c r="BG29" s="1" t="s">
        <v>5</v>
      </c>
      <c r="BH29" s="1" t="s">
        <v>6</v>
      </c>
      <c r="BI29" s="1" t="s">
        <v>6</v>
      </c>
      <c r="BJ29" s="1" t="s">
        <v>7</v>
      </c>
      <c r="BK29" s="1" t="s">
        <v>7</v>
      </c>
      <c r="BL29" s="1" t="s">
        <v>8</v>
      </c>
      <c r="BM29" s="1" t="s">
        <v>8</v>
      </c>
      <c r="BN29" s="1" t="s">
        <v>9</v>
      </c>
      <c r="BO29" s="1" t="s">
        <v>9</v>
      </c>
      <c r="BP29" s="1" t="s">
        <v>0</v>
      </c>
      <c r="BQ29" s="1" t="s">
        <v>14</v>
      </c>
      <c r="BR29" s="1" t="s">
        <v>2</v>
      </c>
    </row>
    <row r="30" spans="1:70" ht="15">
      <c r="A30" s="23">
        <f>AJ31</f>
        <v>0</v>
      </c>
      <c r="B30" s="23"/>
      <c r="C30" s="23"/>
      <c r="D30" s="23"/>
      <c r="E30" s="23"/>
      <c r="F30" s="23"/>
      <c r="G30" s="23"/>
      <c r="H30" s="8"/>
      <c r="I30" s="8"/>
      <c r="J30" s="23">
        <f>AJ34</f>
        <v>0</v>
      </c>
      <c r="K30" s="23"/>
      <c r="L30" s="23"/>
      <c r="M30" s="23"/>
      <c r="N30" s="23"/>
      <c r="O30" s="23"/>
      <c r="P30" s="23"/>
      <c r="Q30" s="26"/>
      <c r="R30" s="23">
        <f>VLOOKUP(AH30,AI30:AP34,2,0)</f>
        <v>0</v>
      </c>
      <c r="S30" s="23"/>
      <c r="T30" s="23"/>
      <c r="U30" s="23"/>
      <c r="V30" s="23"/>
      <c r="W30" s="23"/>
      <c r="X30" s="23"/>
      <c r="Y30" s="9">
        <v>1</v>
      </c>
      <c r="Z30" s="7">
        <f>VLOOKUP(R30,AJ30:AY34,9,0)</f>
        <v>0</v>
      </c>
      <c r="AA30" s="1">
        <f>VLOOKUP(R30,AJ30:AY34,10,0)</f>
        <v>0</v>
      </c>
      <c r="AB30" s="1">
        <f>VLOOKUP(R30,AJ30:AY34,11,0)</f>
        <v>0</v>
      </c>
      <c r="AC30" s="1">
        <f>VLOOKUP(R30,AJ30:AY34,12,0)</f>
        <v>0</v>
      </c>
      <c r="AD30" s="1">
        <f>VLOOKUP(R30,AJ30:AY34,13,0)</f>
        <v>0</v>
      </c>
      <c r="AE30" s="1">
        <f>VLOOKUP(R30,AJ30:AY34,14,0)</f>
        <v>0</v>
      </c>
      <c r="AF30" s="1">
        <f>VLOOKUP(R30,AJ30:AY34,15,0)</f>
        <v>0</v>
      </c>
      <c r="AG30" s="1">
        <f>VLOOKUP(R30,AJ30:AY34,16,0)</f>
        <v>0</v>
      </c>
      <c r="AH30" s="1">
        <v>1</v>
      </c>
      <c r="AI30" s="1">
        <f>AQ30</f>
        <v>1</v>
      </c>
      <c r="AJ30" s="27">
        <f>EQUIPES!C3</f>
        <v>0</v>
      </c>
      <c r="AK30" s="27"/>
      <c r="AL30" s="27"/>
      <c r="AM30" s="27"/>
      <c r="AN30" s="27"/>
      <c r="AO30" s="27"/>
      <c r="AP30" s="27"/>
      <c r="AQ30" s="2">
        <f>RANK(BA30,BA30:BA34)</f>
        <v>1</v>
      </c>
      <c r="AR30" s="2">
        <f>SUMPRODUCT((A30:G39=AJ30)*(BB30:BB39))+SUMPRODUCT((J30:P39=AJ30)*(BC30:BC39))</f>
        <v>0</v>
      </c>
      <c r="AS30" s="2">
        <f>SUMPRODUCT((A30:G39=AJ30)*(BD30:BD39))+SUMPRODUCT((J30:P39=AJ30)*(BE30:BE39))</f>
        <v>0</v>
      </c>
      <c r="AT30" s="2">
        <f>SUMPRODUCT((A30:G39=AJ30)*(BF30:BF39))+SUMPRODUCT((J30:P39=AJ30)*(BG30:BG39))</f>
        <v>0</v>
      </c>
      <c r="AU30" s="2">
        <f>SUMPRODUCT((A30:G39=AJ30)*(BH30:BH39))+SUMPRODUCT((J30:P39=AJ30)*(BI30:BI39))</f>
        <v>0</v>
      </c>
      <c r="AV30" s="2">
        <f>SUMPRODUCT((A30:G39=AJ30)*(BJ30:BJ39))+SUMPRODUCT((J30:P39=AJ30)*(BK30:BK39))</f>
        <v>0</v>
      </c>
      <c r="AW30" s="2">
        <f>SUMPRODUCT((A30:G39=AJ30)*(BL30:BL39))+SUMPRODUCT((J30:P39=AJ30)*(BM30:BM39))</f>
        <v>0</v>
      </c>
      <c r="AX30" s="2">
        <f>SUMPRODUCT((A30:G39=AJ30)*(BN30:BN39))+SUMPRODUCT((J30:P39=AJ30)*(BO30:BO39))</f>
        <v>0</v>
      </c>
      <c r="AY30" s="2">
        <f>AW30-AX30</f>
        <v>0</v>
      </c>
      <c r="AZ30" s="4">
        <f>SUM(AR30*1000+(AY30)/10+(AW30)/100)</f>
        <v>0</v>
      </c>
      <c r="BA30" s="4">
        <f>AZ30+0.000005</f>
        <v>5E-06</v>
      </c>
      <c r="BB30" s="1">
        <f aca="true" t="shared" si="28" ref="BB30:BB39">IF(H30="",0,IF(H30&gt;I30,3,IF(H30=I30,1,IF(H30&lt;I30,0))))</f>
        <v>0</v>
      </c>
      <c r="BC30" s="1">
        <f aca="true" t="shared" si="29" ref="BC30:BC39">IF(I30="",0,IF(I30&gt;H30,3,IF(I30=H30,1,IF(I30&lt;H30,0))))</f>
        <v>0</v>
      </c>
      <c r="BD30" s="1">
        <f aca="true" t="shared" si="30" ref="BD30:BD39">IF(H30="",0,1)</f>
        <v>0</v>
      </c>
      <c r="BE30" s="1">
        <f aca="true" t="shared" si="31" ref="BE30:BE39">IF(I30="",0,1)</f>
        <v>0</v>
      </c>
      <c r="BF30" s="1" t="b">
        <f aca="true" t="shared" si="32" ref="BF30:BF39">IF(H30&lt;&gt;"",IF(H30&gt;I30,1))</f>
        <v>0</v>
      </c>
      <c r="BG30" s="1" t="b">
        <f aca="true" t="shared" si="33" ref="BG30:BG39">IF(I30&lt;&gt;"",IF(I30&gt;H30,1))</f>
        <v>0</v>
      </c>
      <c r="BH30" s="1" t="b">
        <f aca="true" t="shared" si="34" ref="BH30:BH39">IF(H30&lt;&gt;"",IF(H30=I30,1))</f>
        <v>0</v>
      </c>
      <c r="BI30" s="1" t="b">
        <f aca="true" t="shared" si="35" ref="BI30:BI39">IF(I30&lt;&gt;"",IF(I30=H30,1))</f>
        <v>0</v>
      </c>
      <c r="BJ30" s="1" t="b">
        <f aca="true" t="shared" si="36" ref="BJ30:BJ39">IF(H30&lt;&gt;"",IF(H30&lt;I30,1))</f>
        <v>0</v>
      </c>
      <c r="BK30" s="1" t="b">
        <f aca="true" t="shared" si="37" ref="BK30:BK39">IF(I30&lt;&gt;"",IF(I30&lt;H30,1))</f>
        <v>0</v>
      </c>
      <c r="BL30" s="1">
        <f aca="true" t="shared" si="38" ref="BL30:BL39">H30</f>
        <v>0</v>
      </c>
      <c r="BM30" s="1">
        <f aca="true" t="shared" si="39" ref="BM30:BM39">I30</f>
        <v>0</v>
      </c>
      <c r="BN30" s="1">
        <f aca="true" t="shared" si="40" ref="BN30:BN39">I30</f>
        <v>0</v>
      </c>
      <c r="BO30" s="1">
        <f aca="true" t="shared" si="41" ref="BO30:BO39">H30</f>
        <v>0</v>
      </c>
      <c r="BP30" s="1">
        <f>VLOOKUP(AH30,AI30:AP34,2,0)</f>
        <v>0</v>
      </c>
      <c r="BQ30" s="1">
        <f>VLOOKUP(BP30,AJ30:BA34,17,0)</f>
        <v>0</v>
      </c>
      <c r="BR30" s="1">
        <f>RANK(BQ30,BQ30:BQ34)</f>
        <v>1</v>
      </c>
    </row>
    <row r="31" spans="1:70" ht="15">
      <c r="A31" s="23">
        <f>AJ32</f>
        <v>0</v>
      </c>
      <c r="B31" s="23"/>
      <c r="C31" s="23"/>
      <c r="D31" s="23"/>
      <c r="E31" s="23"/>
      <c r="F31" s="23"/>
      <c r="G31" s="23"/>
      <c r="H31" s="8"/>
      <c r="I31" s="8"/>
      <c r="J31" s="23">
        <f>AJ33</f>
        <v>0</v>
      </c>
      <c r="K31" s="23"/>
      <c r="L31" s="23"/>
      <c r="M31" s="23"/>
      <c r="N31" s="23"/>
      <c r="O31" s="23"/>
      <c r="P31" s="23"/>
      <c r="Q31" s="26"/>
      <c r="R31" s="23">
        <f>VLOOKUP(AH31,AI30:AP34,2,0)</f>
        <v>0</v>
      </c>
      <c r="S31" s="23"/>
      <c r="T31" s="23"/>
      <c r="U31" s="23"/>
      <c r="V31" s="23"/>
      <c r="W31" s="23"/>
      <c r="X31" s="23"/>
      <c r="Y31" s="9">
        <f>IF(BQ31=BQ30,BR30,BR31)</f>
        <v>1</v>
      </c>
      <c r="Z31" s="7">
        <f>VLOOKUP(R31,AJ30:AY34,9,0)</f>
        <v>0</v>
      </c>
      <c r="AA31" s="1">
        <f>VLOOKUP(R31,AJ30:AY34,10,0)</f>
        <v>0</v>
      </c>
      <c r="AB31" s="1">
        <f>VLOOKUP(R31,AJ30:AY34,11,0)</f>
        <v>0</v>
      </c>
      <c r="AC31" s="1">
        <f>VLOOKUP(R31,AJ30:AY34,12,0)</f>
        <v>0</v>
      </c>
      <c r="AD31" s="1">
        <f>VLOOKUP(R31,AJ30:AY34,13,0)</f>
        <v>0</v>
      </c>
      <c r="AE31" s="1">
        <f>VLOOKUP(R31,AJ30:AY34,14,0)</f>
        <v>0</v>
      </c>
      <c r="AF31" s="1">
        <f>VLOOKUP(R31,AJ30:AY34,15,0)</f>
        <v>0</v>
      </c>
      <c r="AG31" s="1">
        <f>VLOOKUP(R31,AJ30:AY34,16,0)</f>
        <v>0</v>
      </c>
      <c r="AH31" s="1">
        <v>2</v>
      </c>
      <c r="AI31" s="1">
        <f>AQ31</f>
        <v>2</v>
      </c>
      <c r="AJ31" s="27">
        <f>EQUIPES!C4</f>
        <v>0</v>
      </c>
      <c r="AK31" s="27"/>
      <c r="AL31" s="27"/>
      <c r="AM31" s="27"/>
      <c r="AN31" s="27"/>
      <c r="AO31" s="27"/>
      <c r="AP31" s="27"/>
      <c r="AQ31" s="2">
        <f>RANK(BA31,BA30:BA34)</f>
        <v>2</v>
      </c>
      <c r="AR31" s="2">
        <f>SUMPRODUCT((A30:G39=AJ31)*(BB30:BB39))+SUMPRODUCT((J30:P39=AJ31)*(BC30:BC39))</f>
        <v>0</v>
      </c>
      <c r="AS31" s="2">
        <f>SUMPRODUCT((A30:G39=AJ31)*(BD30:BD39))+SUMPRODUCT((J30:P39=AJ31)*(BE30:BE39))</f>
        <v>0</v>
      </c>
      <c r="AT31" s="2">
        <f>SUMPRODUCT((A30:G39=AJ31)*(BF30:BF39))+SUMPRODUCT((J30:P39=AJ31)*(BG30:BG39))</f>
        <v>0</v>
      </c>
      <c r="AU31" s="2">
        <f>SUMPRODUCT((A30:G39=AJ31)*(BH30:BH39))+SUMPRODUCT((J30:P39=AJ31)*(BI30:BI39))</f>
        <v>0</v>
      </c>
      <c r="AV31" s="2">
        <f>SUMPRODUCT((A30:G39=AJ31)*(BJ30:BJ39))+SUMPRODUCT((J30:P39=AJ31)*(BK30:BK39))</f>
        <v>0</v>
      </c>
      <c r="AW31" s="2">
        <f>SUMPRODUCT((A30:G39=AJ31)*(BL30:BL39))+SUMPRODUCT((J30:P39=AJ31)*(BM30:BM39))</f>
        <v>0</v>
      </c>
      <c r="AX31" s="2">
        <f>SUMPRODUCT((A30:G39=AJ31)*(BN30:BN39))+SUMPRODUCT((J30:P39=AJ31)*(BO30:BO39))</f>
        <v>0</v>
      </c>
      <c r="AY31" s="2">
        <f>AW31-AX31</f>
        <v>0</v>
      </c>
      <c r="AZ31" s="4">
        <f>SUM(AR31*1000+(AY31)/10+(AW31)/100)</f>
        <v>0</v>
      </c>
      <c r="BA31" s="4">
        <f>AZ31+0.000004</f>
        <v>4E-06</v>
      </c>
      <c r="BB31" s="1">
        <f t="shared" si="28"/>
        <v>0</v>
      </c>
      <c r="BC31" s="1">
        <f t="shared" si="29"/>
        <v>0</v>
      </c>
      <c r="BD31" s="1">
        <f t="shared" si="30"/>
        <v>0</v>
      </c>
      <c r="BE31" s="1">
        <f t="shared" si="31"/>
        <v>0</v>
      </c>
      <c r="BF31" s="1" t="b">
        <f t="shared" si="32"/>
        <v>0</v>
      </c>
      <c r="BG31" s="1" t="b">
        <f t="shared" si="33"/>
        <v>0</v>
      </c>
      <c r="BH31" s="1" t="b">
        <f t="shared" si="34"/>
        <v>0</v>
      </c>
      <c r="BI31" s="1" t="b">
        <f t="shared" si="35"/>
        <v>0</v>
      </c>
      <c r="BJ31" s="1" t="b">
        <f t="shared" si="36"/>
        <v>0</v>
      </c>
      <c r="BK31" s="1" t="b">
        <f t="shared" si="37"/>
        <v>0</v>
      </c>
      <c r="BL31" s="1">
        <f t="shared" si="38"/>
        <v>0</v>
      </c>
      <c r="BM31" s="1">
        <f t="shared" si="39"/>
        <v>0</v>
      </c>
      <c r="BN31" s="1">
        <f t="shared" si="40"/>
        <v>0</v>
      </c>
      <c r="BO31" s="1">
        <f t="shared" si="41"/>
        <v>0</v>
      </c>
      <c r="BP31" s="1">
        <f>VLOOKUP(AH31,AI30:AP34,2,0)</f>
        <v>0</v>
      </c>
      <c r="BQ31" s="1">
        <f>VLOOKUP(BP31,AJ30:BA34,17,0)</f>
        <v>0</v>
      </c>
      <c r="BR31" s="1">
        <f>RANK(BQ31,BQ30:BQ34)</f>
        <v>1</v>
      </c>
    </row>
    <row r="32" spans="1:70" ht="15">
      <c r="A32" s="23">
        <f>AJ34</f>
        <v>0</v>
      </c>
      <c r="B32" s="23"/>
      <c r="C32" s="23"/>
      <c r="D32" s="23"/>
      <c r="E32" s="23"/>
      <c r="F32" s="23"/>
      <c r="G32" s="23"/>
      <c r="H32" s="8"/>
      <c r="I32" s="8"/>
      <c r="J32" s="23">
        <f>AJ30</f>
        <v>0</v>
      </c>
      <c r="K32" s="23"/>
      <c r="L32" s="23"/>
      <c r="M32" s="23"/>
      <c r="N32" s="23"/>
      <c r="O32" s="23"/>
      <c r="P32" s="23"/>
      <c r="Q32" s="26"/>
      <c r="R32" s="23">
        <f>VLOOKUP(AH32,AI30:AP34,2,0)</f>
        <v>0</v>
      </c>
      <c r="S32" s="23"/>
      <c r="T32" s="23"/>
      <c r="U32" s="23"/>
      <c r="V32" s="23"/>
      <c r="W32" s="23"/>
      <c r="X32" s="23"/>
      <c r="Y32" s="9">
        <f>IF(BQ32=BQ31,BR31,BR32)</f>
        <v>1</v>
      </c>
      <c r="Z32" s="7">
        <f>VLOOKUP(R32,AJ30:AY34,9,0)</f>
        <v>0</v>
      </c>
      <c r="AA32" s="1">
        <f>VLOOKUP(R32,AJ30:AY34,10,0)</f>
        <v>0</v>
      </c>
      <c r="AB32" s="1">
        <f>VLOOKUP(R32,AJ30:AY34,11,0)</f>
        <v>0</v>
      </c>
      <c r="AC32" s="1">
        <f>VLOOKUP(R32,AJ30:AY34,12,0)</f>
        <v>0</v>
      </c>
      <c r="AD32" s="1">
        <f>VLOOKUP(R32,AJ30:AY34,13,0)</f>
        <v>0</v>
      </c>
      <c r="AE32" s="1">
        <f>VLOOKUP(R32,AJ30:AY34,14,0)</f>
        <v>0</v>
      </c>
      <c r="AF32" s="1">
        <f>VLOOKUP(R32,AJ30:AY34,15,0)</f>
        <v>0</v>
      </c>
      <c r="AG32" s="1">
        <f>VLOOKUP(R32,AJ30:AY34,16,0)</f>
        <v>0</v>
      </c>
      <c r="AH32" s="1">
        <v>3</v>
      </c>
      <c r="AI32" s="1">
        <f>AQ32</f>
        <v>3</v>
      </c>
      <c r="AJ32" s="27">
        <f>EQUIPES!C5</f>
        <v>0</v>
      </c>
      <c r="AK32" s="27"/>
      <c r="AL32" s="27"/>
      <c r="AM32" s="27"/>
      <c r="AN32" s="27"/>
      <c r="AO32" s="27"/>
      <c r="AP32" s="27"/>
      <c r="AQ32" s="2">
        <f>RANK(BA32,BA30:BA34)</f>
        <v>3</v>
      </c>
      <c r="AR32" s="2">
        <f>SUMPRODUCT((A30:G39=AJ32)*(BB30:BB39))+SUMPRODUCT((J30:P39=AJ32)*(BC30:BC39))</f>
        <v>0</v>
      </c>
      <c r="AS32" s="2">
        <f>SUMPRODUCT((A30:G39=AJ32)*(BD30:BD39))+SUMPRODUCT((J30:P39=AJ32)*(BE30:BE39))</f>
        <v>0</v>
      </c>
      <c r="AT32" s="2">
        <f>SUMPRODUCT((A30:G39=AJ32)*(BF30:BF39))+SUMPRODUCT((J30:P39=AJ32)*(BG30:BG39))</f>
        <v>0</v>
      </c>
      <c r="AU32" s="2">
        <f>SUMPRODUCT((A30:G39=AJ32)*(BH30:BH39))+SUMPRODUCT((J30:P39=AJ32)*(BI30:BI39))</f>
        <v>0</v>
      </c>
      <c r="AV32" s="2">
        <f>SUMPRODUCT((A30:G39=AJ32)*(BJ30:BJ39))+SUMPRODUCT((J30:P39=AJ32)*(BK30:BK39))</f>
        <v>0</v>
      </c>
      <c r="AW32" s="2">
        <f>SUMPRODUCT((A30:G39=AJ32)*(BL30:BL39))+SUMPRODUCT((J30:P39=AJ32)*(BM30:BM39))</f>
        <v>0</v>
      </c>
      <c r="AX32" s="2">
        <f>SUMPRODUCT((A30:G39=AJ32)*(BN30:BN39))+SUMPRODUCT((J30:P39=AJ32)*(BO30:BO39))</f>
        <v>0</v>
      </c>
      <c r="AY32" s="2">
        <f>AW32-AX32</f>
        <v>0</v>
      </c>
      <c r="AZ32" s="4">
        <f>SUM(AR32*1000+(AY32)/10+(AW32)/100)</f>
        <v>0</v>
      </c>
      <c r="BA32" s="4">
        <f>AZ32+0.000003</f>
        <v>3E-06</v>
      </c>
      <c r="BB32" s="1">
        <f t="shared" si="28"/>
        <v>0</v>
      </c>
      <c r="BC32" s="1">
        <f t="shared" si="29"/>
        <v>0</v>
      </c>
      <c r="BD32" s="1">
        <f t="shared" si="30"/>
        <v>0</v>
      </c>
      <c r="BE32" s="1">
        <f t="shared" si="31"/>
        <v>0</v>
      </c>
      <c r="BF32" s="1" t="b">
        <f t="shared" si="32"/>
        <v>0</v>
      </c>
      <c r="BG32" s="1" t="b">
        <f t="shared" si="33"/>
        <v>0</v>
      </c>
      <c r="BH32" s="1" t="b">
        <f t="shared" si="34"/>
        <v>0</v>
      </c>
      <c r="BI32" s="1" t="b">
        <f t="shared" si="35"/>
        <v>0</v>
      </c>
      <c r="BJ32" s="1" t="b">
        <f t="shared" si="36"/>
        <v>0</v>
      </c>
      <c r="BK32" s="1" t="b">
        <f t="shared" si="37"/>
        <v>0</v>
      </c>
      <c r="BL32" s="1">
        <f t="shared" si="38"/>
        <v>0</v>
      </c>
      <c r="BM32" s="1">
        <f t="shared" si="39"/>
        <v>0</v>
      </c>
      <c r="BN32" s="1">
        <f t="shared" si="40"/>
        <v>0</v>
      </c>
      <c r="BO32" s="1">
        <f t="shared" si="41"/>
        <v>0</v>
      </c>
      <c r="BP32" s="1">
        <f>VLOOKUP(AH32,AI30:AP34,2,0)</f>
        <v>0</v>
      </c>
      <c r="BQ32" s="1">
        <f>VLOOKUP(BP32,AJ30:BA34,17,0)</f>
        <v>0</v>
      </c>
      <c r="BR32" s="1">
        <f>RANK(BQ32,BQ30:BQ34)</f>
        <v>1</v>
      </c>
    </row>
    <row r="33" spans="1:70" ht="15">
      <c r="A33" s="23">
        <f>AJ33</f>
        <v>0</v>
      </c>
      <c r="B33" s="23"/>
      <c r="C33" s="23"/>
      <c r="D33" s="23"/>
      <c r="E33" s="23"/>
      <c r="F33" s="23"/>
      <c r="G33" s="23"/>
      <c r="H33" s="8"/>
      <c r="I33" s="8"/>
      <c r="J33" s="23">
        <f>AJ31</f>
        <v>0</v>
      </c>
      <c r="K33" s="23"/>
      <c r="L33" s="23"/>
      <c r="M33" s="23"/>
      <c r="N33" s="23"/>
      <c r="O33" s="23"/>
      <c r="P33" s="23"/>
      <c r="Q33" s="26"/>
      <c r="R33" s="23">
        <f>VLOOKUP(AH33,AI30:AP34,2,0)</f>
        <v>0</v>
      </c>
      <c r="S33" s="23"/>
      <c r="T33" s="23"/>
      <c r="U33" s="23"/>
      <c r="V33" s="23"/>
      <c r="W33" s="23"/>
      <c r="X33" s="23"/>
      <c r="Y33" s="9">
        <f>IF(BQ33=BQ32,BR32,BR33)</f>
        <v>1</v>
      </c>
      <c r="Z33" s="7">
        <f>VLOOKUP(R33,AJ30:AY34,9,0)</f>
        <v>0</v>
      </c>
      <c r="AA33" s="1">
        <f>VLOOKUP(R33,AJ30:AY34,10,0)</f>
        <v>0</v>
      </c>
      <c r="AB33" s="1">
        <f>VLOOKUP(R33,AJ30:AY34,11,0)</f>
        <v>0</v>
      </c>
      <c r="AC33" s="1">
        <f>VLOOKUP(R33,AJ30:AY34,12,0)</f>
        <v>0</v>
      </c>
      <c r="AD33" s="1">
        <f>VLOOKUP(R33,AJ30:AY34,13,0)</f>
        <v>0</v>
      </c>
      <c r="AE33" s="1">
        <f>VLOOKUP(R33,AJ30:AY34,14,0)</f>
        <v>0</v>
      </c>
      <c r="AF33" s="1">
        <f>VLOOKUP(R33,AJ30:AY34,15,0)</f>
        <v>0</v>
      </c>
      <c r="AG33" s="1">
        <f>VLOOKUP(R33,AJ30:AY34,16,0)</f>
        <v>0</v>
      </c>
      <c r="AH33" s="1">
        <v>4</v>
      </c>
      <c r="AI33" s="1">
        <f>AQ33</f>
        <v>4</v>
      </c>
      <c r="AJ33" s="27">
        <f>EQUIPES!C6</f>
        <v>0</v>
      </c>
      <c r="AK33" s="27"/>
      <c r="AL33" s="27"/>
      <c r="AM33" s="27"/>
      <c r="AN33" s="27"/>
      <c r="AO33" s="27"/>
      <c r="AP33" s="27"/>
      <c r="AQ33" s="2">
        <f>RANK(BA33,BA30:BA34)</f>
        <v>4</v>
      </c>
      <c r="AR33" s="2">
        <f>SUMPRODUCT((A30:G39=AJ33)*(BB30:BB39))+SUMPRODUCT((J30:P39=AJ33)*(BC30:BC39))</f>
        <v>0</v>
      </c>
      <c r="AS33" s="2">
        <f>SUMPRODUCT((A30:G39=AJ33)*(BD30:BD39))+SUMPRODUCT((J30:P39=AJ33)*(BE30:BE39))</f>
        <v>0</v>
      </c>
      <c r="AT33" s="2">
        <f>SUMPRODUCT((A30:G39=AJ33)*(BF30:BF39))+SUMPRODUCT((J30:P39=AJ33)*(BG30:BG39))</f>
        <v>0</v>
      </c>
      <c r="AU33" s="2">
        <f>SUMPRODUCT((A30:G39=AJ33)*(BH30:BH39))+SUMPRODUCT((J30:P39=AJ33)*(BI30:BI39))</f>
        <v>0</v>
      </c>
      <c r="AV33" s="2">
        <f>SUMPRODUCT((A30:G39=AJ33)*(BJ30:BJ39))+SUMPRODUCT((J30:P39=AJ33)*(BK30:BK39))</f>
        <v>0</v>
      </c>
      <c r="AW33" s="2">
        <f>SUMPRODUCT((A30:G39=AJ33)*(BL30:BL39))+SUMPRODUCT((J30:P39=AJ33)*(BM30:BM39))</f>
        <v>0</v>
      </c>
      <c r="AX33" s="2">
        <f>SUMPRODUCT((A30:G39=AJ33)*(BN30:BN39))+SUMPRODUCT((J30:P39=AJ33)*(BO30:BO39))</f>
        <v>0</v>
      </c>
      <c r="AY33" s="2">
        <f>AW33-AX33</f>
        <v>0</v>
      </c>
      <c r="AZ33" s="4">
        <f>SUM(AR33*1000+(AY33)/10+(AW33)/100)</f>
        <v>0</v>
      </c>
      <c r="BA33" s="4">
        <f>AZ33+0.000002</f>
        <v>2E-06</v>
      </c>
      <c r="BB33" s="1">
        <f t="shared" si="28"/>
        <v>0</v>
      </c>
      <c r="BC33" s="1">
        <f t="shared" si="29"/>
        <v>0</v>
      </c>
      <c r="BD33" s="1">
        <f t="shared" si="30"/>
        <v>0</v>
      </c>
      <c r="BE33" s="1">
        <f t="shared" si="31"/>
        <v>0</v>
      </c>
      <c r="BF33" s="1" t="b">
        <f t="shared" si="32"/>
        <v>0</v>
      </c>
      <c r="BG33" s="1" t="b">
        <f t="shared" si="33"/>
        <v>0</v>
      </c>
      <c r="BH33" s="1" t="b">
        <f t="shared" si="34"/>
        <v>0</v>
      </c>
      <c r="BI33" s="1" t="b">
        <f t="shared" si="35"/>
        <v>0</v>
      </c>
      <c r="BJ33" s="1" t="b">
        <f t="shared" si="36"/>
        <v>0</v>
      </c>
      <c r="BK33" s="1" t="b">
        <f t="shared" si="37"/>
        <v>0</v>
      </c>
      <c r="BL33" s="1">
        <f t="shared" si="38"/>
        <v>0</v>
      </c>
      <c r="BM33" s="1">
        <f t="shared" si="39"/>
        <v>0</v>
      </c>
      <c r="BN33" s="1">
        <f t="shared" si="40"/>
        <v>0</v>
      </c>
      <c r="BO33" s="1">
        <f t="shared" si="41"/>
        <v>0</v>
      </c>
      <c r="BP33" s="1">
        <f>VLOOKUP(AH33,AI30:AP34,2,0)</f>
        <v>0</v>
      </c>
      <c r="BQ33" s="1">
        <f>VLOOKUP(BP33,AJ30:BA34,17,0)</f>
        <v>0</v>
      </c>
      <c r="BR33" s="1">
        <f>RANK(BQ33,BQ30:BQ34)</f>
        <v>1</v>
      </c>
    </row>
    <row r="34" spans="1:70" ht="15">
      <c r="A34" s="23">
        <v>3</v>
      </c>
      <c r="B34" s="23"/>
      <c r="C34" s="23"/>
      <c r="D34" s="23"/>
      <c r="E34" s="23"/>
      <c r="F34" s="23"/>
      <c r="G34" s="23"/>
      <c r="H34" s="8"/>
      <c r="I34" s="8"/>
      <c r="J34" s="23">
        <f>AJ30</f>
        <v>0</v>
      </c>
      <c r="K34" s="23"/>
      <c r="L34" s="23"/>
      <c r="M34" s="23"/>
      <c r="N34" s="23"/>
      <c r="O34" s="23"/>
      <c r="P34" s="23"/>
      <c r="Q34" s="26"/>
      <c r="R34" s="23">
        <f>VLOOKUP(AH34,AI30:AP34,2,0)</f>
        <v>0</v>
      </c>
      <c r="S34" s="23"/>
      <c r="T34" s="23"/>
      <c r="U34" s="23"/>
      <c r="V34" s="23"/>
      <c r="W34" s="23"/>
      <c r="X34" s="23"/>
      <c r="Y34" s="9">
        <f>IF(BQ34=BQ33,BR33,BR34)</f>
        <v>1</v>
      </c>
      <c r="Z34" s="7">
        <f>VLOOKUP(R34,AJ30:AY34,9,0)</f>
        <v>0</v>
      </c>
      <c r="AA34" s="1">
        <f>VLOOKUP(R34,AJ30:AY34,10,0)</f>
        <v>0</v>
      </c>
      <c r="AB34" s="1">
        <f>VLOOKUP(R34,AJ30:AY34,11,0)</f>
        <v>0</v>
      </c>
      <c r="AC34" s="1">
        <f>VLOOKUP(R34,AJ30:AY34,12,0)</f>
        <v>0</v>
      </c>
      <c r="AD34" s="1">
        <f>VLOOKUP(R34,AJ30:AY34,13,0)</f>
        <v>0</v>
      </c>
      <c r="AE34" s="1">
        <f>VLOOKUP(R34,AJ30:AY34,14,0)</f>
        <v>0</v>
      </c>
      <c r="AF34" s="1">
        <f>VLOOKUP(R34,AJ30:AY34,15,0)</f>
        <v>0</v>
      </c>
      <c r="AG34" s="1">
        <f>VLOOKUP(R34,AJ30:AY34,16,0)</f>
        <v>0</v>
      </c>
      <c r="AH34" s="1">
        <v>5</v>
      </c>
      <c r="AI34" s="1">
        <f>AQ34</f>
        <v>5</v>
      </c>
      <c r="AJ34" s="27">
        <f>EQUIPES!C7</f>
        <v>0</v>
      </c>
      <c r="AK34" s="27"/>
      <c r="AL34" s="27"/>
      <c r="AM34" s="27"/>
      <c r="AN34" s="27"/>
      <c r="AO34" s="27"/>
      <c r="AP34" s="27"/>
      <c r="AQ34" s="2">
        <f>RANK(BA34,BA30:BA34)</f>
        <v>5</v>
      </c>
      <c r="AR34" s="2">
        <f>SUMPRODUCT((A30:G39=AJ34)*(BB30:BB39))+SUMPRODUCT((J30:P39=AJ34)*(BC30:BC39))</f>
        <v>0</v>
      </c>
      <c r="AS34" s="2">
        <f>SUMPRODUCT((A30:G39=AJ34)*(BD30:BD39))+SUMPRODUCT((J30:P39=AJ34)*(BE30:BE39))</f>
        <v>0</v>
      </c>
      <c r="AT34" s="2">
        <f>SUMPRODUCT((A30:G39=AJ34)*(BF30:BF39))+SUMPRODUCT((J30:P39=AJ34)*(BG30:BG39))</f>
        <v>0</v>
      </c>
      <c r="AU34" s="2">
        <f>SUMPRODUCT((A30:G39=AJ34)*(BH30:BH39))+SUMPRODUCT((J30:P39=AJ34)*(BI30:BI39))</f>
        <v>0</v>
      </c>
      <c r="AV34" s="2">
        <f>SUMPRODUCT((A30:G39=AJ34)*(BJ30:BJ39))+SUMPRODUCT((J30:P39=AJ34)*(BK30:BK39))</f>
        <v>0</v>
      </c>
      <c r="AW34" s="2">
        <f>SUMPRODUCT((A30:G39=AJ34)*(BL30:BL39))+SUMPRODUCT((J30:P39=AJ34)*(BM30:BM39))</f>
        <v>0</v>
      </c>
      <c r="AX34" s="2">
        <f>SUMPRODUCT((A30:G39=AJ34)*(BN30:BN39))+SUMPRODUCT((J30:P39=AJ34)*(BO30:BO39))</f>
        <v>0</v>
      </c>
      <c r="AY34" s="2">
        <f>AW34-AX34</f>
        <v>0</v>
      </c>
      <c r="AZ34" s="4">
        <f>SUM(AR34*1000+(AY34)/10+(AW34)/100)</f>
        <v>0</v>
      </c>
      <c r="BA34" s="4">
        <v>1E-06</v>
      </c>
      <c r="BB34" s="1">
        <f t="shared" si="28"/>
        <v>0</v>
      </c>
      <c r="BC34" s="1">
        <f t="shared" si="29"/>
        <v>0</v>
      </c>
      <c r="BD34" s="1">
        <f t="shared" si="30"/>
        <v>0</v>
      </c>
      <c r="BE34" s="1">
        <f t="shared" si="31"/>
        <v>0</v>
      </c>
      <c r="BF34" s="1" t="b">
        <f t="shared" si="32"/>
        <v>0</v>
      </c>
      <c r="BG34" s="1" t="b">
        <f t="shared" si="33"/>
        <v>0</v>
      </c>
      <c r="BH34" s="1" t="b">
        <f t="shared" si="34"/>
        <v>0</v>
      </c>
      <c r="BI34" s="1" t="b">
        <f t="shared" si="35"/>
        <v>0</v>
      </c>
      <c r="BJ34" s="1" t="b">
        <f t="shared" si="36"/>
        <v>0</v>
      </c>
      <c r="BK34" s="1" t="b">
        <f t="shared" si="37"/>
        <v>0</v>
      </c>
      <c r="BL34" s="1">
        <f t="shared" si="38"/>
        <v>0</v>
      </c>
      <c r="BM34" s="1">
        <f t="shared" si="39"/>
        <v>0</v>
      </c>
      <c r="BN34" s="1">
        <f t="shared" si="40"/>
        <v>0</v>
      </c>
      <c r="BO34" s="1">
        <f t="shared" si="41"/>
        <v>0</v>
      </c>
      <c r="BP34" s="1">
        <f>VLOOKUP(AH34,AI30:AP34,2,0)</f>
        <v>0</v>
      </c>
      <c r="BQ34" s="1">
        <f>VLOOKUP(BP34,AJ30:BA34,17,0)</f>
        <v>0</v>
      </c>
      <c r="BR34" s="1">
        <f>RANK(BQ34,BQ30:BQ34)</f>
        <v>1</v>
      </c>
    </row>
    <row r="35" spans="1:67" ht="15">
      <c r="A35" s="23">
        <f>AJ33</f>
        <v>0</v>
      </c>
      <c r="B35" s="23"/>
      <c r="C35" s="23"/>
      <c r="D35" s="23"/>
      <c r="E35" s="23"/>
      <c r="F35" s="23"/>
      <c r="G35" s="23"/>
      <c r="H35" s="8"/>
      <c r="I35" s="8"/>
      <c r="J35" s="23">
        <f>AJ34</f>
        <v>0</v>
      </c>
      <c r="K35" s="23"/>
      <c r="L35" s="23"/>
      <c r="M35" s="23"/>
      <c r="N35" s="23"/>
      <c r="O35" s="23"/>
      <c r="P35" s="23"/>
      <c r="Q35" s="26"/>
      <c r="R35" s="25" t="s">
        <v>19</v>
      </c>
      <c r="S35" s="25"/>
      <c r="T35" s="25"/>
      <c r="U35" s="25"/>
      <c r="V35" s="25"/>
      <c r="W35" s="25"/>
      <c r="X35" s="25"/>
      <c r="Y35" s="24">
        <f>IF(H30="","",R30)</f>
      </c>
      <c r="Z35" s="24"/>
      <c r="AA35" s="24"/>
      <c r="AB35" s="24"/>
      <c r="AC35" s="24"/>
      <c r="AD35" s="24"/>
      <c r="AE35" s="24"/>
      <c r="AF35" s="24"/>
      <c r="AG35" s="24"/>
      <c r="BB35" s="1">
        <f t="shared" si="28"/>
        <v>0</v>
      </c>
      <c r="BC35" s="1">
        <f t="shared" si="29"/>
        <v>0</v>
      </c>
      <c r="BD35" s="1">
        <f t="shared" si="30"/>
        <v>0</v>
      </c>
      <c r="BE35" s="1">
        <f t="shared" si="31"/>
        <v>0</v>
      </c>
      <c r="BF35" s="1" t="b">
        <f t="shared" si="32"/>
        <v>0</v>
      </c>
      <c r="BG35" s="1" t="b">
        <f t="shared" si="33"/>
        <v>0</v>
      </c>
      <c r="BH35" s="1" t="b">
        <f t="shared" si="34"/>
        <v>0</v>
      </c>
      <c r="BI35" s="1" t="b">
        <f t="shared" si="35"/>
        <v>0</v>
      </c>
      <c r="BJ35" s="1" t="b">
        <f t="shared" si="36"/>
        <v>0</v>
      </c>
      <c r="BK35" s="1" t="b">
        <f t="shared" si="37"/>
        <v>0</v>
      </c>
      <c r="BL35" s="1">
        <f t="shared" si="38"/>
        <v>0</v>
      </c>
      <c r="BM35" s="1">
        <f t="shared" si="39"/>
        <v>0</v>
      </c>
      <c r="BN35" s="1">
        <f t="shared" si="40"/>
        <v>0</v>
      </c>
      <c r="BO35" s="1">
        <f t="shared" si="41"/>
        <v>0</v>
      </c>
    </row>
    <row r="36" spans="1:67" ht="15">
      <c r="A36" s="23">
        <f>AJ31</f>
        <v>0</v>
      </c>
      <c r="B36" s="23"/>
      <c r="C36" s="23"/>
      <c r="D36" s="23"/>
      <c r="E36" s="23"/>
      <c r="F36" s="23"/>
      <c r="G36" s="23"/>
      <c r="H36" s="8"/>
      <c r="I36" s="8"/>
      <c r="J36" s="23">
        <f>AJ32</f>
        <v>0</v>
      </c>
      <c r="K36" s="23"/>
      <c r="L36" s="23"/>
      <c r="M36" s="23"/>
      <c r="N36" s="23"/>
      <c r="O36" s="23"/>
      <c r="P36" s="23"/>
      <c r="Q36" s="26"/>
      <c r="R36" s="25"/>
      <c r="S36" s="25"/>
      <c r="T36" s="25"/>
      <c r="U36" s="25"/>
      <c r="V36" s="25"/>
      <c r="W36" s="25"/>
      <c r="X36" s="25"/>
      <c r="Y36" s="24"/>
      <c r="Z36" s="24"/>
      <c r="AA36" s="24"/>
      <c r="AB36" s="24"/>
      <c r="AC36" s="24"/>
      <c r="AD36" s="24"/>
      <c r="AE36" s="24"/>
      <c r="AF36" s="24"/>
      <c r="AG36" s="24"/>
      <c r="BB36" s="1">
        <f t="shared" si="28"/>
        <v>0</v>
      </c>
      <c r="BC36" s="1">
        <f t="shared" si="29"/>
        <v>0</v>
      </c>
      <c r="BD36" s="1">
        <f t="shared" si="30"/>
        <v>0</v>
      </c>
      <c r="BE36" s="1">
        <f t="shared" si="31"/>
        <v>0</v>
      </c>
      <c r="BF36" s="1" t="b">
        <f t="shared" si="32"/>
        <v>0</v>
      </c>
      <c r="BG36" s="1" t="b">
        <f t="shared" si="33"/>
        <v>0</v>
      </c>
      <c r="BH36" s="1" t="b">
        <f t="shared" si="34"/>
        <v>0</v>
      </c>
      <c r="BI36" s="1" t="b">
        <f t="shared" si="35"/>
        <v>0</v>
      </c>
      <c r="BJ36" s="1" t="b">
        <f t="shared" si="36"/>
        <v>0</v>
      </c>
      <c r="BK36" s="1" t="b">
        <f t="shared" si="37"/>
        <v>0</v>
      </c>
      <c r="BL36" s="1">
        <f t="shared" si="38"/>
        <v>0</v>
      </c>
      <c r="BM36" s="1">
        <f t="shared" si="39"/>
        <v>0</v>
      </c>
      <c r="BN36" s="1">
        <f t="shared" si="40"/>
        <v>0</v>
      </c>
      <c r="BO36" s="1">
        <f t="shared" si="41"/>
        <v>0</v>
      </c>
    </row>
    <row r="37" spans="1:67" ht="15">
      <c r="A37" s="23">
        <f>AJ33</f>
        <v>0</v>
      </c>
      <c r="B37" s="23"/>
      <c r="C37" s="23"/>
      <c r="D37" s="23"/>
      <c r="E37" s="23"/>
      <c r="F37" s="23"/>
      <c r="G37" s="23"/>
      <c r="H37" s="8"/>
      <c r="I37" s="8"/>
      <c r="J37" s="23">
        <f>AJ30</f>
        <v>0</v>
      </c>
      <c r="K37" s="23"/>
      <c r="L37" s="23"/>
      <c r="M37" s="23"/>
      <c r="N37" s="23"/>
      <c r="O37" s="23"/>
      <c r="P37" s="23"/>
      <c r="Q37" s="26"/>
      <c r="R37" s="25"/>
      <c r="S37" s="25"/>
      <c r="T37" s="25"/>
      <c r="U37" s="25"/>
      <c r="V37" s="25"/>
      <c r="W37" s="25"/>
      <c r="X37" s="25"/>
      <c r="Y37" s="26"/>
      <c r="Z37" s="26"/>
      <c r="AA37" s="26"/>
      <c r="AB37" s="26"/>
      <c r="AC37" s="26"/>
      <c r="AD37" s="26"/>
      <c r="AE37" s="26"/>
      <c r="AF37" s="26"/>
      <c r="AG37" s="26"/>
      <c r="BB37" s="1">
        <f t="shared" si="28"/>
        <v>0</v>
      </c>
      <c r="BC37" s="1">
        <f t="shared" si="29"/>
        <v>0</v>
      </c>
      <c r="BD37" s="1">
        <f t="shared" si="30"/>
        <v>0</v>
      </c>
      <c r="BE37" s="1">
        <f t="shared" si="31"/>
        <v>0</v>
      </c>
      <c r="BF37" s="1" t="b">
        <f t="shared" si="32"/>
        <v>0</v>
      </c>
      <c r="BG37" s="1" t="b">
        <f t="shared" si="33"/>
        <v>0</v>
      </c>
      <c r="BH37" s="1" t="b">
        <f t="shared" si="34"/>
        <v>0</v>
      </c>
      <c r="BI37" s="1" t="b">
        <f t="shared" si="35"/>
        <v>0</v>
      </c>
      <c r="BJ37" s="1" t="b">
        <f t="shared" si="36"/>
        <v>0</v>
      </c>
      <c r="BK37" s="1" t="b">
        <f t="shared" si="37"/>
        <v>0</v>
      </c>
      <c r="BL37" s="1">
        <f t="shared" si="38"/>
        <v>0</v>
      </c>
      <c r="BM37" s="1">
        <f t="shared" si="39"/>
        <v>0</v>
      </c>
      <c r="BN37" s="1">
        <f t="shared" si="40"/>
        <v>0</v>
      </c>
      <c r="BO37" s="1">
        <f t="shared" si="41"/>
        <v>0</v>
      </c>
    </row>
    <row r="38" spans="1:67" ht="15">
      <c r="A38" s="23">
        <f>AJ34</f>
        <v>0</v>
      </c>
      <c r="B38" s="23"/>
      <c r="C38" s="23"/>
      <c r="D38" s="23"/>
      <c r="E38" s="23"/>
      <c r="F38" s="23"/>
      <c r="G38" s="23"/>
      <c r="H38" s="8"/>
      <c r="I38" s="8"/>
      <c r="J38" s="23">
        <f>AJ32</f>
        <v>0</v>
      </c>
      <c r="K38" s="23"/>
      <c r="L38" s="23"/>
      <c r="M38" s="23"/>
      <c r="N38" s="23"/>
      <c r="O38" s="23"/>
      <c r="P38" s="23"/>
      <c r="Q38" s="26"/>
      <c r="R38" s="25"/>
      <c r="S38" s="25"/>
      <c r="T38" s="25"/>
      <c r="U38" s="25"/>
      <c r="V38" s="25"/>
      <c r="W38" s="25"/>
      <c r="X38" s="25"/>
      <c r="Y38" s="24">
        <f>IF(H30="","",R31)</f>
      </c>
      <c r="Z38" s="24"/>
      <c r="AA38" s="24"/>
      <c r="AB38" s="24"/>
      <c r="AC38" s="24"/>
      <c r="AD38" s="24"/>
      <c r="AE38" s="24"/>
      <c r="AF38" s="24"/>
      <c r="AG38" s="24"/>
      <c r="BB38" s="1">
        <f t="shared" si="28"/>
        <v>0</v>
      </c>
      <c r="BC38" s="1">
        <f t="shared" si="29"/>
        <v>0</v>
      </c>
      <c r="BD38" s="1">
        <f t="shared" si="30"/>
        <v>0</v>
      </c>
      <c r="BE38" s="1">
        <f t="shared" si="31"/>
        <v>0</v>
      </c>
      <c r="BF38" s="1" t="b">
        <f t="shared" si="32"/>
        <v>0</v>
      </c>
      <c r="BG38" s="1" t="b">
        <f t="shared" si="33"/>
        <v>0</v>
      </c>
      <c r="BH38" s="1" t="b">
        <f t="shared" si="34"/>
        <v>0</v>
      </c>
      <c r="BI38" s="1" t="b">
        <f t="shared" si="35"/>
        <v>0</v>
      </c>
      <c r="BJ38" s="1" t="b">
        <f t="shared" si="36"/>
        <v>0</v>
      </c>
      <c r="BK38" s="1" t="b">
        <f t="shared" si="37"/>
        <v>0</v>
      </c>
      <c r="BL38" s="1">
        <f t="shared" si="38"/>
        <v>0</v>
      </c>
      <c r="BM38" s="1">
        <f t="shared" si="39"/>
        <v>0</v>
      </c>
      <c r="BN38" s="1">
        <f t="shared" si="40"/>
        <v>0</v>
      </c>
      <c r="BO38" s="1">
        <f t="shared" si="41"/>
        <v>0</v>
      </c>
    </row>
    <row r="39" spans="1:67" ht="15">
      <c r="A39" s="23">
        <f>AJ31</f>
        <v>0</v>
      </c>
      <c r="B39" s="23"/>
      <c r="C39" s="23"/>
      <c r="D39" s="23"/>
      <c r="E39" s="23"/>
      <c r="F39" s="23"/>
      <c r="G39" s="23"/>
      <c r="H39" s="8"/>
      <c r="I39" s="8"/>
      <c r="J39" s="23">
        <f>AJ30</f>
        <v>0</v>
      </c>
      <c r="K39" s="23"/>
      <c r="L39" s="23"/>
      <c r="M39" s="23"/>
      <c r="N39" s="23"/>
      <c r="O39" s="23"/>
      <c r="P39" s="23"/>
      <c r="Q39" s="26"/>
      <c r="R39" s="25"/>
      <c r="S39" s="25"/>
      <c r="T39" s="25"/>
      <c r="U39" s="25"/>
      <c r="V39" s="25"/>
      <c r="W39" s="25"/>
      <c r="X39" s="25"/>
      <c r="Y39" s="24"/>
      <c r="Z39" s="24"/>
      <c r="AA39" s="24"/>
      <c r="AB39" s="24"/>
      <c r="AC39" s="24"/>
      <c r="AD39" s="24"/>
      <c r="AE39" s="24"/>
      <c r="AF39" s="24"/>
      <c r="AG39" s="24"/>
      <c r="BB39" s="1">
        <f t="shared" si="28"/>
        <v>0</v>
      </c>
      <c r="BC39" s="1">
        <f t="shared" si="29"/>
        <v>0</v>
      </c>
      <c r="BD39" s="1">
        <f t="shared" si="30"/>
        <v>0</v>
      </c>
      <c r="BE39" s="1">
        <f t="shared" si="31"/>
        <v>0</v>
      </c>
      <c r="BF39" s="1" t="b">
        <f t="shared" si="32"/>
        <v>0</v>
      </c>
      <c r="BG39" s="1" t="b">
        <f t="shared" si="33"/>
        <v>0</v>
      </c>
      <c r="BH39" s="1" t="b">
        <f t="shared" si="34"/>
        <v>0</v>
      </c>
      <c r="BI39" s="1" t="b">
        <f t="shared" si="35"/>
        <v>0</v>
      </c>
      <c r="BJ39" s="1" t="b">
        <f t="shared" si="36"/>
        <v>0</v>
      </c>
      <c r="BK39" s="1" t="b">
        <f t="shared" si="37"/>
        <v>0</v>
      </c>
      <c r="BL39" s="1">
        <f t="shared" si="38"/>
        <v>0</v>
      </c>
      <c r="BM39" s="1">
        <f t="shared" si="39"/>
        <v>0</v>
      </c>
      <c r="BN39" s="1">
        <f t="shared" si="40"/>
        <v>0</v>
      </c>
      <c r="BO39" s="1">
        <f t="shared" si="41"/>
        <v>0</v>
      </c>
    </row>
    <row r="40" spans="1:53" ht="27">
      <c r="A40" s="28" t="s">
        <v>17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6"/>
      <c r="R40" s="28" t="s">
        <v>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J40" s="29" t="s">
        <v>12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3"/>
      <c r="BA40" s="3"/>
    </row>
    <row r="41" spans="1:53" ht="27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3"/>
      <c r="BA41" s="3"/>
    </row>
    <row r="42" spans="1:70" ht="15">
      <c r="A42" s="30" t="s">
        <v>0</v>
      </c>
      <c r="B42" s="30"/>
      <c r="C42" s="30"/>
      <c r="D42" s="30"/>
      <c r="E42" s="30"/>
      <c r="F42" s="30"/>
      <c r="G42" s="30"/>
      <c r="H42" s="6" t="s">
        <v>1</v>
      </c>
      <c r="I42" s="6" t="s">
        <v>1</v>
      </c>
      <c r="J42" s="30" t="s">
        <v>0</v>
      </c>
      <c r="K42" s="30"/>
      <c r="L42" s="30"/>
      <c r="M42" s="30"/>
      <c r="N42" s="30"/>
      <c r="O42" s="30"/>
      <c r="P42" s="30"/>
      <c r="Q42" s="26"/>
      <c r="R42" s="30" t="s">
        <v>0</v>
      </c>
      <c r="S42" s="30"/>
      <c r="T42" s="30"/>
      <c r="U42" s="30"/>
      <c r="V42" s="30"/>
      <c r="W42" s="30"/>
      <c r="X42" s="30"/>
      <c r="Y42" s="6" t="s">
        <v>2</v>
      </c>
      <c r="Z42" s="6" t="s">
        <v>3</v>
      </c>
      <c r="AA42" s="6" t="s">
        <v>4</v>
      </c>
      <c r="AB42" s="6" t="s">
        <v>5</v>
      </c>
      <c r="AC42" s="6" t="s">
        <v>6</v>
      </c>
      <c r="AD42" s="6" t="s">
        <v>7</v>
      </c>
      <c r="AE42" s="6" t="s">
        <v>8</v>
      </c>
      <c r="AF42" s="6" t="s">
        <v>9</v>
      </c>
      <c r="AG42" s="6" t="s">
        <v>10</v>
      </c>
      <c r="AI42" s="1" t="s">
        <v>2</v>
      </c>
      <c r="AJ42" s="27" t="s">
        <v>0</v>
      </c>
      <c r="AK42" s="27"/>
      <c r="AL42" s="27"/>
      <c r="AM42" s="27"/>
      <c r="AN42" s="27"/>
      <c r="AO42" s="27"/>
      <c r="AP42" s="27"/>
      <c r="AQ42" s="2" t="s">
        <v>2</v>
      </c>
      <c r="AR42" s="2" t="s">
        <v>3</v>
      </c>
      <c r="AS42" s="2" t="s">
        <v>4</v>
      </c>
      <c r="AT42" s="2" t="s">
        <v>5</v>
      </c>
      <c r="AU42" s="2" t="s">
        <v>6</v>
      </c>
      <c r="AV42" s="2" t="s">
        <v>7</v>
      </c>
      <c r="AW42" s="2" t="s">
        <v>8</v>
      </c>
      <c r="AX42" s="2" t="s">
        <v>9</v>
      </c>
      <c r="AY42" s="2" t="s">
        <v>10</v>
      </c>
      <c r="AZ42" s="4" t="s">
        <v>14</v>
      </c>
      <c r="BA42" s="4" t="s">
        <v>14</v>
      </c>
      <c r="BB42" s="1" t="s">
        <v>3</v>
      </c>
      <c r="BC42" s="1" t="s">
        <v>3</v>
      </c>
      <c r="BD42" s="1" t="s">
        <v>4</v>
      </c>
      <c r="BE42" s="1" t="s">
        <v>4</v>
      </c>
      <c r="BF42" s="1" t="s">
        <v>5</v>
      </c>
      <c r="BG42" s="1" t="s">
        <v>5</v>
      </c>
      <c r="BH42" s="1" t="s">
        <v>6</v>
      </c>
      <c r="BI42" s="1" t="s">
        <v>6</v>
      </c>
      <c r="BJ42" s="1" t="s">
        <v>7</v>
      </c>
      <c r="BK42" s="1" t="s">
        <v>7</v>
      </c>
      <c r="BL42" s="1" t="s">
        <v>8</v>
      </c>
      <c r="BM42" s="1" t="s">
        <v>8</v>
      </c>
      <c r="BN42" s="1" t="s">
        <v>9</v>
      </c>
      <c r="BO42" s="1" t="s">
        <v>9</v>
      </c>
      <c r="BP42" s="1" t="s">
        <v>0</v>
      </c>
      <c r="BQ42" s="1" t="s">
        <v>14</v>
      </c>
      <c r="BR42" s="1" t="s">
        <v>2</v>
      </c>
    </row>
    <row r="43" spans="1:70" ht="15">
      <c r="A43" s="23">
        <f>AJ44</f>
        <v>0</v>
      </c>
      <c r="B43" s="23"/>
      <c r="C43" s="23"/>
      <c r="D43" s="23"/>
      <c r="E43" s="23"/>
      <c r="F43" s="23"/>
      <c r="G43" s="23"/>
      <c r="H43" s="8"/>
      <c r="I43" s="8"/>
      <c r="J43" s="23">
        <f>AJ47</f>
        <v>0</v>
      </c>
      <c r="K43" s="23"/>
      <c r="L43" s="23"/>
      <c r="M43" s="23"/>
      <c r="N43" s="23"/>
      <c r="O43" s="23"/>
      <c r="P43" s="23"/>
      <c r="Q43" s="26"/>
      <c r="R43" s="23">
        <f>VLOOKUP(AH43,AI43:AP47,2,0)</f>
        <v>0</v>
      </c>
      <c r="S43" s="23"/>
      <c r="T43" s="23"/>
      <c r="U43" s="23"/>
      <c r="V43" s="23"/>
      <c r="W43" s="23"/>
      <c r="X43" s="23"/>
      <c r="Y43" s="9">
        <v>1</v>
      </c>
      <c r="Z43" s="7">
        <f>VLOOKUP(R43,AJ43:AY47,9,0)</f>
        <v>0</v>
      </c>
      <c r="AA43" s="1">
        <f>VLOOKUP(R43,AJ43:AY47,10,0)</f>
        <v>0</v>
      </c>
      <c r="AB43" s="1">
        <f>VLOOKUP(R43,AJ43:AY47,11,0)</f>
        <v>0</v>
      </c>
      <c r="AC43" s="1">
        <f>VLOOKUP(R43,AJ43:AY47,12,0)</f>
        <v>0</v>
      </c>
      <c r="AD43" s="1">
        <f>VLOOKUP(R43,AJ43:AY47,13,0)</f>
        <v>0</v>
      </c>
      <c r="AE43" s="1">
        <f>VLOOKUP(R43,AJ43:AY47,14,0)</f>
        <v>0</v>
      </c>
      <c r="AF43" s="1">
        <f>VLOOKUP(R43,AJ43:AY47,15,0)</f>
        <v>0</v>
      </c>
      <c r="AG43" s="1">
        <f>VLOOKUP(R43,AJ43:AY47,16,0)</f>
        <v>0</v>
      </c>
      <c r="AH43" s="1">
        <v>1</v>
      </c>
      <c r="AI43" s="1">
        <f>AQ43</f>
        <v>1</v>
      </c>
      <c r="AJ43" s="27">
        <f>EQUIPES!D3</f>
        <v>0</v>
      </c>
      <c r="AK43" s="27"/>
      <c r="AL43" s="27"/>
      <c r="AM43" s="27"/>
      <c r="AN43" s="27"/>
      <c r="AO43" s="27"/>
      <c r="AP43" s="27"/>
      <c r="AQ43" s="2">
        <f>RANK(BA43,BA43:BA47)</f>
        <v>1</v>
      </c>
      <c r="AR43" s="2">
        <f>SUMPRODUCT((A43:G52=AJ43)*(BB43:BB52))+SUMPRODUCT((J43:P52=AJ43)*(BC43:BC52))</f>
        <v>0</v>
      </c>
      <c r="AS43" s="2">
        <f>SUMPRODUCT((A43:G52=AJ43)*(BD43:BD52))+SUMPRODUCT((J43:P52=AJ43)*(BE43:BE52))</f>
        <v>0</v>
      </c>
      <c r="AT43" s="2">
        <f>SUMPRODUCT((A43:G52=AJ43)*(BF43:BF52))+SUMPRODUCT((J43:P52=AJ43)*(BG43:BG52))</f>
        <v>0</v>
      </c>
      <c r="AU43" s="2">
        <f>SUMPRODUCT((A43:G52=AJ43)*(BH43:BH52))+SUMPRODUCT((J43:P52=AJ43)*(BI43:BI52))</f>
        <v>0</v>
      </c>
      <c r="AV43" s="2">
        <f>SUMPRODUCT((A43:G52=AJ43)*(BJ43:BJ52))+SUMPRODUCT((J43:P52=AJ43)*(BK43:BK52))</f>
        <v>0</v>
      </c>
      <c r="AW43" s="2">
        <f>SUMPRODUCT((A43:G52=AJ43)*(BL43:BL52))+SUMPRODUCT((J43:P52=AJ43)*(BM43:BM52))</f>
        <v>0</v>
      </c>
      <c r="AX43" s="2">
        <f>SUMPRODUCT((A43:G52=AJ43)*(BN43:BN52))+SUMPRODUCT((J43:P52=AJ43)*(BO43:BO52))</f>
        <v>0</v>
      </c>
      <c r="AY43" s="2">
        <f>AW43-AX43</f>
        <v>0</v>
      </c>
      <c r="AZ43" s="4">
        <f>SUM(AR43*1000+(AY43)/10+(AW43)/100)</f>
        <v>0</v>
      </c>
      <c r="BA43" s="4">
        <f>AZ43+0.000005</f>
        <v>5E-06</v>
      </c>
      <c r="BB43" s="1">
        <f aca="true" t="shared" si="42" ref="BB43:BB52">IF(H43="",0,IF(H43&gt;I43,3,IF(H43=I43,1,IF(H43&lt;I43,0))))</f>
        <v>0</v>
      </c>
      <c r="BC43" s="1">
        <f aca="true" t="shared" si="43" ref="BC43:BC52">IF(I43="",0,IF(I43&gt;H43,3,IF(I43=H43,1,IF(I43&lt;H43,0))))</f>
        <v>0</v>
      </c>
      <c r="BD43" s="1">
        <f aca="true" t="shared" si="44" ref="BD43:BD52">IF(H43="",0,1)</f>
        <v>0</v>
      </c>
      <c r="BE43" s="1">
        <f aca="true" t="shared" si="45" ref="BE43:BE52">IF(I43="",0,1)</f>
        <v>0</v>
      </c>
      <c r="BF43" s="1" t="b">
        <f aca="true" t="shared" si="46" ref="BF43:BF52">IF(H43&lt;&gt;"",IF(H43&gt;I43,1))</f>
        <v>0</v>
      </c>
      <c r="BG43" s="1" t="b">
        <f aca="true" t="shared" si="47" ref="BG43:BG52">IF(I43&lt;&gt;"",IF(I43&gt;H43,1))</f>
        <v>0</v>
      </c>
      <c r="BH43" s="1" t="b">
        <f aca="true" t="shared" si="48" ref="BH43:BH52">IF(H43&lt;&gt;"",IF(H43=I43,1))</f>
        <v>0</v>
      </c>
      <c r="BI43" s="1" t="b">
        <f aca="true" t="shared" si="49" ref="BI43:BI52">IF(I43&lt;&gt;"",IF(I43=H43,1))</f>
        <v>0</v>
      </c>
      <c r="BJ43" s="1" t="b">
        <f aca="true" t="shared" si="50" ref="BJ43:BJ52">IF(H43&lt;&gt;"",IF(H43&lt;I43,1))</f>
        <v>0</v>
      </c>
      <c r="BK43" s="1" t="b">
        <f aca="true" t="shared" si="51" ref="BK43:BK52">IF(I43&lt;&gt;"",IF(I43&lt;H43,1))</f>
        <v>0</v>
      </c>
      <c r="BL43" s="1">
        <f aca="true" t="shared" si="52" ref="BL43:BL52">H43</f>
        <v>0</v>
      </c>
      <c r="BM43" s="1">
        <f aca="true" t="shared" si="53" ref="BM43:BM52">I43</f>
        <v>0</v>
      </c>
      <c r="BN43" s="1">
        <f aca="true" t="shared" si="54" ref="BN43:BN52">I43</f>
        <v>0</v>
      </c>
      <c r="BO43" s="1">
        <f aca="true" t="shared" si="55" ref="BO43:BO52">H43</f>
        <v>0</v>
      </c>
      <c r="BP43" s="1">
        <f>VLOOKUP(AH43,AI43:AP47,2,0)</f>
        <v>0</v>
      </c>
      <c r="BQ43" s="1">
        <f>VLOOKUP(BP43,AJ43:BA47,17,0)</f>
        <v>0</v>
      </c>
      <c r="BR43" s="1">
        <f>RANK(BQ43,BQ43:BQ47)</f>
        <v>1</v>
      </c>
    </row>
    <row r="44" spans="1:70" ht="15">
      <c r="A44" s="23">
        <f>AJ45</f>
        <v>0</v>
      </c>
      <c r="B44" s="23"/>
      <c r="C44" s="23"/>
      <c r="D44" s="23"/>
      <c r="E44" s="23"/>
      <c r="F44" s="23"/>
      <c r="G44" s="23"/>
      <c r="H44" s="8"/>
      <c r="I44" s="8"/>
      <c r="J44" s="23">
        <f>AJ46</f>
        <v>0</v>
      </c>
      <c r="K44" s="23"/>
      <c r="L44" s="23"/>
      <c r="M44" s="23"/>
      <c r="N44" s="23"/>
      <c r="O44" s="23"/>
      <c r="P44" s="23"/>
      <c r="Q44" s="26"/>
      <c r="R44" s="23">
        <f>VLOOKUP(AH44,AI43:AP47,2,0)</f>
        <v>0</v>
      </c>
      <c r="S44" s="23"/>
      <c r="T44" s="23"/>
      <c r="U44" s="23"/>
      <c r="V44" s="23"/>
      <c r="W44" s="23"/>
      <c r="X44" s="23"/>
      <c r="Y44" s="9">
        <f>IF(BQ44=BQ43,BR43,BR44)</f>
        <v>1</v>
      </c>
      <c r="Z44" s="7">
        <f>VLOOKUP(R44,AJ43:AY47,9,0)</f>
        <v>0</v>
      </c>
      <c r="AA44" s="1">
        <f>VLOOKUP(R44,AJ43:AY47,10,0)</f>
        <v>0</v>
      </c>
      <c r="AB44" s="1">
        <f>VLOOKUP(R44,AJ43:AY47,11,0)</f>
        <v>0</v>
      </c>
      <c r="AC44" s="1">
        <f>VLOOKUP(R44,AJ43:AY47,12,0)</f>
        <v>0</v>
      </c>
      <c r="AD44" s="1">
        <f>VLOOKUP(R44,AJ43:AY47,13,0)</f>
        <v>0</v>
      </c>
      <c r="AE44" s="1">
        <f>VLOOKUP(R44,AJ43:AY47,14,0)</f>
        <v>0</v>
      </c>
      <c r="AF44" s="1">
        <f>VLOOKUP(R44,AJ43:AY47,15,0)</f>
        <v>0</v>
      </c>
      <c r="AG44" s="1">
        <f>VLOOKUP(R44,AJ43:AY47,16,0)</f>
        <v>0</v>
      </c>
      <c r="AH44" s="1">
        <v>2</v>
      </c>
      <c r="AI44" s="1">
        <f>AQ44</f>
        <v>2</v>
      </c>
      <c r="AJ44" s="27">
        <f>EQUIPES!D4</f>
        <v>0</v>
      </c>
      <c r="AK44" s="27"/>
      <c r="AL44" s="27"/>
      <c r="AM44" s="27"/>
      <c r="AN44" s="27"/>
      <c r="AO44" s="27"/>
      <c r="AP44" s="27"/>
      <c r="AQ44" s="2">
        <f>RANK(BA44,BA43:BA47)</f>
        <v>2</v>
      </c>
      <c r="AR44" s="2">
        <f>SUMPRODUCT((A43:G52=AJ44)*(BB43:BB52))+SUMPRODUCT((J43:P52=AJ44)*(BC43:BC52))</f>
        <v>0</v>
      </c>
      <c r="AS44" s="2">
        <f>SUMPRODUCT((A43:G52=AJ44)*(BD43:BD52))+SUMPRODUCT((J43:P52=AJ44)*(BE43:BE52))</f>
        <v>0</v>
      </c>
      <c r="AT44" s="2">
        <f>SUMPRODUCT((A43:G52=AJ44)*(BF43:BF52))+SUMPRODUCT((J43:P52=AJ44)*(BG43:BG52))</f>
        <v>0</v>
      </c>
      <c r="AU44" s="2">
        <f>SUMPRODUCT((A43:G52=AJ44)*(BH43:BH52))+SUMPRODUCT((J43:P52=AJ44)*(BI43:BI52))</f>
        <v>0</v>
      </c>
      <c r="AV44" s="2">
        <f>SUMPRODUCT((A43:G52=AJ44)*(BJ43:BJ52))+SUMPRODUCT((J43:P52=AJ44)*(BK43:BK52))</f>
        <v>0</v>
      </c>
      <c r="AW44" s="2">
        <f>SUMPRODUCT((A43:G52=AJ44)*(BL43:BL52))+SUMPRODUCT((J43:P52=AJ44)*(BM43:BM52))</f>
        <v>0</v>
      </c>
      <c r="AX44" s="2">
        <f>SUMPRODUCT((A43:G52=AJ44)*(BN43:BN52))+SUMPRODUCT((J43:P52=AJ44)*(BO43:BO52))</f>
        <v>0</v>
      </c>
      <c r="AY44" s="2">
        <f>AW44-AX44</f>
        <v>0</v>
      </c>
      <c r="AZ44" s="4">
        <f>SUM(AR44*1000+(AY44)/10+(AW44)/100)</f>
        <v>0</v>
      </c>
      <c r="BA44" s="4">
        <f>AZ44+0.000004</f>
        <v>4E-06</v>
      </c>
      <c r="BB44" s="1">
        <f t="shared" si="42"/>
        <v>0</v>
      </c>
      <c r="BC44" s="1">
        <f t="shared" si="43"/>
        <v>0</v>
      </c>
      <c r="BD44" s="1">
        <f t="shared" si="44"/>
        <v>0</v>
      </c>
      <c r="BE44" s="1">
        <f t="shared" si="45"/>
        <v>0</v>
      </c>
      <c r="BF44" s="1" t="b">
        <f t="shared" si="46"/>
        <v>0</v>
      </c>
      <c r="BG44" s="1" t="b">
        <f t="shared" si="47"/>
        <v>0</v>
      </c>
      <c r="BH44" s="1" t="b">
        <f t="shared" si="48"/>
        <v>0</v>
      </c>
      <c r="BI44" s="1" t="b">
        <f t="shared" si="49"/>
        <v>0</v>
      </c>
      <c r="BJ44" s="1" t="b">
        <f t="shared" si="50"/>
        <v>0</v>
      </c>
      <c r="BK44" s="1" t="b">
        <f t="shared" si="51"/>
        <v>0</v>
      </c>
      <c r="BL44" s="1">
        <f t="shared" si="52"/>
        <v>0</v>
      </c>
      <c r="BM44" s="1">
        <f t="shared" si="53"/>
        <v>0</v>
      </c>
      <c r="BN44" s="1">
        <f t="shared" si="54"/>
        <v>0</v>
      </c>
      <c r="BO44" s="1">
        <f t="shared" si="55"/>
        <v>0</v>
      </c>
      <c r="BP44" s="1">
        <f>VLOOKUP(AH44,AI43:AP47,2,0)</f>
        <v>0</v>
      </c>
      <c r="BQ44" s="1">
        <f>VLOOKUP(BP44,AJ43:BA47,17,0)</f>
        <v>0</v>
      </c>
      <c r="BR44" s="1">
        <f>RANK(BQ44,BQ43:BQ47)</f>
        <v>1</v>
      </c>
    </row>
    <row r="45" spans="1:70" ht="15">
      <c r="A45" s="23">
        <f>AJ47</f>
        <v>0</v>
      </c>
      <c r="B45" s="23"/>
      <c r="C45" s="23"/>
      <c r="D45" s="23"/>
      <c r="E45" s="23"/>
      <c r="F45" s="23"/>
      <c r="G45" s="23"/>
      <c r="H45" s="8"/>
      <c r="I45" s="8"/>
      <c r="J45" s="23">
        <f>AJ43</f>
        <v>0</v>
      </c>
      <c r="K45" s="23"/>
      <c r="L45" s="23"/>
      <c r="M45" s="23"/>
      <c r="N45" s="23"/>
      <c r="O45" s="23"/>
      <c r="P45" s="23"/>
      <c r="Q45" s="26"/>
      <c r="R45" s="23">
        <f>VLOOKUP(AH45,AI43:AP47,2,0)</f>
        <v>0</v>
      </c>
      <c r="S45" s="23"/>
      <c r="T45" s="23"/>
      <c r="U45" s="23"/>
      <c r="V45" s="23"/>
      <c r="W45" s="23"/>
      <c r="X45" s="23"/>
      <c r="Y45" s="9">
        <f>IF(BQ45=BQ44,BR44,BR45)</f>
        <v>1</v>
      </c>
      <c r="Z45" s="7">
        <f>VLOOKUP(R45,AJ43:AY47,9,0)</f>
        <v>0</v>
      </c>
      <c r="AA45" s="1">
        <f>VLOOKUP(R45,AJ43:AY47,10,0)</f>
        <v>0</v>
      </c>
      <c r="AB45" s="1">
        <f>VLOOKUP(R45,AJ43:AY47,11,0)</f>
        <v>0</v>
      </c>
      <c r="AC45" s="1">
        <f>VLOOKUP(R45,AJ43:AY47,12,0)</f>
        <v>0</v>
      </c>
      <c r="AD45" s="1">
        <f>VLOOKUP(R45,AJ43:AY47,13,0)</f>
        <v>0</v>
      </c>
      <c r="AE45" s="1">
        <f>VLOOKUP(R45,AJ43:AY47,14,0)</f>
        <v>0</v>
      </c>
      <c r="AF45" s="1">
        <f>VLOOKUP(R45,AJ43:AY47,15,0)</f>
        <v>0</v>
      </c>
      <c r="AG45" s="1">
        <f>VLOOKUP(R45,AJ43:AY47,16,0)</f>
        <v>0</v>
      </c>
      <c r="AH45" s="1">
        <v>3</v>
      </c>
      <c r="AI45" s="1">
        <f>AQ45</f>
        <v>3</v>
      </c>
      <c r="AJ45" s="27">
        <f>EQUIPES!D5</f>
        <v>0</v>
      </c>
      <c r="AK45" s="27"/>
      <c r="AL45" s="27"/>
      <c r="AM45" s="27"/>
      <c r="AN45" s="27"/>
      <c r="AO45" s="27"/>
      <c r="AP45" s="27"/>
      <c r="AQ45" s="2">
        <f>RANK(BA45,BA43:BA47)</f>
        <v>3</v>
      </c>
      <c r="AR45" s="2">
        <f>SUMPRODUCT((A43:G52=AJ45)*(BB43:BB52))+SUMPRODUCT((J43:P52=AJ45)*(BC43:BC52))</f>
        <v>0</v>
      </c>
      <c r="AS45" s="2">
        <f>SUMPRODUCT((A43:G52=AJ45)*(BD43:BD52))+SUMPRODUCT((J43:P52=AJ45)*(BE43:BE52))</f>
        <v>0</v>
      </c>
      <c r="AT45" s="2">
        <f>SUMPRODUCT((A43:G52=AJ45)*(BF43:BF52))+SUMPRODUCT((J43:P52=AJ45)*(BG43:BG52))</f>
        <v>0</v>
      </c>
      <c r="AU45" s="2">
        <f>SUMPRODUCT((A43:G52=AJ45)*(BH43:BH52))+SUMPRODUCT((J43:P52=AJ45)*(BI43:BI52))</f>
        <v>0</v>
      </c>
      <c r="AV45" s="2">
        <f>SUMPRODUCT((A43:G52=AJ45)*(BJ43:BJ52))+SUMPRODUCT((J43:P52=AJ45)*(BK43:BK52))</f>
        <v>0</v>
      </c>
      <c r="AW45" s="2">
        <f>SUMPRODUCT((A43:G52=AJ45)*(BL43:BL52))+SUMPRODUCT((J43:P52=AJ45)*(BM43:BM52))</f>
        <v>0</v>
      </c>
      <c r="AX45" s="2">
        <f>SUMPRODUCT((A43:G52=AJ45)*(BN43:BN52))+SUMPRODUCT((J43:P52=AJ45)*(BO43:BO52))</f>
        <v>0</v>
      </c>
      <c r="AY45" s="2">
        <f>AW45-AX45</f>
        <v>0</v>
      </c>
      <c r="AZ45" s="4">
        <f>SUM(AR45*1000+(AY45)/10+(AW45)/100)</f>
        <v>0</v>
      </c>
      <c r="BA45" s="4">
        <f>AZ45+0.000003</f>
        <v>3E-06</v>
      </c>
      <c r="BB45" s="1">
        <f t="shared" si="42"/>
        <v>0</v>
      </c>
      <c r="BC45" s="1">
        <f t="shared" si="43"/>
        <v>0</v>
      </c>
      <c r="BD45" s="1">
        <f t="shared" si="44"/>
        <v>0</v>
      </c>
      <c r="BE45" s="1">
        <f t="shared" si="45"/>
        <v>0</v>
      </c>
      <c r="BF45" s="1" t="b">
        <f t="shared" si="46"/>
        <v>0</v>
      </c>
      <c r="BG45" s="1" t="b">
        <f t="shared" si="47"/>
        <v>0</v>
      </c>
      <c r="BH45" s="1" t="b">
        <f t="shared" si="48"/>
        <v>0</v>
      </c>
      <c r="BI45" s="1" t="b">
        <f t="shared" si="49"/>
        <v>0</v>
      </c>
      <c r="BJ45" s="1" t="b">
        <f t="shared" si="50"/>
        <v>0</v>
      </c>
      <c r="BK45" s="1" t="b">
        <f t="shared" si="51"/>
        <v>0</v>
      </c>
      <c r="BL45" s="1">
        <f t="shared" si="52"/>
        <v>0</v>
      </c>
      <c r="BM45" s="1">
        <f t="shared" si="53"/>
        <v>0</v>
      </c>
      <c r="BN45" s="1">
        <f t="shared" si="54"/>
        <v>0</v>
      </c>
      <c r="BO45" s="1">
        <f t="shared" si="55"/>
        <v>0</v>
      </c>
      <c r="BP45" s="1">
        <f>VLOOKUP(AH45,AI43:AP47,2,0)</f>
        <v>0</v>
      </c>
      <c r="BQ45" s="1">
        <f>VLOOKUP(BP45,AJ43:BA47,17,0)</f>
        <v>0</v>
      </c>
      <c r="BR45" s="1">
        <f>RANK(BQ45,BQ43:BQ47)</f>
        <v>1</v>
      </c>
    </row>
    <row r="46" spans="1:70" ht="15">
      <c r="A46" s="23">
        <f>AJ46</f>
        <v>0</v>
      </c>
      <c r="B46" s="23"/>
      <c r="C46" s="23"/>
      <c r="D46" s="23"/>
      <c r="E46" s="23"/>
      <c r="F46" s="23"/>
      <c r="G46" s="23"/>
      <c r="H46" s="8"/>
      <c r="I46" s="8"/>
      <c r="J46" s="23">
        <f>AJ44</f>
        <v>0</v>
      </c>
      <c r="K46" s="23"/>
      <c r="L46" s="23"/>
      <c r="M46" s="23"/>
      <c r="N46" s="23"/>
      <c r="O46" s="23"/>
      <c r="P46" s="23"/>
      <c r="Q46" s="26"/>
      <c r="R46" s="23">
        <f>VLOOKUP(AH46,AI43:AP47,2,0)</f>
        <v>0</v>
      </c>
      <c r="S46" s="23"/>
      <c r="T46" s="23"/>
      <c r="U46" s="23"/>
      <c r="V46" s="23"/>
      <c r="W46" s="23"/>
      <c r="X46" s="23"/>
      <c r="Y46" s="9">
        <f>IF(BQ46=BQ45,BR45,BR46)</f>
        <v>1</v>
      </c>
      <c r="Z46" s="7">
        <f>VLOOKUP(R46,AJ43:AY47,9,0)</f>
        <v>0</v>
      </c>
      <c r="AA46" s="1">
        <f>VLOOKUP(R46,AJ43:AY47,10,0)</f>
        <v>0</v>
      </c>
      <c r="AB46" s="1">
        <f>VLOOKUP(R46,AJ43:AY47,11,0)</f>
        <v>0</v>
      </c>
      <c r="AC46" s="1">
        <f>VLOOKUP(R46,AJ43:AY47,12,0)</f>
        <v>0</v>
      </c>
      <c r="AD46" s="1">
        <f>VLOOKUP(R46,AJ43:AY47,13,0)</f>
        <v>0</v>
      </c>
      <c r="AE46" s="1">
        <f>VLOOKUP(R46,AJ43:AY47,14,0)</f>
        <v>0</v>
      </c>
      <c r="AF46" s="1">
        <f>VLOOKUP(R46,AJ43:AY47,15,0)</f>
        <v>0</v>
      </c>
      <c r="AG46" s="1">
        <f>VLOOKUP(R46,AJ43:AY47,16,0)</f>
        <v>0</v>
      </c>
      <c r="AH46" s="1">
        <v>4</v>
      </c>
      <c r="AI46" s="1">
        <f>AQ46</f>
        <v>4</v>
      </c>
      <c r="AJ46" s="27">
        <f>EQUIPES!D6</f>
        <v>0</v>
      </c>
      <c r="AK46" s="27"/>
      <c r="AL46" s="27"/>
      <c r="AM46" s="27"/>
      <c r="AN46" s="27"/>
      <c r="AO46" s="27"/>
      <c r="AP46" s="27"/>
      <c r="AQ46" s="2">
        <f>RANK(BA46,BA43:BA47)</f>
        <v>4</v>
      </c>
      <c r="AR46" s="2">
        <f>SUMPRODUCT((A43:G52=AJ46)*(BB43:BB52))+SUMPRODUCT((J43:P52=AJ46)*(BC43:BC52))</f>
        <v>0</v>
      </c>
      <c r="AS46" s="2">
        <f>SUMPRODUCT((A43:G52=AJ46)*(BD43:BD52))+SUMPRODUCT((J43:P52=AJ46)*(BE43:BE52))</f>
        <v>0</v>
      </c>
      <c r="AT46" s="2">
        <f>SUMPRODUCT((A43:G52=AJ46)*(BF43:BF52))+SUMPRODUCT((J43:P52=AJ46)*(BG43:BG52))</f>
        <v>0</v>
      </c>
      <c r="AU46" s="2">
        <f>SUMPRODUCT((A43:G52=AJ46)*(BH43:BH52))+SUMPRODUCT((J43:P52=AJ46)*(BI43:BI52))</f>
        <v>0</v>
      </c>
      <c r="AV46" s="2">
        <f>SUMPRODUCT((A43:G52=AJ46)*(BJ43:BJ52))+SUMPRODUCT((J43:P52=AJ46)*(BK43:BK52))</f>
        <v>0</v>
      </c>
      <c r="AW46" s="2">
        <f>SUMPRODUCT((A43:G52=AJ46)*(BL43:BL52))+SUMPRODUCT((J43:P52=AJ46)*(BM43:BM52))</f>
        <v>0</v>
      </c>
      <c r="AX46" s="2">
        <f>SUMPRODUCT((A43:G52=AJ46)*(BN43:BN52))+SUMPRODUCT((J43:P52=AJ46)*(BO43:BO52))</f>
        <v>0</v>
      </c>
      <c r="AY46" s="2">
        <f>AW46-AX46</f>
        <v>0</v>
      </c>
      <c r="AZ46" s="4">
        <f>SUM(AR46*1000+(AY46)/10+(AW46)/100)</f>
        <v>0</v>
      </c>
      <c r="BA46" s="4">
        <f>AZ46+0.000002</f>
        <v>2E-06</v>
      </c>
      <c r="BB46" s="1">
        <f t="shared" si="42"/>
        <v>0</v>
      </c>
      <c r="BC46" s="1">
        <f t="shared" si="43"/>
        <v>0</v>
      </c>
      <c r="BD46" s="1">
        <f t="shared" si="44"/>
        <v>0</v>
      </c>
      <c r="BE46" s="1">
        <f t="shared" si="45"/>
        <v>0</v>
      </c>
      <c r="BF46" s="1" t="b">
        <f t="shared" si="46"/>
        <v>0</v>
      </c>
      <c r="BG46" s="1" t="b">
        <f t="shared" si="47"/>
        <v>0</v>
      </c>
      <c r="BH46" s="1" t="b">
        <f t="shared" si="48"/>
        <v>0</v>
      </c>
      <c r="BI46" s="1" t="b">
        <f t="shared" si="49"/>
        <v>0</v>
      </c>
      <c r="BJ46" s="1" t="b">
        <f t="shared" si="50"/>
        <v>0</v>
      </c>
      <c r="BK46" s="1" t="b">
        <f t="shared" si="51"/>
        <v>0</v>
      </c>
      <c r="BL46" s="1">
        <f t="shared" si="52"/>
        <v>0</v>
      </c>
      <c r="BM46" s="1">
        <f t="shared" si="53"/>
        <v>0</v>
      </c>
      <c r="BN46" s="1">
        <f t="shared" si="54"/>
        <v>0</v>
      </c>
      <c r="BO46" s="1">
        <f t="shared" si="55"/>
        <v>0</v>
      </c>
      <c r="BP46" s="1">
        <f>VLOOKUP(AH46,AI43:AP47,2,0)</f>
        <v>0</v>
      </c>
      <c r="BQ46" s="1">
        <f>VLOOKUP(BP46,AJ43:BA47,17,0)</f>
        <v>0</v>
      </c>
      <c r="BR46" s="1">
        <f>RANK(BQ46,BQ43:BQ47)</f>
        <v>1</v>
      </c>
    </row>
    <row r="47" spans="1:70" ht="15">
      <c r="A47" s="23">
        <v>3</v>
      </c>
      <c r="B47" s="23"/>
      <c r="C47" s="23"/>
      <c r="D47" s="23"/>
      <c r="E47" s="23"/>
      <c r="F47" s="23"/>
      <c r="G47" s="23"/>
      <c r="H47" s="8"/>
      <c r="I47" s="8"/>
      <c r="J47" s="23">
        <f>AJ43</f>
        <v>0</v>
      </c>
      <c r="K47" s="23"/>
      <c r="L47" s="23"/>
      <c r="M47" s="23"/>
      <c r="N47" s="23"/>
      <c r="O47" s="23"/>
      <c r="P47" s="23"/>
      <c r="Q47" s="26"/>
      <c r="R47" s="23">
        <f>VLOOKUP(AH47,AI43:AP47,2,0)</f>
        <v>0</v>
      </c>
      <c r="S47" s="23"/>
      <c r="T47" s="23"/>
      <c r="U47" s="23"/>
      <c r="V47" s="23"/>
      <c r="W47" s="23"/>
      <c r="X47" s="23"/>
      <c r="Y47" s="9">
        <f>IF(BQ47=BQ46,BR46,BR47)</f>
        <v>1</v>
      </c>
      <c r="Z47" s="7">
        <f>VLOOKUP(R47,AJ43:AY47,9,0)</f>
        <v>0</v>
      </c>
      <c r="AA47" s="1">
        <f>VLOOKUP(R47,AJ43:AY47,10,0)</f>
        <v>0</v>
      </c>
      <c r="AB47" s="1">
        <f>VLOOKUP(R47,AJ43:AY47,11,0)</f>
        <v>0</v>
      </c>
      <c r="AC47" s="1">
        <f>VLOOKUP(R47,AJ43:AY47,12,0)</f>
        <v>0</v>
      </c>
      <c r="AD47" s="1">
        <f>VLOOKUP(R47,AJ43:AY47,13,0)</f>
        <v>0</v>
      </c>
      <c r="AE47" s="1">
        <f>VLOOKUP(R47,AJ43:AY47,14,0)</f>
        <v>0</v>
      </c>
      <c r="AF47" s="1">
        <f>VLOOKUP(R47,AJ43:AY47,15,0)</f>
        <v>0</v>
      </c>
      <c r="AG47" s="1">
        <f>VLOOKUP(R47,AJ43:AY47,16,0)</f>
        <v>0</v>
      </c>
      <c r="AH47" s="1">
        <v>5</v>
      </c>
      <c r="AI47" s="1">
        <f>AQ47</f>
        <v>5</v>
      </c>
      <c r="AJ47" s="27">
        <f>EQUIPES!D7</f>
        <v>0</v>
      </c>
      <c r="AK47" s="27"/>
      <c r="AL47" s="27"/>
      <c r="AM47" s="27"/>
      <c r="AN47" s="27"/>
      <c r="AO47" s="27"/>
      <c r="AP47" s="27"/>
      <c r="AQ47" s="2">
        <f>RANK(BA47,BA43:BA47)</f>
        <v>5</v>
      </c>
      <c r="AR47" s="2">
        <f>SUMPRODUCT((A43:G52=AJ47)*(BB43:BB52))+SUMPRODUCT((J43:P52=AJ47)*(BC43:BC52))</f>
        <v>0</v>
      </c>
      <c r="AS47" s="2">
        <f>SUMPRODUCT((A43:G52=AJ47)*(BD43:BD52))+SUMPRODUCT((J43:P52=AJ47)*(BE43:BE52))</f>
        <v>0</v>
      </c>
      <c r="AT47" s="2">
        <f>SUMPRODUCT((A43:G52=AJ47)*(BF43:BF52))+SUMPRODUCT((J43:P52=AJ47)*(BG43:BG52))</f>
        <v>0</v>
      </c>
      <c r="AU47" s="2">
        <f>SUMPRODUCT((A43:G52=AJ47)*(BH43:BH52))+SUMPRODUCT((J43:P52=AJ47)*(BI43:BI52))</f>
        <v>0</v>
      </c>
      <c r="AV47" s="2">
        <f>SUMPRODUCT((A43:G52=AJ47)*(BJ43:BJ52))+SUMPRODUCT((J43:P52=AJ47)*(BK43:BK52))</f>
        <v>0</v>
      </c>
      <c r="AW47" s="2">
        <f>SUMPRODUCT((A43:G52=AJ47)*(BL43:BL52))+SUMPRODUCT((J43:P52=AJ47)*(BM43:BM52))</f>
        <v>0</v>
      </c>
      <c r="AX47" s="2">
        <f>SUMPRODUCT((A43:G52=AJ47)*(BN43:BN52))+SUMPRODUCT((J43:P52=AJ47)*(BO43:BO52))</f>
        <v>0</v>
      </c>
      <c r="AY47" s="2">
        <f>AW47-AX47</f>
        <v>0</v>
      </c>
      <c r="AZ47" s="4">
        <f>SUM(AR47*1000+(AY47)/10+(AW47)/100)</f>
        <v>0</v>
      </c>
      <c r="BA47" s="4">
        <v>1E-06</v>
      </c>
      <c r="BB47" s="1">
        <f t="shared" si="42"/>
        <v>0</v>
      </c>
      <c r="BC47" s="1">
        <f t="shared" si="43"/>
        <v>0</v>
      </c>
      <c r="BD47" s="1">
        <f t="shared" si="44"/>
        <v>0</v>
      </c>
      <c r="BE47" s="1">
        <f t="shared" si="45"/>
        <v>0</v>
      </c>
      <c r="BF47" s="1" t="b">
        <f t="shared" si="46"/>
        <v>0</v>
      </c>
      <c r="BG47" s="1" t="b">
        <f t="shared" si="47"/>
        <v>0</v>
      </c>
      <c r="BH47" s="1" t="b">
        <f t="shared" si="48"/>
        <v>0</v>
      </c>
      <c r="BI47" s="1" t="b">
        <f t="shared" si="49"/>
        <v>0</v>
      </c>
      <c r="BJ47" s="1" t="b">
        <f t="shared" si="50"/>
        <v>0</v>
      </c>
      <c r="BK47" s="1" t="b">
        <f t="shared" si="51"/>
        <v>0</v>
      </c>
      <c r="BL47" s="1">
        <f t="shared" si="52"/>
        <v>0</v>
      </c>
      <c r="BM47" s="1">
        <f t="shared" si="53"/>
        <v>0</v>
      </c>
      <c r="BN47" s="1">
        <f t="shared" si="54"/>
        <v>0</v>
      </c>
      <c r="BO47" s="1">
        <f t="shared" si="55"/>
        <v>0</v>
      </c>
      <c r="BP47" s="1">
        <f>VLOOKUP(AH47,AI43:AP47,2,0)</f>
        <v>0</v>
      </c>
      <c r="BQ47" s="1">
        <f>VLOOKUP(BP47,AJ43:BA47,17,0)</f>
        <v>0</v>
      </c>
      <c r="BR47" s="1">
        <f>RANK(BQ47,BQ43:BQ47)</f>
        <v>1</v>
      </c>
    </row>
    <row r="48" spans="1:67" ht="15">
      <c r="A48" s="23">
        <f>AJ46</f>
        <v>0</v>
      </c>
      <c r="B48" s="23"/>
      <c r="C48" s="23"/>
      <c r="D48" s="23"/>
      <c r="E48" s="23"/>
      <c r="F48" s="23"/>
      <c r="G48" s="23"/>
      <c r="H48" s="8"/>
      <c r="I48" s="8"/>
      <c r="J48" s="23">
        <f>AJ47</f>
        <v>0</v>
      </c>
      <c r="K48" s="23"/>
      <c r="L48" s="23"/>
      <c r="M48" s="23"/>
      <c r="N48" s="23"/>
      <c r="O48" s="23"/>
      <c r="P48" s="23"/>
      <c r="Q48" s="26"/>
      <c r="R48" s="25" t="s">
        <v>20</v>
      </c>
      <c r="S48" s="25"/>
      <c r="T48" s="25"/>
      <c r="U48" s="25"/>
      <c r="V48" s="25"/>
      <c r="W48" s="25"/>
      <c r="X48" s="25"/>
      <c r="Y48" s="24">
        <f>IF(H43="","",R43)</f>
      </c>
      <c r="Z48" s="24"/>
      <c r="AA48" s="24"/>
      <c r="AB48" s="24"/>
      <c r="AC48" s="24"/>
      <c r="AD48" s="24"/>
      <c r="AE48" s="24"/>
      <c r="AF48" s="24"/>
      <c r="AG48" s="24"/>
      <c r="BB48" s="1">
        <f t="shared" si="42"/>
        <v>0</v>
      </c>
      <c r="BC48" s="1">
        <f t="shared" si="43"/>
        <v>0</v>
      </c>
      <c r="BD48" s="1">
        <f t="shared" si="44"/>
        <v>0</v>
      </c>
      <c r="BE48" s="1">
        <f t="shared" si="45"/>
        <v>0</v>
      </c>
      <c r="BF48" s="1" t="b">
        <f t="shared" si="46"/>
        <v>0</v>
      </c>
      <c r="BG48" s="1" t="b">
        <f t="shared" si="47"/>
        <v>0</v>
      </c>
      <c r="BH48" s="1" t="b">
        <f t="shared" si="48"/>
        <v>0</v>
      </c>
      <c r="BI48" s="1" t="b">
        <f t="shared" si="49"/>
        <v>0</v>
      </c>
      <c r="BJ48" s="1" t="b">
        <f t="shared" si="50"/>
        <v>0</v>
      </c>
      <c r="BK48" s="1" t="b">
        <f t="shared" si="51"/>
        <v>0</v>
      </c>
      <c r="BL48" s="1">
        <f t="shared" si="52"/>
        <v>0</v>
      </c>
      <c r="BM48" s="1">
        <f t="shared" si="53"/>
        <v>0</v>
      </c>
      <c r="BN48" s="1">
        <f t="shared" si="54"/>
        <v>0</v>
      </c>
      <c r="BO48" s="1">
        <f t="shared" si="55"/>
        <v>0</v>
      </c>
    </row>
    <row r="49" spans="1:67" ht="15">
      <c r="A49" s="23">
        <f>AJ44</f>
        <v>0</v>
      </c>
      <c r="B49" s="23"/>
      <c r="C49" s="23"/>
      <c r="D49" s="23"/>
      <c r="E49" s="23"/>
      <c r="F49" s="23"/>
      <c r="G49" s="23"/>
      <c r="H49" s="8"/>
      <c r="I49" s="8"/>
      <c r="J49" s="23">
        <f>AJ45</f>
        <v>0</v>
      </c>
      <c r="K49" s="23"/>
      <c r="L49" s="23"/>
      <c r="M49" s="23"/>
      <c r="N49" s="23"/>
      <c r="O49" s="23"/>
      <c r="P49" s="23"/>
      <c r="Q49" s="26"/>
      <c r="R49" s="25"/>
      <c r="S49" s="25"/>
      <c r="T49" s="25"/>
      <c r="U49" s="25"/>
      <c r="V49" s="25"/>
      <c r="W49" s="25"/>
      <c r="X49" s="25"/>
      <c r="Y49" s="24"/>
      <c r="Z49" s="24"/>
      <c r="AA49" s="24"/>
      <c r="AB49" s="24"/>
      <c r="AC49" s="24"/>
      <c r="AD49" s="24"/>
      <c r="AE49" s="24"/>
      <c r="AF49" s="24"/>
      <c r="AG49" s="24"/>
      <c r="BB49" s="1">
        <f t="shared" si="42"/>
        <v>0</v>
      </c>
      <c r="BC49" s="1">
        <f t="shared" si="43"/>
        <v>0</v>
      </c>
      <c r="BD49" s="1">
        <f t="shared" si="44"/>
        <v>0</v>
      </c>
      <c r="BE49" s="1">
        <f t="shared" si="45"/>
        <v>0</v>
      </c>
      <c r="BF49" s="1" t="b">
        <f t="shared" si="46"/>
        <v>0</v>
      </c>
      <c r="BG49" s="1" t="b">
        <f t="shared" si="47"/>
        <v>0</v>
      </c>
      <c r="BH49" s="1" t="b">
        <f t="shared" si="48"/>
        <v>0</v>
      </c>
      <c r="BI49" s="1" t="b">
        <f t="shared" si="49"/>
        <v>0</v>
      </c>
      <c r="BJ49" s="1" t="b">
        <f t="shared" si="50"/>
        <v>0</v>
      </c>
      <c r="BK49" s="1" t="b">
        <f t="shared" si="51"/>
        <v>0</v>
      </c>
      <c r="BL49" s="1">
        <f t="shared" si="52"/>
        <v>0</v>
      </c>
      <c r="BM49" s="1">
        <f t="shared" si="53"/>
        <v>0</v>
      </c>
      <c r="BN49" s="1">
        <f t="shared" si="54"/>
        <v>0</v>
      </c>
      <c r="BO49" s="1">
        <f t="shared" si="55"/>
        <v>0</v>
      </c>
    </row>
    <row r="50" spans="1:67" ht="15">
      <c r="A50" s="23">
        <f>AJ46</f>
        <v>0</v>
      </c>
      <c r="B50" s="23"/>
      <c r="C50" s="23"/>
      <c r="D50" s="23"/>
      <c r="E50" s="23"/>
      <c r="F50" s="23"/>
      <c r="G50" s="23"/>
      <c r="H50" s="8"/>
      <c r="I50" s="8"/>
      <c r="J50" s="23">
        <f>AJ43</f>
        <v>0</v>
      </c>
      <c r="K50" s="23"/>
      <c r="L50" s="23"/>
      <c r="M50" s="23"/>
      <c r="N50" s="23"/>
      <c r="O50" s="23"/>
      <c r="P50" s="23"/>
      <c r="Q50" s="26"/>
      <c r="R50" s="25"/>
      <c r="S50" s="25"/>
      <c r="T50" s="25"/>
      <c r="U50" s="25"/>
      <c r="V50" s="25"/>
      <c r="W50" s="25"/>
      <c r="X50" s="25"/>
      <c r="Y50" s="26"/>
      <c r="Z50" s="26"/>
      <c r="AA50" s="26"/>
      <c r="AB50" s="26"/>
      <c r="AC50" s="26"/>
      <c r="AD50" s="26"/>
      <c r="AE50" s="26"/>
      <c r="AF50" s="26"/>
      <c r="AG50" s="26"/>
      <c r="BB50" s="1">
        <f t="shared" si="42"/>
        <v>0</v>
      </c>
      <c r="BC50" s="1">
        <f t="shared" si="43"/>
        <v>0</v>
      </c>
      <c r="BD50" s="1">
        <f t="shared" si="44"/>
        <v>0</v>
      </c>
      <c r="BE50" s="1">
        <f t="shared" si="45"/>
        <v>0</v>
      </c>
      <c r="BF50" s="1" t="b">
        <f t="shared" si="46"/>
        <v>0</v>
      </c>
      <c r="BG50" s="1" t="b">
        <f t="shared" si="47"/>
        <v>0</v>
      </c>
      <c r="BH50" s="1" t="b">
        <f t="shared" si="48"/>
        <v>0</v>
      </c>
      <c r="BI50" s="1" t="b">
        <f t="shared" si="49"/>
        <v>0</v>
      </c>
      <c r="BJ50" s="1" t="b">
        <f t="shared" si="50"/>
        <v>0</v>
      </c>
      <c r="BK50" s="1" t="b">
        <f t="shared" si="51"/>
        <v>0</v>
      </c>
      <c r="BL50" s="1">
        <f t="shared" si="52"/>
        <v>0</v>
      </c>
      <c r="BM50" s="1">
        <f t="shared" si="53"/>
        <v>0</v>
      </c>
      <c r="BN50" s="1">
        <f t="shared" si="54"/>
        <v>0</v>
      </c>
      <c r="BO50" s="1">
        <f t="shared" si="55"/>
        <v>0</v>
      </c>
    </row>
    <row r="51" spans="1:67" ht="15">
      <c r="A51" s="23">
        <f>AJ47</f>
        <v>0</v>
      </c>
      <c r="B51" s="23"/>
      <c r="C51" s="23"/>
      <c r="D51" s="23"/>
      <c r="E51" s="23"/>
      <c r="F51" s="23"/>
      <c r="G51" s="23"/>
      <c r="H51" s="8"/>
      <c r="I51" s="8"/>
      <c r="J51" s="23">
        <f>AJ45</f>
        <v>0</v>
      </c>
      <c r="K51" s="23"/>
      <c r="L51" s="23"/>
      <c r="M51" s="23"/>
      <c r="N51" s="23"/>
      <c r="O51" s="23"/>
      <c r="P51" s="23"/>
      <c r="Q51" s="26"/>
      <c r="R51" s="25"/>
      <c r="S51" s="25"/>
      <c r="T51" s="25"/>
      <c r="U51" s="25"/>
      <c r="V51" s="25"/>
      <c r="W51" s="25"/>
      <c r="X51" s="25"/>
      <c r="Y51" s="24">
        <f>IF(H43="","",R44)</f>
      </c>
      <c r="Z51" s="24"/>
      <c r="AA51" s="24"/>
      <c r="AB51" s="24"/>
      <c r="AC51" s="24"/>
      <c r="AD51" s="24"/>
      <c r="AE51" s="24"/>
      <c r="AF51" s="24"/>
      <c r="AG51" s="24"/>
      <c r="BB51" s="1">
        <f t="shared" si="42"/>
        <v>0</v>
      </c>
      <c r="BC51" s="1">
        <f t="shared" si="43"/>
        <v>0</v>
      </c>
      <c r="BD51" s="1">
        <f t="shared" si="44"/>
        <v>0</v>
      </c>
      <c r="BE51" s="1">
        <f t="shared" si="45"/>
        <v>0</v>
      </c>
      <c r="BF51" s="1" t="b">
        <f t="shared" si="46"/>
        <v>0</v>
      </c>
      <c r="BG51" s="1" t="b">
        <f t="shared" si="47"/>
        <v>0</v>
      </c>
      <c r="BH51" s="1" t="b">
        <f t="shared" si="48"/>
        <v>0</v>
      </c>
      <c r="BI51" s="1" t="b">
        <f t="shared" si="49"/>
        <v>0</v>
      </c>
      <c r="BJ51" s="1" t="b">
        <f t="shared" si="50"/>
        <v>0</v>
      </c>
      <c r="BK51" s="1" t="b">
        <f t="shared" si="51"/>
        <v>0</v>
      </c>
      <c r="BL51" s="1">
        <f t="shared" si="52"/>
        <v>0</v>
      </c>
      <c r="BM51" s="1">
        <f t="shared" si="53"/>
        <v>0</v>
      </c>
      <c r="BN51" s="1">
        <f t="shared" si="54"/>
        <v>0</v>
      </c>
      <c r="BO51" s="1">
        <f t="shared" si="55"/>
        <v>0</v>
      </c>
    </row>
    <row r="52" spans="1:67" ht="15">
      <c r="A52" s="23">
        <f>AJ44</f>
        <v>0</v>
      </c>
      <c r="B52" s="23"/>
      <c r="C52" s="23"/>
      <c r="D52" s="23"/>
      <c r="E52" s="23"/>
      <c r="F52" s="23"/>
      <c r="G52" s="23"/>
      <c r="H52" s="8"/>
      <c r="I52" s="8"/>
      <c r="J52" s="23">
        <f>AJ43</f>
        <v>0</v>
      </c>
      <c r="K52" s="23"/>
      <c r="L52" s="23"/>
      <c r="M52" s="23"/>
      <c r="N52" s="23"/>
      <c r="O52" s="23"/>
      <c r="P52" s="23"/>
      <c r="Q52" s="26"/>
      <c r="R52" s="25"/>
      <c r="S52" s="25"/>
      <c r="T52" s="25"/>
      <c r="U52" s="25"/>
      <c r="V52" s="25"/>
      <c r="W52" s="25"/>
      <c r="X52" s="25"/>
      <c r="Y52" s="24"/>
      <c r="Z52" s="24"/>
      <c r="AA52" s="24"/>
      <c r="AB52" s="24"/>
      <c r="AC52" s="24"/>
      <c r="AD52" s="24"/>
      <c r="AE52" s="24"/>
      <c r="AF52" s="24"/>
      <c r="AG52" s="24"/>
      <c r="BB52" s="1">
        <f t="shared" si="42"/>
        <v>0</v>
      </c>
      <c r="BC52" s="1">
        <f t="shared" si="43"/>
        <v>0</v>
      </c>
      <c r="BD52" s="1">
        <f t="shared" si="44"/>
        <v>0</v>
      </c>
      <c r="BE52" s="1">
        <f t="shared" si="45"/>
        <v>0</v>
      </c>
      <c r="BF52" s="1" t="b">
        <f t="shared" si="46"/>
        <v>0</v>
      </c>
      <c r="BG52" s="1" t="b">
        <f t="shared" si="47"/>
        <v>0</v>
      </c>
      <c r="BH52" s="1" t="b">
        <f t="shared" si="48"/>
        <v>0</v>
      </c>
      <c r="BI52" s="1" t="b">
        <f t="shared" si="49"/>
        <v>0</v>
      </c>
      <c r="BJ52" s="1" t="b">
        <f t="shared" si="50"/>
        <v>0</v>
      </c>
      <c r="BK52" s="1" t="b">
        <f t="shared" si="51"/>
        <v>0</v>
      </c>
      <c r="BL52" s="1">
        <f t="shared" si="52"/>
        <v>0</v>
      </c>
      <c r="BM52" s="1">
        <f t="shared" si="53"/>
        <v>0</v>
      </c>
      <c r="BN52" s="1">
        <f t="shared" si="54"/>
        <v>0</v>
      </c>
      <c r="BO52" s="1">
        <f t="shared" si="55"/>
        <v>0</v>
      </c>
    </row>
  </sheetData>
  <mergeCells count="168">
    <mergeCell ref="A3:G3"/>
    <mergeCell ref="J3:P3"/>
    <mergeCell ref="R3:X3"/>
    <mergeCell ref="A1:P2"/>
    <mergeCell ref="R1:AG2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J4:P4"/>
    <mergeCell ref="J5:P5"/>
    <mergeCell ref="J6:P6"/>
    <mergeCell ref="J7:P7"/>
    <mergeCell ref="J8:P8"/>
    <mergeCell ref="J9:P9"/>
    <mergeCell ref="J10:P10"/>
    <mergeCell ref="J11:P11"/>
    <mergeCell ref="AJ6:AP6"/>
    <mergeCell ref="AJ7:AP7"/>
    <mergeCell ref="AJ8:AP8"/>
    <mergeCell ref="J12:P12"/>
    <mergeCell ref="R6:X6"/>
    <mergeCell ref="R7:X7"/>
    <mergeCell ref="R8:X8"/>
    <mergeCell ref="AJ1:AY2"/>
    <mergeCell ref="AJ3:AP3"/>
    <mergeCell ref="AJ4:AP4"/>
    <mergeCell ref="AJ5:AP5"/>
    <mergeCell ref="J13:P13"/>
    <mergeCell ref="R9:X13"/>
    <mergeCell ref="Q1:Q13"/>
    <mergeCell ref="Y12:AG13"/>
    <mergeCell ref="Y11:AG11"/>
    <mergeCell ref="Y9:AG10"/>
    <mergeCell ref="R4:X4"/>
    <mergeCell ref="R5:X5"/>
    <mergeCell ref="A14:P15"/>
    <mergeCell ref="Q14:Q26"/>
    <mergeCell ref="R14:AG15"/>
    <mergeCell ref="AJ14:AY15"/>
    <mergeCell ref="A16:G16"/>
    <mergeCell ref="J16:P16"/>
    <mergeCell ref="R16:X16"/>
    <mergeCell ref="AJ16:AP16"/>
    <mergeCell ref="A17:G17"/>
    <mergeCell ref="J17:P17"/>
    <mergeCell ref="R17:X17"/>
    <mergeCell ref="AJ17:AP17"/>
    <mergeCell ref="A18:G18"/>
    <mergeCell ref="J18:P18"/>
    <mergeCell ref="R18:X18"/>
    <mergeCell ref="AJ18:AP18"/>
    <mergeCell ref="A19:G19"/>
    <mergeCell ref="J19:P19"/>
    <mergeCell ref="R19:X19"/>
    <mergeCell ref="AJ19:AP19"/>
    <mergeCell ref="A20:G20"/>
    <mergeCell ref="J20:P20"/>
    <mergeCell ref="R20:X20"/>
    <mergeCell ref="AJ20:AP20"/>
    <mergeCell ref="A21:G21"/>
    <mergeCell ref="J21:P21"/>
    <mergeCell ref="R21:X21"/>
    <mergeCell ref="AJ21:AP21"/>
    <mergeCell ref="A22:G22"/>
    <mergeCell ref="J22:P22"/>
    <mergeCell ref="R22:X26"/>
    <mergeCell ref="Y22:AG23"/>
    <mergeCell ref="A23:G23"/>
    <mergeCell ref="J23:P23"/>
    <mergeCell ref="A24:G24"/>
    <mergeCell ref="J24:P24"/>
    <mergeCell ref="Y24:AG24"/>
    <mergeCell ref="A25:G25"/>
    <mergeCell ref="J25:P25"/>
    <mergeCell ref="Y25:AG26"/>
    <mergeCell ref="A26:G26"/>
    <mergeCell ref="J26:P26"/>
    <mergeCell ref="A27:P28"/>
    <mergeCell ref="Q27:Q39"/>
    <mergeCell ref="R27:AG28"/>
    <mergeCell ref="AJ27:AY28"/>
    <mergeCell ref="A29:G29"/>
    <mergeCell ref="J29:P29"/>
    <mergeCell ref="R29:X29"/>
    <mergeCell ref="AJ29:AP29"/>
    <mergeCell ref="A30:G30"/>
    <mergeCell ref="J30:P30"/>
    <mergeCell ref="R30:X30"/>
    <mergeCell ref="AJ30:AP30"/>
    <mergeCell ref="A31:G31"/>
    <mergeCell ref="J31:P31"/>
    <mergeCell ref="R31:X31"/>
    <mergeCell ref="AJ31:AP31"/>
    <mergeCell ref="A32:G32"/>
    <mergeCell ref="J32:P32"/>
    <mergeCell ref="R32:X32"/>
    <mergeCell ref="AJ32:AP32"/>
    <mergeCell ref="A33:G33"/>
    <mergeCell ref="J33:P33"/>
    <mergeCell ref="R33:X33"/>
    <mergeCell ref="AJ33:AP33"/>
    <mergeCell ref="A34:G34"/>
    <mergeCell ref="J34:P34"/>
    <mergeCell ref="R34:X34"/>
    <mergeCell ref="AJ34:AP34"/>
    <mergeCell ref="A35:G35"/>
    <mergeCell ref="J35:P35"/>
    <mergeCell ref="R35:X39"/>
    <mergeCell ref="Y35:AG36"/>
    <mergeCell ref="A36:G36"/>
    <mergeCell ref="J36:P36"/>
    <mergeCell ref="A37:G37"/>
    <mergeCell ref="J37:P37"/>
    <mergeCell ref="Y37:AG37"/>
    <mergeCell ref="A38:G38"/>
    <mergeCell ref="J38:P38"/>
    <mergeCell ref="Y38:AG39"/>
    <mergeCell ref="A39:G39"/>
    <mergeCell ref="J39:P39"/>
    <mergeCell ref="A40:P41"/>
    <mergeCell ref="Q40:Q52"/>
    <mergeCell ref="R40:AG41"/>
    <mergeCell ref="AJ40:AY41"/>
    <mergeCell ref="A42:G42"/>
    <mergeCell ref="J42:P42"/>
    <mergeCell ref="R42:X42"/>
    <mergeCell ref="AJ42:AP42"/>
    <mergeCell ref="A43:G43"/>
    <mergeCell ref="J43:P43"/>
    <mergeCell ref="R43:X43"/>
    <mergeCell ref="AJ43:AP43"/>
    <mergeCell ref="A44:G44"/>
    <mergeCell ref="J44:P44"/>
    <mergeCell ref="R44:X44"/>
    <mergeCell ref="AJ44:AP44"/>
    <mergeCell ref="A45:G45"/>
    <mergeCell ref="J45:P45"/>
    <mergeCell ref="R45:X45"/>
    <mergeCell ref="AJ45:AP45"/>
    <mergeCell ref="A46:G46"/>
    <mergeCell ref="J46:P46"/>
    <mergeCell ref="R46:X46"/>
    <mergeCell ref="AJ46:AP46"/>
    <mergeCell ref="A47:G47"/>
    <mergeCell ref="J47:P47"/>
    <mergeCell ref="R47:X47"/>
    <mergeCell ref="AJ47:AP47"/>
    <mergeCell ref="A48:G48"/>
    <mergeCell ref="J48:P48"/>
    <mergeCell ref="R48:X52"/>
    <mergeCell ref="Y48:AG49"/>
    <mergeCell ref="A49:G49"/>
    <mergeCell ref="J49:P49"/>
    <mergeCell ref="A50:G50"/>
    <mergeCell ref="J50:P50"/>
    <mergeCell ref="Y50:AG50"/>
    <mergeCell ref="A51:G51"/>
    <mergeCell ref="J51:P51"/>
    <mergeCell ref="Y51:AG52"/>
    <mergeCell ref="A52:G52"/>
    <mergeCell ref="J52:P52"/>
  </mergeCells>
  <conditionalFormatting sqref="AG4:AG8 AG17:AG21 AG30:AG34 AG43:AG47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"/>
  <sheetViews>
    <sheetView workbookViewId="0" topLeftCell="A1">
      <selection activeCell="W5" sqref="W5"/>
    </sheetView>
  </sheetViews>
  <sheetFormatPr defaultColWidth="11.421875" defaultRowHeight="12.75"/>
  <cols>
    <col min="1" max="16384" width="5.7109375" style="16" customWidth="1"/>
  </cols>
  <sheetData>
    <row r="1" spans="1:38" ht="15.7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 t="s">
        <v>21</v>
      </c>
      <c r="O2" s="33"/>
      <c r="P2" s="34"/>
      <c r="Q2" s="31"/>
      <c r="R2" s="32" t="s">
        <v>22</v>
      </c>
      <c r="S2" s="33"/>
      <c r="T2" s="34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5.7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5"/>
      <c r="O3" s="36"/>
      <c r="P3" s="37"/>
      <c r="Q3" s="31"/>
      <c r="R3" s="35"/>
      <c r="S3" s="36"/>
      <c r="T3" s="37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5">
      <c r="A4" s="32" t="s">
        <v>21</v>
      </c>
      <c r="B4" s="33"/>
      <c r="C4" s="34"/>
      <c r="D4" s="31"/>
      <c r="E4" s="32" t="s">
        <v>22</v>
      </c>
      <c r="F4" s="33"/>
      <c r="G4" s="34"/>
      <c r="H4" s="31"/>
      <c r="I4" s="31"/>
      <c r="J4" s="31"/>
      <c r="K4" s="31"/>
      <c r="L4" s="31"/>
      <c r="M4" s="31"/>
      <c r="N4" s="38">
        <f>IF(J11="","",IF(J11&gt;J17,I13,IF(J17&gt;J11,I15,IF(J11=J17,IF(N11&gt;N17,I13,IF(J17=J11,IF(N17&gt;N11,I15)))))))</f>
      </c>
      <c r="O4" s="39"/>
      <c r="P4" s="39"/>
      <c r="Q4" s="39"/>
      <c r="R4" s="39"/>
      <c r="S4" s="39"/>
      <c r="T4" s="40"/>
      <c r="U4" s="31"/>
      <c r="V4" s="31"/>
      <c r="W4" s="31"/>
      <c r="X4" s="31"/>
      <c r="Y4" s="31"/>
      <c r="Z4" s="31"/>
      <c r="AA4" s="32" t="s">
        <v>21</v>
      </c>
      <c r="AB4" s="33"/>
      <c r="AC4" s="34"/>
      <c r="AD4" s="31"/>
      <c r="AE4" s="32" t="s">
        <v>22</v>
      </c>
      <c r="AF4" s="33"/>
      <c r="AG4" s="34"/>
      <c r="AH4" s="31"/>
      <c r="AI4" s="31"/>
      <c r="AJ4" s="31"/>
      <c r="AK4" s="31"/>
      <c r="AL4" s="31"/>
    </row>
    <row r="5" spans="1:38" ht="15.75" thickBot="1">
      <c r="A5" s="35"/>
      <c r="B5" s="36"/>
      <c r="C5" s="37"/>
      <c r="D5" s="31"/>
      <c r="E5" s="35"/>
      <c r="F5" s="36"/>
      <c r="G5" s="37"/>
      <c r="H5" s="31"/>
      <c r="I5" s="31"/>
      <c r="J5" s="31"/>
      <c r="K5" s="31"/>
      <c r="L5" s="31"/>
      <c r="M5" s="31"/>
      <c r="N5" s="41"/>
      <c r="O5" s="42"/>
      <c r="P5" s="42"/>
      <c r="Q5" s="42"/>
      <c r="R5" s="42"/>
      <c r="S5" s="42"/>
      <c r="T5" s="43"/>
      <c r="U5" s="31"/>
      <c r="V5" s="31"/>
      <c r="W5" s="31"/>
      <c r="X5" s="31"/>
      <c r="Y5" s="31"/>
      <c r="Z5" s="31"/>
      <c r="AA5" s="35"/>
      <c r="AB5" s="36"/>
      <c r="AC5" s="37"/>
      <c r="AD5" s="31"/>
      <c r="AE5" s="35"/>
      <c r="AF5" s="36"/>
      <c r="AG5" s="37"/>
      <c r="AH5" s="31"/>
      <c r="AI5" s="31"/>
      <c r="AJ5" s="31"/>
      <c r="AK5" s="31"/>
      <c r="AL5" s="31"/>
    </row>
    <row r="6" spans="1:38" ht="15">
      <c r="A6" s="38">
        <f>POULES!R4</f>
        <v>0</v>
      </c>
      <c r="B6" s="39"/>
      <c r="C6" s="39"/>
      <c r="D6" s="39"/>
      <c r="E6" s="39"/>
      <c r="F6" s="39"/>
      <c r="G6" s="40"/>
      <c r="H6" s="31"/>
      <c r="I6" s="31"/>
      <c r="J6" s="31"/>
      <c r="K6" s="31"/>
      <c r="L6" s="31"/>
      <c r="M6" s="31"/>
      <c r="N6" s="44">
        <f>IF(T11="","",IF(T11&gt;T17,S13,IF(T17&gt;T11,S15,IF(T11=T17,IF(X11&gt;X17,S13,IF(T17=T11,IF(X17&gt;X11,S15)))))))</f>
      </c>
      <c r="O6" s="45"/>
      <c r="P6" s="45"/>
      <c r="Q6" s="45"/>
      <c r="R6" s="45"/>
      <c r="S6" s="45"/>
      <c r="T6" s="46"/>
      <c r="U6" s="31"/>
      <c r="V6" s="31"/>
      <c r="W6" s="31"/>
      <c r="X6" s="31"/>
      <c r="Y6" s="31"/>
      <c r="Z6" s="31"/>
      <c r="AA6" s="38">
        <f>POULES!R17</f>
        <v>0</v>
      </c>
      <c r="AB6" s="39"/>
      <c r="AC6" s="39"/>
      <c r="AD6" s="39"/>
      <c r="AE6" s="39"/>
      <c r="AF6" s="39"/>
      <c r="AG6" s="40"/>
      <c r="AH6" s="31"/>
      <c r="AI6" s="31"/>
      <c r="AJ6" s="31"/>
      <c r="AK6" s="31"/>
      <c r="AL6" s="31"/>
    </row>
    <row r="7" spans="1:38" ht="15.75" thickBot="1">
      <c r="A7" s="41"/>
      <c r="B7" s="42"/>
      <c r="C7" s="42"/>
      <c r="D7" s="42"/>
      <c r="E7" s="42"/>
      <c r="F7" s="42"/>
      <c r="G7" s="43"/>
      <c r="H7" s="31"/>
      <c r="I7" s="31"/>
      <c r="J7" s="31"/>
      <c r="K7" s="31"/>
      <c r="L7" s="31"/>
      <c r="M7" s="31"/>
      <c r="N7" s="41"/>
      <c r="O7" s="42"/>
      <c r="P7" s="42"/>
      <c r="Q7" s="42"/>
      <c r="R7" s="42"/>
      <c r="S7" s="42"/>
      <c r="T7" s="43"/>
      <c r="U7" s="31"/>
      <c r="V7" s="31"/>
      <c r="W7" s="31"/>
      <c r="X7" s="31"/>
      <c r="Y7" s="31"/>
      <c r="Z7" s="31"/>
      <c r="AA7" s="41"/>
      <c r="AB7" s="42"/>
      <c r="AC7" s="42"/>
      <c r="AD7" s="42"/>
      <c r="AE7" s="42"/>
      <c r="AF7" s="42"/>
      <c r="AG7" s="43"/>
      <c r="AH7" s="31"/>
      <c r="AI7" s="31"/>
      <c r="AJ7" s="31"/>
      <c r="AK7" s="31"/>
      <c r="AL7" s="31"/>
    </row>
    <row r="8" spans="1:38" ht="15">
      <c r="A8" s="44">
        <f>POULES!R18</f>
        <v>0</v>
      </c>
      <c r="B8" s="45"/>
      <c r="C8" s="45"/>
      <c r="D8" s="45"/>
      <c r="E8" s="45"/>
      <c r="F8" s="45"/>
      <c r="G8" s="46"/>
      <c r="H8" s="31"/>
      <c r="I8" s="31"/>
      <c r="J8" s="31"/>
      <c r="K8" s="31"/>
      <c r="L8" s="31"/>
      <c r="M8" s="31"/>
      <c r="N8" s="32" t="s">
        <v>21</v>
      </c>
      <c r="O8" s="33"/>
      <c r="P8" s="34"/>
      <c r="Q8" s="31"/>
      <c r="R8" s="32" t="s">
        <v>22</v>
      </c>
      <c r="S8" s="33"/>
      <c r="T8" s="34"/>
      <c r="U8" s="31"/>
      <c r="V8" s="31"/>
      <c r="W8" s="31"/>
      <c r="X8" s="31"/>
      <c r="Y8" s="31"/>
      <c r="Z8" s="31"/>
      <c r="AA8" s="44">
        <f>POULES!R5</f>
        <v>0</v>
      </c>
      <c r="AB8" s="45"/>
      <c r="AC8" s="45"/>
      <c r="AD8" s="45"/>
      <c r="AE8" s="45"/>
      <c r="AF8" s="45"/>
      <c r="AG8" s="46"/>
      <c r="AH8" s="31"/>
      <c r="AI8" s="31"/>
      <c r="AJ8" s="31"/>
      <c r="AK8" s="31"/>
      <c r="AL8" s="31"/>
    </row>
    <row r="9" spans="1:38" ht="15.75" thickBot="1">
      <c r="A9" s="41"/>
      <c r="B9" s="42"/>
      <c r="C9" s="42"/>
      <c r="D9" s="42"/>
      <c r="E9" s="42"/>
      <c r="F9" s="42"/>
      <c r="G9" s="43"/>
      <c r="H9" s="31"/>
      <c r="I9" s="31"/>
      <c r="J9" s="31"/>
      <c r="K9" s="31"/>
      <c r="L9" s="31"/>
      <c r="M9" s="31"/>
      <c r="N9" s="35"/>
      <c r="O9" s="36"/>
      <c r="P9" s="37"/>
      <c r="Q9" s="31"/>
      <c r="R9" s="35"/>
      <c r="S9" s="36"/>
      <c r="T9" s="37"/>
      <c r="U9" s="31"/>
      <c r="V9" s="31"/>
      <c r="W9" s="31"/>
      <c r="X9" s="31"/>
      <c r="Y9" s="31"/>
      <c r="Z9" s="31"/>
      <c r="AA9" s="41"/>
      <c r="AB9" s="42"/>
      <c r="AC9" s="42"/>
      <c r="AD9" s="42"/>
      <c r="AE9" s="42"/>
      <c r="AF9" s="42"/>
      <c r="AG9" s="43"/>
      <c r="AH9" s="31"/>
      <c r="AI9" s="31"/>
      <c r="AJ9" s="31"/>
      <c r="AK9" s="31"/>
      <c r="AL9" s="31"/>
    </row>
    <row r="10" spans="1:38" ht="15.75" thickBot="1">
      <c r="A10" s="32" t="s">
        <v>21</v>
      </c>
      <c r="B10" s="33"/>
      <c r="C10" s="34"/>
      <c r="D10" s="31"/>
      <c r="E10" s="32" t="s">
        <v>22</v>
      </c>
      <c r="F10" s="33"/>
      <c r="G10" s="34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 t="s">
        <v>21</v>
      </c>
      <c r="AB10" s="33"/>
      <c r="AC10" s="34"/>
      <c r="AD10" s="31"/>
      <c r="AE10" s="32" t="s">
        <v>22</v>
      </c>
      <c r="AF10" s="33"/>
      <c r="AG10" s="34"/>
      <c r="AH10" s="31"/>
      <c r="AI10" s="31"/>
      <c r="AJ10" s="31"/>
      <c r="AK10" s="31"/>
      <c r="AL10" s="31"/>
    </row>
    <row r="11" spans="1:38" ht="15.75" thickBot="1">
      <c r="A11" s="35"/>
      <c r="B11" s="36"/>
      <c r="C11" s="37"/>
      <c r="D11" s="31"/>
      <c r="E11" s="35"/>
      <c r="F11" s="36"/>
      <c r="G11" s="37"/>
      <c r="H11" s="31"/>
      <c r="I11" s="32" t="s">
        <v>21</v>
      </c>
      <c r="J11" s="33"/>
      <c r="K11" s="34"/>
      <c r="L11" s="31"/>
      <c r="M11" s="32" t="s">
        <v>22</v>
      </c>
      <c r="N11" s="33"/>
      <c r="O11" s="34"/>
      <c r="P11" s="31"/>
      <c r="Q11" s="31"/>
      <c r="R11" s="31"/>
      <c r="S11" s="32" t="s">
        <v>21</v>
      </c>
      <c r="T11" s="33"/>
      <c r="U11" s="34"/>
      <c r="V11" s="31"/>
      <c r="W11" s="32" t="s">
        <v>22</v>
      </c>
      <c r="X11" s="33"/>
      <c r="Y11" s="34"/>
      <c r="Z11" s="31"/>
      <c r="AA11" s="35"/>
      <c r="AB11" s="36"/>
      <c r="AC11" s="37"/>
      <c r="AD11" s="31"/>
      <c r="AE11" s="35"/>
      <c r="AF11" s="36"/>
      <c r="AG11" s="37"/>
      <c r="AH11" s="31"/>
      <c r="AI11" s="31"/>
      <c r="AJ11" s="31"/>
      <c r="AK11" s="31"/>
      <c r="AL11" s="31"/>
    </row>
    <row r="12" spans="1:38" ht="15.75" thickBot="1">
      <c r="A12" s="31"/>
      <c r="B12" s="31"/>
      <c r="C12" s="31"/>
      <c r="D12" s="31"/>
      <c r="E12" s="31"/>
      <c r="F12" s="31"/>
      <c r="G12" s="31"/>
      <c r="H12" s="31"/>
      <c r="I12" s="35"/>
      <c r="J12" s="36"/>
      <c r="K12" s="37"/>
      <c r="L12" s="31"/>
      <c r="M12" s="35"/>
      <c r="N12" s="36"/>
      <c r="O12" s="37"/>
      <c r="P12" s="31"/>
      <c r="Q12" s="31"/>
      <c r="R12" s="31"/>
      <c r="S12" s="35"/>
      <c r="T12" s="36"/>
      <c r="U12" s="37"/>
      <c r="V12" s="31"/>
      <c r="W12" s="35"/>
      <c r="X12" s="36"/>
      <c r="Y12" s="37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ht="15">
      <c r="A13" s="31"/>
      <c r="B13" s="31"/>
      <c r="C13" s="31"/>
      <c r="D13" s="31"/>
      <c r="E13" s="31"/>
      <c r="F13" s="31"/>
      <c r="G13" s="31"/>
      <c r="H13" s="31"/>
      <c r="I13" s="38">
        <f>IF(B4="","",IF(B4&gt;B10,A6,IF(B10&gt;B4,A8,IF(B4=B10,IF(F4&gt;F10,A6,IF(B10=B4,IF(F10&gt;F4,A8)))))))</f>
      </c>
      <c r="J13" s="39"/>
      <c r="K13" s="39"/>
      <c r="L13" s="39"/>
      <c r="M13" s="39"/>
      <c r="N13" s="39"/>
      <c r="O13" s="40"/>
      <c r="P13" s="31"/>
      <c r="Q13" s="31"/>
      <c r="R13" s="31"/>
      <c r="S13" s="38">
        <f>IF(AB4="","",IF(AB4&gt;AB10,AA6,IF(AB10&gt;AB4,AA8,IF(AB4=AB10,IF(AF4&gt;AF10,AA6,IF(AB10=AB4,IF(AF10&gt;AF4,AA8)))))))</f>
      </c>
      <c r="T13" s="39"/>
      <c r="U13" s="39"/>
      <c r="V13" s="39"/>
      <c r="W13" s="39"/>
      <c r="X13" s="39"/>
      <c r="Y13" s="40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ht="15.75" thickBot="1">
      <c r="A14" s="31"/>
      <c r="B14" s="31"/>
      <c r="C14" s="31"/>
      <c r="D14" s="31"/>
      <c r="E14" s="31"/>
      <c r="F14" s="31"/>
      <c r="G14" s="31"/>
      <c r="H14" s="31"/>
      <c r="I14" s="41"/>
      <c r="J14" s="42"/>
      <c r="K14" s="42"/>
      <c r="L14" s="42"/>
      <c r="M14" s="42"/>
      <c r="N14" s="42"/>
      <c r="O14" s="43"/>
      <c r="P14" s="31"/>
      <c r="Q14" s="31"/>
      <c r="R14" s="31"/>
      <c r="S14" s="41"/>
      <c r="T14" s="42"/>
      <c r="U14" s="42"/>
      <c r="V14" s="42"/>
      <c r="W14" s="42"/>
      <c r="X14" s="42"/>
      <c r="Y14" s="43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38" ht="15">
      <c r="A15" s="31"/>
      <c r="B15" s="31"/>
      <c r="C15" s="31"/>
      <c r="D15" s="31"/>
      <c r="E15" s="31"/>
      <c r="F15" s="31"/>
      <c r="G15" s="31"/>
      <c r="H15" s="31"/>
      <c r="I15" s="44">
        <f>IF(B18="","",IF(B18&gt;B24,A20,IF(B24&gt;B18,A22,IF(B18=B24,IF(F18&gt;F24,A20,IF(B24=B18,IF(F24&gt;F18,A22)))))))</f>
      </c>
      <c r="J15" s="45"/>
      <c r="K15" s="45"/>
      <c r="L15" s="45"/>
      <c r="M15" s="45"/>
      <c r="N15" s="45"/>
      <c r="O15" s="46"/>
      <c r="P15" s="31"/>
      <c r="Q15" s="31"/>
      <c r="R15" s="31"/>
      <c r="S15" s="44">
        <f>IF(AB18="","",IF(AB18&gt;AB24,AA20,IF(AB24&gt;AB18,AA22,IF(AB18=AB24,IF(AF18&gt;AF24,AA20,IF(AB24=AB18,IF(AF24&gt;AF18,AA22)))))))</f>
      </c>
      <c r="T15" s="45"/>
      <c r="U15" s="45"/>
      <c r="V15" s="45"/>
      <c r="W15" s="45"/>
      <c r="X15" s="45"/>
      <c r="Y15" s="46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1:38" ht="15.75" thickBot="1">
      <c r="A16" s="31"/>
      <c r="B16" s="31"/>
      <c r="C16" s="31"/>
      <c r="D16" s="31"/>
      <c r="E16" s="31"/>
      <c r="F16" s="31"/>
      <c r="G16" s="31"/>
      <c r="H16" s="31"/>
      <c r="I16" s="41"/>
      <c r="J16" s="42"/>
      <c r="K16" s="42"/>
      <c r="L16" s="42"/>
      <c r="M16" s="42"/>
      <c r="N16" s="42"/>
      <c r="O16" s="43"/>
      <c r="P16" s="31"/>
      <c r="Q16" s="31"/>
      <c r="R16" s="31"/>
      <c r="S16" s="41"/>
      <c r="T16" s="42"/>
      <c r="U16" s="42"/>
      <c r="V16" s="42"/>
      <c r="W16" s="42"/>
      <c r="X16" s="42"/>
      <c r="Y16" s="43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ht="15.75" thickBot="1">
      <c r="A17" s="31"/>
      <c r="B17" s="31"/>
      <c r="C17" s="31"/>
      <c r="D17" s="31"/>
      <c r="E17" s="31"/>
      <c r="F17" s="31"/>
      <c r="G17" s="31"/>
      <c r="H17" s="31"/>
      <c r="I17" s="32" t="s">
        <v>21</v>
      </c>
      <c r="J17" s="33"/>
      <c r="K17" s="34"/>
      <c r="L17" s="31"/>
      <c r="M17" s="32" t="s">
        <v>22</v>
      </c>
      <c r="N17" s="33"/>
      <c r="O17" s="34"/>
      <c r="P17" s="31"/>
      <c r="Q17" s="31"/>
      <c r="R17" s="31"/>
      <c r="S17" s="32" t="s">
        <v>21</v>
      </c>
      <c r="T17" s="33"/>
      <c r="U17" s="34"/>
      <c r="V17" s="31"/>
      <c r="W17" s="32" t="s">
        <v>22</v>
      </c>
      <c r="X17" s="33"/>
      <c r="Y17" s="34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1:38" ht="15.75" thickBot="1">
      <c r="A18" s="32" t="s">
        <v>21</v>
      </c>
      <c r="B18" s="33"/>
      <c r="C18" s="34"/>
      <c r="D18" s="31"/>
      <c r="E18" s="32" t="s">
        <v>22</v>
      </c>
      <c r="F18" s="33"/>
      <c r="G18" s="34"/>
      <c r="H18" s="31"/>
      <c r="I18" s="35"/>
      <c r="J18" s="36"/>
      <c r="K18" s="37"/>
      <c r="L18" s="31"/>
      <c r="M18" s="35"/>
      <c r="N18" s="36"/>
      <c r="O18" s="37"/>
      <c r="P18" s="31"/>
      <c r="Q18" s="31"/>
      <c r="R18" s="31"/>
      <c r="S18" s="35"/>
      <c r="T18" s="36"/>
      <c r="U18" s="37"/>
      <c r="V18" s="31"/>
      <c r="W18" s="35"/>
      <c r="X18" s="36"/>
      <c r="Y18" s="37"/>
      <c r="Z18" s="31"/>
      <c r="AA18" s="32" t="s">
        <v>21</v>
      </c>
      <c r="AB18" s="33"/>
      <c r="AC18" s="34"/>
      <c r="AD18" s="31"/>
      <c r="AE18" s="32" t="s">
        <v>22</v>
      </c>
      <c r="AF18" s="33"/>
      <c r="AG18" s="34"/>
      <c r="AH18" s="31"/>
      <c r="AI18" s="31"/>
      <c r="AJ18" s="31"/>
      <c r="AK18" s="31"/>
      <c r="AL18" s="31"/>
    </row>
    <row r="19" spans="1:38" ht="15.75" thickBot="1">
      <c r="A19" s="35"/>
      <c r="B19" s="36"/>
      <c r="C19" s="37"/>
      <c r="D19" s="31"/>
      <c r="E19" s="35"/>
      <c r="F19" s="36"/>
      <c r="G19" s="3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5"/>
      <c r="AB19" s="36"/>
      <c r="AC19" s="37"/>
      <c r="AD19" s="31"/>
      <c r="AE19" s="35"/>
      <c r="AF19" s="36"/>
      <c r="AG19" s="37"/>
      <c r="AH19" s="31"/>
      <c r="AI19" s="31"/>
      <c r="AJ19" s="31"/>
      <c r="AK19" s="31"/>
      <c r="AL19" s="31"/>
    </row>
    <row r="20" spans="1:38" ht="15" customHeight="1" thickBot="1">
      <c r="A20" s="38">
        <f>POULES!R30</f>
        <v>0</v>
      </c>
      <c r="B20" s="39"/>
      <c r="C20" s="39"/>
      <c r="D20" s="39"/>
      <c r="E20" s="39"/>
      <c r="F20" s="39"/>
      <c r="G20" s="40"/>
      <c r="H20" s="31"/>
      <c r="I20" s="31"/>
      <c r="J20" s="31"/>
      <c r="K20" s="31"/>
      <c r="L20" s="31"/>
      <c r="M20" s="31"/>
      <c r="N20" s="47"/>
      <c r="O20" s="47"/>
      <c r="P20" s="47"/>
      <c r="Q20" s="47"/>
      <c r="R20" s="47"/>
      <c r="S20" s="47"/>
      <c r="T20" s="47"/>
      <c r="U20" s="31"/>
      <c r="V20" s="31"/>
      <c r="W20" s="31"/>
      <c r="X20" s="31"/>
      <c r="Y20" s="31"/>
      <c r="Z20" s="31"/>
      <c r="AA20" s="38">
        <f>POULES!R43</f>
        <v>0</v>
      </c>
      <c r="AB20" s="39"/>
      <c r="AC20" s="39"/>
      <c r="AD20" s="39"/>
      <c r="AE20" s="39"/>
      <c r="AF20" s="39"/>
      <c r="AG20" s="40"/>
      <c r="AH20" s="31"/>
      <c r="AI20" s="31"/>
      <c r="AJ20" s="31"/>
      <c r="AK20" s="31"/>
      <c r="AL20" s="31"/>
    </row>
    <row r="21" spans="1:38" ht="15.75" customHeight="1" thickBot="1">
      <c r="A21" s="41"/>
      <c r="B21" s="42"/>
      <c r="C21" s="42"/>
      <c r="D21" s="42"/>
      <c r="E21" s="42"/>
      <c r="F21" s="42"/>
      <c r="G21" s="43"/>
      <c r="H21" s="31"/>
      <c r="I21" s="31"/>
      <c r="J21" s="31"/>
      <c r="K21" s="48">
        <f>IF(O2="","",IF(O2&gt;O8,N4,IF(O8&gt;O2,N6,IF(O2=O8,IF(S2&gt;S8,N4,IF(O8=O2,IF(S8&gt;S2,N6)))))))</f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31"/>
      <c r="Y21" s="31"/>
      <c r="Z21" s="31"/>
      <c r="AA21" s="41"/>
      <c r="AB21" s="42"/>
      <c r="AC21" s="42"/>
      <c r="AD21" s="42"/>
      <c r="AE21" s="42"/>
      <c r="AF21" s="42"/>
      <c r="AG21" s="43"/>
      <c r="AH21" s="31"/>
      <c r="AI21" s="31"/>
      <c r="AJ21" s="31"/>
      <c r="AK21" s="31"/>
      <c r="AL21" s="31"/>
    </row>
    <row r="22" spans="1:38" ht="15">
      <c r="A22" s="44">
        <f>POULES!R44</f>
        <v>0</v>
      </c>
      <c r="B22" s="45"/>
      <c r="C22" s="45"/>
      <c r="D22" s="45"/>
      <c r="E22" s="45"/>
      <c r="F22" s="45"/>
      <c r="G22" s="46"/>
      <c r="H22" s="31"/>
      <c r="I22" s="31"/>
      <c r="J22" s="31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31"/>
      <c r="Y22" s="31"/>
      <c r="Z22" s="31"/>
      <c r="AA22" s="44">
        <f>POULES!R31</f>
        <v>0</v>
      </c>
      <c r="AB22" s="45"/>
      <c r="AC22" s="45"/>
      <c r="AD22" s="45"/>
      <c r="AE22" s="45"/>
      <c r="AF22" s="45"/>
      <c r="AG22" s="46"/>
      <c r="AH22" s="31"/>
      <c r="AI22" s="31"/>
      <c r="AJ22" s="31"/>
      <c r="AK22" s="31"/>
      <c r="AL22" s="31"/>
    </row>
    <row r="23" spans="1:38" ht="15.75" thickBot="1">
      <c r="A23" s="41"/>
      <c r="B23" s="42"/>
      <c r="C23" s="42"/>
      <c r="D23" s="42"/>
      <c r="E23" s="42"/>
      <c r="F23" s="42"/>
      <c r="G23" s="43"/>
      <c r="H23" s="31"/>
      <c r="I23" s="31"/>
      <c r="J23" s="31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31"/>
      <c r="Y23" s="31"/>
      <c r="Z23" s="31"/>
      <c r="AA23" s="41"/>
      <c r="AB23" s="42"/>
      <c r="AC23" s="42"/>
      <c r="AD23" s="42"/>
      <c r="AE23" s="42"/>
      <c r="AF23" s="42"/>
      <c r="AG23" s="43"/>
      <c r="AH23" s="31"/>
      <c r="AI23" s="31"/>
      <c r="AJ23" s="31"/>
      <c r="AK23" s="31"/>
      <c r="AL23" s="31"/>
    </row>
    <row r="24" spans="1:38" ht="15">
      <c r="A24" s="32" t="s">
        <v>21</v>
      </c>
      <c r="B24" s="33"/>
      <c r="C24" s="34"/>
      <c r="D24" s="31"/>
      <c r="E24" s="32" t="s">
        <v>22</v>
      </c>
      <c r="F24" s="33"/>
      <c r="G24" s="34"/>
      <c r="H24" s="31"/>
      <c r="I24" s="31"/>
      <c r="J24" s="31"/>
      <c r="K24" s="51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31"/>
      <c r="Y24" s="31"/>
      <c r="Z24" s="31"/>
      <c r="AA24" s="32" t="s">
        <v>21</v>
      </c>
      <c r="AB24" s="33"/>
      <c r="AC24" s="34"/>
      <c r="AD24" s="31"/>
      <c r="AE24" s="32" t="s">
        <v>22</v>
      </c>
      <c r="AF24" s="33"/>
      <c r="AG24" s="34"/>
      <c r="AH24" s="31"/>
      <c r="AI24" s="31"/>
      <c r="AJ24" s="31"/>
      <c r="AK24" s="31"/>
      <c r="AL24" s="31"/>
    </row>
    <row r="25" spans="1:38" ht="15.75" thickBot="1">
      <c r="A25" s="35"/>
      <c r="B25" s="36"/>
      <c r="C25" s="37"/>
      <c r="D25" s="31"/>
      <c r="E25" s="35"/>
      <c r="F25" s="36"/>
      <c r="G25" s="37"/>
      <c r="H25" s="31"/>
      <c r="I25" s="31"/>
      <c r="J25" s="31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31"/>
      <c r="Y25" s="31"/>
      <c r="Z25" s="31"/>
      <c r="AA25" s="35"/>
      <c r="AB25" s="36"/>
      <c r="AC25" s="37"/>
      <c r="AD25" s="31"/>
      <c r="AE25" s="35"/>
      <c r="AF25" s="36"/>
      <c r="AG25" s="37"/>
      <c r="AH25" s="31"/>
      <c r="AI25" s="31"/>
      <c r="AJ25" s="31"/>
      <c r="AK25" s="31"/>
      <c r="AL25" s="31"/>
    </row>
    <row r="26" spans="1:38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7"/>
      <c r="O26" s="47"/>
      <c r="P26" s="47"/>
      <c r="Q26" s="47"/>
      <c r="R26" s="47"/>
      <c r="S26" s="47"/>
      <c r="T26" s="47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7"/>
      <c r="O27" s="47"/>
      <c r="P27" s="47"/>
      <c r="Q27" s="47"/>
      <c r="R27" s="47"/>
      <c r="S27" s="47"/>
      <c r="T27" s="47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mergeCells count="71">
    <mergeCell ref="A6:G7"/>
    <mergeCell ref="A4:A5"/>
    <mergeCell ref="B4:C5"/>
    <mergeCell ref="E4:E5"/>
    <mergeCell ref="F4:G5"/>
    <mergeCell ref="A8:G9"/>
    <mergeCell ref="A18:A19"/>
    <mergeCell ref="B18:C19"/>
    <mergeCell ref="E18:E19"/>
    <mergeCell ref="F18:G19"/>
    <mergeCell ref="A10:A11"/>
    <mergeCell ref="B10:C11"/>
    <mergeCell ref="E10:E11"/>
    <mergeCell ref="F10:G11"/>
    <mergeCell ref="A20:G21"/>
    <mergeCell ref="A22:G23"/>
    <mergeCell ref="A24:A25"/>
    <mergeCell ref="B24:C25"/>
    <mergeCell ref="E24:E25"/>
    <mergeCell ref="F24:G25"/>
    <mergeCell ref="AA4:AA5"/>
    <mergeCell ref="AB4:AC5"/>
    <mergeCell ref="AE4:AE5"/>
    <mergeCell ref="AF4:AG5"/>
    <mergeCell ref="AA6:AG7"/>
    <mergeCell ref="AA8:AG9"/>
    <mergeCell ref="AA10:AA11"/>
    <mergeCell ref="AB10:AC11"/>
    <mergeCell ref="AE10:AE11"/>
    <mergeCell ref="AF10:AG11"/>
    <mergeCell ref="AA18:AA19"/>
    <mergeCell ref="AB18:AC19"/>
    <mergeCell ref="AE18:AE19"/>
    <mergeCell ref="AF18:AG19"/>
    <mergeCell ref="AA20:AG21"/>
    <mergeCell ref="AA22:AG23"/>
    <mergeCell ref="AA24:AA25"/>
    <mergeCell ref="AB24:AC25"/>
    <mergeCell ref="AE24:AE25"/>
    <mergeCell ref="AF24:AG25"/>
    <mergeCell ref="I11:I12"/>
    <mergeCell ref="J11:K12"/>
    <mergeCell ref="M11:M12"/>
    <mergeCell ref="N11:O12"/>
    <mergeCell ref="I13:O14"/>
    <mergeCell ref="I15:O16"/>
    <mergeCell ref="I17:I18"/>
    <mergeCell ref="J17:K18"/>
    <mergeCell ref="M17:M18"/>
    <mergeCell ref="N17:O18"/>
    <mergeCell ref="T17:U18"/>
    <mergeCell ref="W17:W18"/>
    <mergeCell ref="X17:Y18"/>
    <mergeCell ref="S11:S12"/>
    <mergeCell ref="T11:U12"/>
    <mergeCell ref="W11:W12"/>
    <mergeCell ref="X11:Y12"/>
    <mergeCell ref="N2:N3"/>
    <mergeCell ref="O2:P3"/>
    <mergeCell ref="R2:R3"/>
    <mergeCell ref="S2:T3"/>
    <mergeCell ref="K21:W25"/>
    <mergeCell ref="N4:T5"/>
    <mergeCell ref="N6:T7"/>
    <mergeCell ref="N8:N9"/>
    <mergeCell ref="O8:P9"/>
    <mergeCell ref="R8:R9"/>
    <mergeCell ref="S8:T9"/>
    <mergeCell ref="S13:Y14"/>
    <mergeCell ref="S15:Y16"/>
    <mergeCell ref="S17:S1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2014-09-09T14:39:59Z</dcterms:created>
  <dcterms:modified xsi:type="dcterms:W3CDTF">2014-09-09T15:50:43Z</dcterms:modified>
  <cp:category/>
  <cp:version/>
  <cp:contentType/>
  <cp:contentStatus/>
</cp:coreProperties>
</file>