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1840" windowHeight="12840" activeTab="1"/>
  </bookViews>
  <sheets>
    <sheet name="Bière" sheetId="1" r:id="rId1"/>
    <sheet name="Mat.Prem" sheetId="2" r:id="rId2"/>
  </sheets>
  <definedNames>
    <definedName name="Best_Malz_GR">Mat.Prem!$B$154:$B$165</definedName>
    <definedName name="Briess_US">Mat.Prem!$B$16:$B$43</definedName>
    <definedName name="Canada_Maltage_CA">Mat.Prem!$B$7:$B$14</definedName>
    <definedName name="CargillUS">Mat.Prem!$B$45:$B$50</definedName>
    <definedName name="Château_BEL">Mat.Prem!$B$167:$B$180</definedName>
    <definedName name="Cie">Mat.Prem!$A$6:$A$30</definedName>
    <definedName name="Dingemans_BEL">Mat.Prem!$B$102:$B$107</definedName>
    <definedName name="Franco_Belge_FR">Mat.Prem!$B$141:$B$152</definedName>
    <definedName name="Gambrinus_CA">Mat.Prem!$B$109:$B$116</definedName>
    <definedName name="Hugh_BairdsUK">Mat.Prem!$B$93:$B$100</definedName>
    <definedName name="Maltbroue_CA">Mat.Prem!$B$52:$B$58</definedName>
    <definedName name="Muntons_UK">Mat.Prem!$B$86:$B$87</definedName>
    <definedName name="OiO_CA">Mat.Prem!$B$118:$B$124</definedName>
    <definedName name="PaulsUK">Mat.Prem!$B$89:$B$91</definedName>
    <definedName name="Thomas_Fawcett_UK">Mat.Prem!$B$126:$B$139</definedName>
    <definedName name="Weyermann_GR">Mat.Prem!$B$60:$B$84</definedName>
  </definedNames>
  <calcPr calcId="145621"/>
</workbook>
</file>

<file path=xl/calcChain.xml><?xml version="1.0" encoding="utf-8"?>
<calcChain xmlns="http://schemas.openxmlformats.org/spreadsheetml/2006/main">
  <c r="D14" i="2" l="1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5" i="2"/>
  <c r="D46" i="2"/>
  <c r="D47" i="2"/>
  <c r="D48" i="2"/>
  <c r="D49" i="2"/>
  <c r="D50" i="2"/>
  <c r="D52" i="2"/>
  <c r="D53" i="2"/>
  <c r="D54" i="2"/>
  <c r="D55" i="2"/>
  <c r="D56" i="2"/>
  <c r="D57" i="2"/>
  <c r="D58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6" i="2"/>
  <c r="D87" i="2"/>
  <c r="D89" i="2"/>
  <c r="D90" i="2"/>
  <c r="D91" i="2"/>
  <c r="D93" i="2"/>
  <c r="D94" i="2"/>
  <c r="D95" i="2"/>
  <c r="D96" i="2"/>
  <c r="D97" i="2"/>
  <c r="D98" i="2"/>
  <c r="D99" i="2"/>
  <c r="D100" i="2"/>
  <c r="D102" i="2"/>
  <c r="D103" i="2"/>
  <c r="D104" i="2"/>
  <c r="D105" i="2"/>
  <c r="D106" i="2"/>
  <c r="D107" i="2"/>
  <c r="D109" i="2"/>
  <c r="D110" i="2"/>
  <c r="D111" i="2"/>
  <c r="D112" i="2"/>
  <c r="D113" i="2"/>
  <c r="D114" i="2"/>
  <c r="D115" i="2"/>
  <c r="D116" i="2"/>
  <c r="D118" i="2"/>
  <c r="D119" i="2"/>
  <c r="D120" i="2"/>
  <c r="D121" i="2"/>
  <c r="D122" i="2"/>
  <c r="D123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1" i="2"/>
  <c r="D142" i="2"/>
  <c r="D144" i="2"/>
  <c r="D149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3" i="2"/>
  <c r="D8" i="2"/>
  <c r="D9" i="2"/>
  <c r="D10" i="2"/>
  <c r="D11" i="2"/>
  <c r="D12" i="2"/>
  <c r="D7" i="2"/>
  <c r="C180" i="2"/>
  <c r="D180" i="2" s="1"/>
  <c r="C179" i="2"/>
  <c r="D179" i="2" s="1"/>
  <c r="C178" i="2"/>
  <c r="D178" i="2" s="1"/>
  <c r="C177" i="2"/>
  <c r="D177" i="2" s="1"/>
  <c r="C176" i="2"/>
  <c r="D176" i="2" s="1"/>
  <c r="C173" i="2"/>
  <c r="D173" i="2" s="1"/>
  <c r="C174" i="2"/>
  <c r="D174" i="2" s="1"/>
  <c r="C175" i="2"/>
  <c r="D175" i="2" s="1"/>
  <c r="C172" i="2"/>
  <c r="D172" i="2" s="1"/>
  <c r="C169" i="2"/>
  <c r="D169" i="2" s="1"/>
  <c r="C170" i="2"/>
  <c r="D170" i="2" s="1"/>
  <c r="C171" i="2"/>
  <c r="D171" i="2" s="1"/>
  <c r="C168" i="2"/>
  <c r="D168" i="2" s="1"/>
  <c r="C167" i="2"/>
  <c r="D167" i="2" s="1"/>
  <c r="C151" i="2"/>
  <c r="D151" i="2" s="1"/>
  <c r="C152" i="2"/>
  <c r="D152" i="2" s="1"/>
  <c r="C150" i="2"/>
  <c r="D150" i="2" s="1"/>
  <c r="C148" i="2"/>
  <c r="D148" i="2" s="1"/>
  <c r="C147" i="2"/>
  <c r="D147" i="2" s="1"/>
  <c r="C146" i="2"/>
  <c r="D146" i="2" s="1"/>
  <c r="C145" i="2"/>
  <c r="D145" i="2" s="1"/>
  <c r="C143" i="2"/>
  <c r="D143" i="2" s="1"/>
  <c r="C124" i="2"/>
  <c r="D124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D9" i="1"/>
  <c r="D10" i="1"/>
  <c r="D11" i="1"/>
  <c r="D12" i="1"/>
  <c r="D13" i="1"/>
  <c r="D14" i="1"/>
  <c r="D8" i="1"/>
</calcChain>
</file>

<file path=xl/sharedStrings.xml><?xml version="1.0" encoding="utf-8"?>
<sst xmlns="http://schemas.openxmlformats.org/spreadsheetml/2006/main" count="211" uniqueCount="169">
  <si>
    <t>Est-ce que ma bière coûte cher ?</t>
  </si>
  <si>
    <t>Nom de la bière</t>
  </si>
  <si>
    <t>Date fabrication</t>
  </si>
  <si>
    <t>Les frais variables</t>
  </si>
  <si>
    <t>Ingrédients</t>
  </si>
  <si>
    <t>Malts</t>
  </si>
  <si>
    <t>Quantité en kg</t>
  </si>
  <si>
    <t>Prix au kg</t>
  </si>
  <si>
    <t>Coût</t>
  </si>
  <si>
    <t>Compagnie</t>
  </si>
  <si>
    <t>Taxes au Québec</t>
  </si>
  <si>
    <t>TPS</t>
  </si>
  <si>
    <t>TVQ</t>
  </si>
  <si>
    <t>Total</t>
  </si>
  <si>
    <t>Munich</t>
  </si>
  <si>
    <t>La Québécoise</t>
  </si>
  <si>
    <t>Blé Malté</t>
  </si>
  <si>
    <t>Superior Pale Ale</t>
  </si>
  <si>
    <t>6 Rangs</t>
  </si>
  <si>
    <t>2 Rangs</t>
  </si>
  <si>
    <t>Rye Malt</t>
  </si>
  <si>
    <t>Pilsen</t>
  </si>
  <si>
    <t>Flocons d'orge</t>
  </si>
  <si>
    <t>Flocons de maïs</t>
  </si>
  <si>
    <t>Flocons de blé</t>
  </si>
  <si>
    <t>Flocons de riz</t>
  </si>
  <si>
    <t>Flocons de seigle</t>
  </si>
  <si>
    <t>Flocons d'avoine</t>
  </si>
  <si>
    <t>Black Malt</t>
  </si>
  <si>
    <t>Caramel 10L</t>
  </si>
  <si>
    <t>Caramel 40L</t>
  </si>
  <si>
    <t>Caramel 60L</t>
  </si>
  <si>
    <t>Caramel 80L</t>
  </si>
  <si>
    <t>Caramel 120L</t>
  </si>
  <si>
    <t>Carapils</t>
  </si>
  <si>
    <t>Extra Special 2 Rangs</t>
  </si>
  <si>
    <t>Black Barley</t>
  </si>
  <si>
    <t>Red Wheat</t>
  </si>
  <si>
    <t>Special Roast Malt</t>
  </si>
  <si>
    <t>White Wheat</t>
  </si>
  <si>
    <t>Caramel 20L</t>
  </si>
  <si>
    <t>Cara 20</t>
  </si>
  <si>
    <t>Cara 40</t>
  </si>
  <si>
    <t>Cara 60</t>
  </si>
  <si>
    <t>Cara 80</t>
  </si>
  <si>
    <t>Cara 100</t>
  </si>
  <si>
    <t>Cara 120</t>
  </si>
  <si>
    <t>Cara 160</t>
  </si>
  <si>
    <t>Abbey Malt</t>
  </si>
  <si>
    <t>Acidulated Malt</t>
  </si>
  <si>
    <t>Bohemian floor malt</t>
  </si>
  <si>
    <t>Bohemian Pilsner</t>
  </si>
  <si>
    <t>Carabelge</t>
  </si>
  <si>
    <t>Caraaroma</t>
  </si>
  <si>
    <t>Caramunich Type I</t>
  </si>
  <si>
    <t>Caramunich Type II</t>
  </si>
  <si>
    <t>Caramunich Type III</t>
  </si>
  <si>
    <t>Carafa Type I</t>
  </si>
  <si>
    <t>Carafa Special Type I</t>
  </si>
  <si>
    <t>Carafa Special Type II</t>
  </si>
  <si>
    <t>Carafa Special Type III</t>
  </si>
  <si>
    <t>Munich Type I</t>
  </si>
  <si>
    <t>Carafoam</t>
  </si>
  <si>
    <t>Carahell</t>
  </si>
  <si>
    <t>Carared</t>
  </si>
  <si>
    <t>Munich Type II</t>
  </si>
  <si>
    <t>Dark Wheat</t>
  </si>
  <si>
    <t>Carawheat</t>
  </si>
  <si>
    <t>Melanoidin</t>
  </si>
  <si>
    <t>Pale Wheat</t>
  </si>
  <si>
    <t>Seigle Malt</t>
  </si>
  <si>
    <t>Smoked Malt</t>
  </si>
  <si>
    <t>Roast Barley</t>
  </si>
  <si>
    <t>Maris Otter</t>
  </si>
  <si>
    <t>Dark Crystal</t>
  </si>
  <si>
    <t>Extra Dark Crystal</t>
  </si>
  <si>
    <t>Orge Torréfiée</t>
  </si>
  <si>
    <t>Chocolat</t>
  </si>
  <si>
    <t>Crystal 70/80</t>
  </si>
  <si>
    <t>Carastan 30/37</t>
  </si>
  <si>
    <t>Carastan Léger 13/17</t>
  </si>
  <si>
    <t>Crystal Spécial 135/170</t>
  </si>
  <si>
    <t>Munich 20L</t>
  </si>
  <si>
    <t>Vienna Malt</t>
  </si>
  <si>
    <t>Victory Malt</t>
  </si>
  <si>
    <t>Caramel Vienne 20L</t>
  </si>
  <si>
    <t>Midnight Wheat</t>
  </si>
  <si>
    <t>Boulander Munich</t>
  </si>
  <si>
    <t>Black Prinz</t>
  </si>
  <si>
    <t>Aromatic</t>
  </si>
  <si>
    <t>Biscuit</t>
  </si>
  <si>
    <t>Cara20</t>
  </si>
  <si>
    <t>Special B</t>
  </si>
  <si>
    <t>Pale Malt</t>
  </si>
  <si>
    <t>ESB Malt</t>
  </si>
  <si>
    <t>Munich 10L</t>
  </si>
  <si>
    <t>Munich 30/35L</t>
  </si>
  <si>
    <t>Wheat Malt</t>
  </si>
  <si>
    <t>Honey Malt</t>
  </si>
  <si>
    <t>Pilsner Malt</t>
  </si>
  <si>
    <t>Toasted Wheat</t>
  </si>
  <si>
    <t>Sarrazin Torrifie</t>
  </si>
  <si>
    <t>Flocons de Seigle</t>
  </si>
  <si>
    <t>Amber Malt</t>
  </si>
  <si>
    <t>Brown Malt</t>
  </si>
  <si>
    <t>Caramalt</t>
  </si>
  <si>
    <t>Golden Promise</t>
  </si>
  <si>
    <t>Avoine Malté</t>
  </si>
  <si>
    <t>Pale Chocolat</t>
  </si>
  <si>
    <t>Pearl Pale Ale</t>
  </si>
  <si>
    <t>Peated Smoked Malt</t>
  </si>
  <si>
    <t>Roasted Wheat</t>
  </si>
  <si>
    <t>Crystal 45L</t>
  </si>
  <si>
    <t>Crystal 65L</t>
  </si>
  <si>
    <t>Dark Crystal 85L</t>
  </si>
  <si>
    <t>Pale Ale</t>
  </si>
  <si>
    <t>Vienna</t>
  </si>
  <si>
    <t>Caramel Wheat</t>
  </si>
  <si>
    <t>Kiln Amber Malt</t>
  </si>
  <si>
    <t>Kiln Cofee Malt</t>
  </si>
  <si>
    <t>Caramel Munich 40L</t>
  </si>
  <si>
    <t>Munich 15L</t>
  </si>
  <si>
    <t>Caramel Munich 80L</t>
  </si>
  <si>
    <t>Caramel Munich 120L</t>
  </si>
  <si>
    <t>Acidulé</t>
  </si>
  <si>
    <t>Caramel Malt</t>
  </si>
  <si>
    <t>Caramel Pils</t>
  </si>
  <si>
    <t>Chit Malt</t>
  </si>
  <si>
    <t>Heidleberg Malt</t>
  </si>
  <si>
    <t>Light Munich</t>
  </si>
  <si>
    <t>Dark Munich</t>
  </si>
  <si>
    <t>Malt Pilsen</t>
  </si>
  <si>
    <t>Malt Vienna</t>
  </si>
  <si>
    <t>Malt Pale Ale</t>
  </si>
  <si>
    <t xml:space="preserve">Malt Light Munich 15 </t>
  </si>
  <si>
    <t>Malt Munich 25</t>
  </si>
  <si>
    <t>Malt Abbaye</t>
  </si>
  <si>
    <t>Malt Biscuit</t>
  </si>
  <si>
    <t>Malt Cara Blond</t>
  </si>
  <si>
    <t>Malt Cara Gold</t>
  </si>
  <si>
    <t>Malt Arome</t>
  </si>
  <si>
    <t>Malt Special B</t>
  </si>
  <si>
    <t>Froment Blanc</t>
  </si>
  <si>
    <t>Malt Distilling</t>
  </si>
  <si>
    <t>Malt Fumé</t>
  </si>
  <si>
    <t>Utiliser fonction : RECHERCHEV</t>
  </si>
  <si>
    <t>Prix +tx</t>
  </si>
  <si>
    <t>Produit</t>
  </si>
  <si>
    <t>Prix au kg+tx</t>
  </si>
  <si>
    <t>Malts et Céréales</t>
  </si>
  <si>
    <t>Canada_Maltage_(CA)</t>
  </si>
  <si>
    <t>Canada_Maltage_CA</t>
  </si>
  <si>
    <t>Briess_US</t>
  </si>
  <si>
    <t>Cargill_US</t>
  </si>
  <si>
    <t>Maltbroue_CA</t>
  </si>
  <si>
    <t>Weyermann_GR</t>
  </si>
  <si>
    <t>Muntons_UK</t>
  </si>
  <si>
    <t>Pauls_UK</t>
  </si>
  <si>
    <t>Hugh_Bairds_UK</t>
  </si>
  <si>
    <t>Dingemans_BEL</t>
  </si>
  <si>
    <t>Gambrinus_CA</t>
  </si>
  <si>
    <t>OiO_CA</t>
  </si>
  <si>
    <t>Thomas_Fawcett_UK</t>
  </si>
  <si>
    <t>Franco_Belge_FR</t>
  </si>
  <si>
    <t>Best_Malz_GR</t>
  </si>
  <si>
    <t>Château_BEL</t>
  </si>
  <si>
    <t>CargillUS</t>
  </si>
  <si>
    <t>PaulsUK</t>
  </si>
  <si>
    <t>Hugh BairdsUK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</si>
</sst>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$&quot;"/>
    <numFmt numFmtId="165" formatCode="0.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0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1" applyAlignment="1" applyProtection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ogsite.proformia-services.com/?p=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8" sqref="B8"/>
    </sheetView>
  </sheetViews>
  <sheetFormatPr baseColWidth="10" defaultRowHeight="15" x14ac:dyDescent="0.25"/>
  <cols>
    <col min="1" max="1" width="28" customWidth="1"/>
    <col min="2" max="2" width="23.5703125" customWidth="1"/>
    <col min="3" max="3" width="14" bestFit="1" customWidth="1"/>
    <col min="4" max="4" width="15.140625" bestFit="1" customWidth="1"/>
  </cols>
  <sheetData>
    <row r="1" spans="1:6" x14ac:dyDescent="0.25">
      <c r="B1" t="s">
        <v>0</v>
      </c>
    </row>
    <row r="2" spans="1:6" x14ac:dyDescent="0.25">
      <c r="B2" t="s">
        <v>1</v>
      </c>
      <c r="D2" t="s">
        <v>2</v>
      </c>
    </row>
    <row r="4" spans="1:6" x14ac:dyDescent="0.25">
      <c r="B4" s="10" t="s">
        <v>3</v>
      </c>
      <c r="C4" s="10"/>
    </row>
    <row r="5" spans="1:6" x14ac:dyDescent="0.25">
      <c r="B5" t="s">
        <v>4</v>
      </c>
    </row>
    <row r="6" spans="1:6" s="3" customFormat="1" x14ac:dyDescent="0.25">
      <c r="A6" s="10" t="s">
        <v>149</v>
      </c>
      <c r="B6" s="10"/>
      <c r="C6" s="10"/>
      <c r="D6" s="10"/>
      <c r="E6" s="10"/>
      <c r="F6" s="10"/>
    </row>
    <row r="7" spans="1:6" x14ac:dyDescent="0.25">
      <c r="A7" s="6" t="s">
        <v>9</v>
      </c>
      <c r="B7" s="6" t="s">
        <v>147</v>
      </c>
      <c r="C7" s="6" t="s">
        <v>6</v>
      </c>
      <c r="D7" s="6" t="s">
        <v>148</v>
      </c>
      <c r="E7" s="6" t="s">
        <v>8</v>
      </c>
    </row>
    <row r="8" spans="1:6" x14ac:dyDescent="0.25">
      <c r="A8" t="s">
        <v>150</v>
      </c>
      <c r="B8" s="3"/>
      <c r="D8" s="1" t="e">
        <f>VLOOKUP(A8,Mat.Prem!$A$7:$C$13,3,FALSE)</f>
        <v>#N/A</v>
      </c>
    </row>
    <row r="9" spans="1:6" x14ac:dyDescent="0.25">
      <c r="A9" s="3"/>
      <c r="B9" s="3"/>
      <c r="D9" s="7" t="e">
        <f>VLOOKUP(A9,Mat.Prem!$A$7:$C$13,3,FALSE)</f>
        <v>#N/A</v>
      </c>
    </row>
    <row r="10" spans="1:6" x14ac:dyDescent="0.25">
      <c r="A10" s="3"/>
      <c r="B10" s="3"/>
      <c r="D10" s="7" t="e">
        <f>VLOOKUP(A10,Mat.Prem!$A$7:$C$13,3,FALSE)</f>
        <v>#N/A</v>
      </c>
    </row>
    <row r="11" spans="1:6" x14ac:dyDescent="0.25">
      <c r="A11" s="3"/>
      <c r="B11" s="3"/>
      <c r="D11" s="7" t="e">
        <f>VLOOKUP(A11,Mat.Prem!$A$7:$C$13,3,FALSE)</f>
        <v>#N/A</v>
      </c>
    </row>
    <row r="12" spans="1:6" x14ac:dyDescent="0.25">
      <c r="A12" s="3"/>
      <c r="B12" s="3"/>
      <c r="D12" s="7" t="e">
        <f>VLOOKUP(A12,Mat.Prem!$A$7:$C$13,3,FALSE)</f>
        <v>#N/A</v>
      </c>
    </row>
    <row r="13" spans="1:6" x14ac:dyDescent="0.25">
      <c r="A13" s="3"/>
      <c r="B13" s="3"/>
      <c r="D13" s="7" t="e">
        <f>VLOOKUP(A13,Mat.Prem!$A$7:$C$13,3,FALSE)</f>
        <v>#N/A</v>
      </c>
    </row>
    <row r="14" spans="1:6" x14ac:dyDescent="0.25">
      <c r="A14" s="3"/>
      <c r="B14" s="3"/>
      <c r="D14" s="7" t="e">
        <f>VLOOKUP(A14,Mat.Prem!$A$7:$C$13,3,FALSE)</f>
        <v>#N/A</v>
      </c>
    </row>
  </sheetData>
  <mergeCells count="2">
    <mergeCell ref="B4:C4"/>
    <mergeCell ref="A6:F6"/>
  </mergeCells>
  <dataValidations count="3">
    <dataValidation type="list" allowBlank="1" showInputMessage="1" showErrorMessage="1" sqref="A8">
      <formula1>Cie</formula1>
    </dataValidation>
    <dataValidation type="list" allowBlank="1" showInputMessage="1" showErrorMessage="1" sqref="A9:A14">
      <formula1>Cie</formula1>
    </dataValidation>
    <dataValidation type="list" allowBlank="1" showInputMessage="1" showErrorMessage="1" sqref="B8">
      <formula1>INDIRECT($A$8)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zoomScale="70" zoomScaleNormal="70" workbookViewId="0">
      <selection activeCell="K8" sqref="K8"/>
    </sheetView>
  </sheetViews>
  <sheetFormatPr baseColWidth="10" defaultRowHeight="15" x14ac:dyDescent="0.25"/>
  <cols>
    <col min="1" max="1" width="28" bestFit="1" customWidth="1"/>
    <col min="2" max="2" width="23.5703125" bestFit="1" customWidth="1"/>
  </cols>
  <sheetData>
    <row r="1" spans="1:6" x14ac:dyDescent="0.25">
      <c r="A1" s="11" t="s">
        <v>10</v>
      </c>
      <c r="B1" s="11"/>
      <c r="C1" s="3" t="s">
        <v>11</v>
      </c>
      <c r="D1" s="4">
        <v>0.05</v>
      </c>
      <c r="F1" s="8" t="s">
        <v>145</v>
      </c>
    </row>
    <row r="2" spans="1:6" s="2" customFormat="1" x14ac:dyDescent="0.25">
      <c r="A2" s="11"/>
      <c r="B2" s="11"/>
      <c r="C2" s="3" t="s">
        <v>12</v>
      </c>
      <c r="D2" s="5">
        <v>9.9750000000000005E-2</v>
      </c>
    </row>
    <row r="3" spans="1:6" s="2" customFormat="1" x14ac:dyDescent="0.25">
      <c r="A3" s="3"/>
      <c r="B3" s="3"/>
      <c r="C3" s="3" t="s">
        <v>13</v>
      </c>
      <c r="D3" s="4">
        <v>0.14974999999999999</v>
      </c>
    </row>
    <row r="4" spans="1:6" s="2" customFormat="1" x14ac:dyDescent="0.25"/>
    <row r="5" spans="1:6" x14ac:dyDescent="0.25">
      <c r="A5" s="6" t="s">
        <v>9</v>
      </c>
      <c r="B5" s="6" t="s">
        <v>5</v>
      </c>
      <c r="C5" s="6" t="s">
        <v>7</v>
      </c>
      <c r="D5" s="6" t="s">
        <v>146</v>
      </c>
    </row>
    <row r="6" spans="1:6" s="3" customFormat="1" x14ac:dyDescent="0.25">
      <c r="A6" s="12" t="s">
        <v>151</v>
      </c>
      <c r="B6" s="9" t="s">
        <v>151</v>
      </c>
      <c r="C6" s="6"/>
      <c r="D6" s="6"/>
    </row>
    <row r="7" spans="1:6" x14ac:dyDescent="0.25">
      <c r="A7" s="12" t="s">
        <v>152</v>
      </c>
      <c r="B7" t="s">
        <v>19</v>
      </c>
      <c r="C7" s="1">
        <v>3.05</v>
      </c>
      <c r="D7" s="7">
        <f>C7+(C7*$D$3)</f>
        <v>3.5067374999999998</v>
      </c>
    </row>
    <row r="8" spans="1:6" x14ac:dyDescent="0.25">
      <c r="A8" s="12" t="s">
        <v>153</v>
      </c>
      <c r="B8" t="s">
        <v>14</v>
      </c>
      <c r="C8" s="7">
        <v>3.7</v>
      </c>
      <c r="D8" s="7">
        <f t="shared" ref="D8:D12" si="0">C8+(C8*$D$3)</f>
        <v>4.2540750000000003</v>
      </c>
    </row>
    <row r="9" spans="1:6" x14ac:dyDescent="0.25">
      <c r="A9" s="12" t="s">
        <v>154</v>
      </c>
      <c r="B9" t="s">
        <v>15</v>
      </c>
      <c r="C9" s="7">
        <v>3.3</v>
      </c>
      <c r="D9" s="7">
        <f t="shared" si="0"/>
        <v>3.7941749999999996</v>
      </c>
    </row>
    <row r="10" spans="1:6" x14ac:dyDescent="0.25">
      <c r="A10" s="12" t="s">
        <v>155</v>
      </c>
      <c r="B10" t="s">
        <v>16</v>
      </c>
      <c r="C10" s="7">
        <v>3.65</v>
      </c>
      <c r="D10" s="7">
        <f t="shared" si="0"/>
        <v>4.1965874999999997</v>
      </c>
    </row>
    <row r="11" spans="1:6" x14ac:dyDescent="0.25">
      <c r="A11" s="12" t="s">
        <v>156</v>
      </c>
      <c r="B11" t="s">
        <v>17</v>
      </c>
      <c r="C11" s="7">
        <v>3.4</v>
      </c>
      <c r="D11" s="7">
        <f t="shared" si="0"/>
        <v>3.9091499999999999</v>
      </c>
    </row>
    <row r="12" spans="1:6" x14ac:dyDescent="0.25">
      <c r="A12" s="12" t="s">
        <v>157</v>
      </c>
      <c r="B12" t="s">
        <v>18</v>
      </c>
      <c r="C12" s="7">
        <v>3.25</v>
      </c>
      <c r="D12" s="7">
        <f t="shared" si="0"/>
        <v>3.7366874999999999</v>
      </c>
    </row>
    <row r="13" spans="1:6" x14ac:dyDescent="0.25">
      <c r="A13" s="12" t="s">
        <v>158</v>
      </c>
      <c r="B13" t="s">
        <v>20</v>
      </c>
      <c r="C13" s="7">
        <v>3.8</v>
      </c>
      <c r="D13" s="7">
        <f>C13+(C13*$D$3)</f>
        <v>4.3690499999999997</v>
      </c>
    </row>
    <row r="14" spans="1:6" x14ac:dyDescent="0.25">
      <c r="A14" s="12" t="s">
        <v>159</v>
      </c>
      <c r="B14" t="s">
        <v>21</v>
      </c>
      <c r="C14" s="7">
        <v>3.45</v>
      </c>
      <c r="D14" s="7">
        <f t="shared" ref="D14:D81" si="1">C14+(C14*$D$3)</f>
        <v>3.9666375</v>
      </c>
    </row>
    <row r="15" spans="1:6" s="3" customFormat="1" x14ac:dyDescent="0.25">
      <c r="A15" s="12" t="s">
        <v>160</v>
      </c>
      <c r="B15" s="9" t="s">
        <v>152</v>
      </c>
      <c r="C15" s="7"/>
      <c r="D15" s="7"/>
    </row>
    <row r="16" spans="1:6" x14ac:dyDescent="0.25">
      <c r="A16" s="12" t="s">
        <v>161</v>
      </c>
      <c r="B16" t="s">
        <v>22</v>
      </c>
      <c r="C16" s="7">
        <f>34/11.3</f>
        <v>3.0088495575221237</v>
      </c>
      <c r="D16" s="7">
        <f t="shared" si="1"/>
        <v>3.4594247787610617</v>
      </c>
    </row>
    <row r="17" spans="1:8" x14ac:dyDescent="0.25">
      <c r="A17" s="12" t="s">
        <v>162</v>
      </c>
      <c r="B17" t="s">
        <v>23</v>
      </c>
      <c r="C17" s="7">
        <f>30/11.3</f>
        <v>2.6548672566371678</v>
      </c>
      <c r="D17" s="7">
        <f t="shared" si="1"/>
        <v>3.0524336283185836</v>
      </c>
    </row>
    <row r="18" spans="1:8" x14ac:dyDescent="0.25">
      <c r="A18" s="12" t="s">
        <v>163</v>
      </c>
      <c r="B18" t="s">
        <v>24</v>
      </c>
      <c r="C18" s="7">
        <f>32.5/11.3</f>
        <v>2.8761061946902653</v>
      </c>
      <c r="D18" s="7">
        <f t="shared" si="1"/>
        <v>3.3068030973451323</v>
      </c>
    </row>
    <row r="19" spans="1:8" x14ac:dyDescent="0.25">
      <c r="A19" s="12" t="s">
        <v>164</v>
      </c>
      <c r="B19" t="s">
        <v>25</v>
      </c>
      <c r="C19" s="7">
        <f>35.1/11.3</f>
        <v>3.1061946902654864</v>
      </c>
      <c r="D19" s="7">
        <f t="shared" si="1"/>
        <v>3.5713473451327431</v>
      </c>
      <c r="H19" s="3"/>
    </row>
    <row r="20" spans="1:8" x14ac:dyDescent="0.25">
      <c r="A20" s="12" t="s">
        <v>165</v>
      </c>
      <c r="B20" t="s">
        <v>26</v>
      </c>
      <c r="C20" s="7">
        <f>35/11.3</f>
        <v>3.0973451327433628</v>
      </c>
      <c r="D20" s="7">
        <f t="shared" si="1"/>
        <v>3.5611725663716811</v>
      </c>
    </row>
    <row r="21" spans="1:8" x14ac:dyDescent="0.25">
      <c r="A21" s="9"/>
      <c r="B21" t="s">
        <v>27</v>
      </c>
      <c r="C21" s="7">
        <f>37.25/11.3</f>
        <v>3.2964601769911503</v>
      </c>
      <c r="D21" s="7">
        <f t="shared" si="1"/>
        <v>3.7901050884955749</v>
      </c>
    </row>
    <row r="22" spans="1:8" x14ac:dyDescent="0.25">
      <c r="B22" t="s">
        <v>28</v>
      </c>
      <c r="C22" s="7">
        <v>4.45</v>
      </c>
      <c r="D22" s="7">
        <f t="shared" si="1"/>
        <v>5.1163875000000001</v>
      </c>
    </row>
    <row r="23" spans="1:8" x14ac:dyDescent="0.25">
      <c r="A23" s="9"/>
      <c r="B23" t="s">
        <v>29</v>
      </c>
      <c r="C23" s="7">
        <v>4.75</v>
      </c>
      <c r="D23" s="7">
        <f t="shared" si="1"/>
        <v>5.4613125</v>
      </c>
    </row>
    <row r="24" spans="1:8" x14ac:dyDescent="0.25">
      <c r="A24" s="9"/>
      <c r="B24" t="s">
        <v>30</v>
      </c>
      <c r="C24" s="7">
        <v>4.5</v>
      </c>
      <c r="D24" s="7">
        <f t="shared" si="1"/>
        <v>5.1738749999999998</v>
      </c>
    </row>
    <row r="25" spans="1:8" x14ac:dyDescent="0.25">
      <c r="A25" s="9"/>
      <c r="B25" t="s">
        <v>31</v>
      </c>
      <c r="C25" s="7">
        <v>4.8499999999999996</v>
      </c>
      <c r="D25" s="7">
        <f t="shared" si="1"/>
        <v>5.5762874999999994</v>
      </c>
    </row>
    <row r="26" spans="1:8" x14ac:dyDescent="0.25">
      <c r="A26" s="9"/>
      <c r="B26" t="s">
        <v>32</v>
      </c>
      <c r="C26" s="7">
        <v>4.45</v>
      </c>
      <c r="D26" s="7">
        <f t="shared" si="1"/>
        <v>5.1163875000000001</v>
      </c>
    </row>
    <row r="27" spans="1:8" x14ac:dyDescent="0.25">
      <c r="A27" s="9"/>
      <c r="B27" t="s">
        <v>33</v>
      </c>
      <c r="C27" s="7">
        <v>4.45</v>
      </c>
      <c r="D27" s="7">
        <f t="shared" si="1"/>
        <v>5.1163875000000001</v>
      </c>
    </row>
    <row r="28" spans="1:8" x14ac:dyDescent="0.25">
      <c r="A28" s="9"/>
      <c r="B28" t="s">
        <v>34</v>
      </c>
      <c r="C28" s="7">
        <v>4.75</v>
      </c>
      <c r="D28" s="7">
        <f t="shared" si="1"/>
        <v>5.4613125</v>
      </c>
    </row>
    <row r="29" spans="1:8" x14ac:dyDescent="0.25">
      <c r="A29" s="9"/>
      <c r="B29" t="s">
        <v>35</v>
      </c>
      <c r="C29" s="7">
        <v>5.15</v>
      </c>
      <c r="D29" s="7">
        <f t="shared" si="1"/>
        <v>5.9212125000000002</v>
      </c>
    </row>
    <row r="30" spans="1:8" x14ac:dyDescent="0.25">
      <c r="A30" s="9"/>
      <c r="B30" t="s">
        <v>36</v>
      </c>
      <c r="C30" s="7">
        <v>5.05</v>
      </c>
      <c r="D30" s="7">
        <f t="shared" si="1"/>
        <v>5.8062374999999999</v>
      </c>
    </row>
    <row r="31" spans="1:8" x14ac:dyDescent="0.25">
      <c r="B31" t="s">
        <v>37</v>
      </c>
      <c r="C31" s="7">
        <v>3.45</v>
      </c>
      <c r="D31" s="7">
        <f t="shared" si="1"/>
        <v>3.9666375</v>
      </c>
    </row>
    <row r="32" spans="1:8" x14ac:dyDescent="0.25">
      <c r="A32" s="9"/>
      <c r="B32" t="s">
        <v>38</v>
      </c>
      <c r="C32" s="7">
        <v>5</v>
      </c>
      <c r="D32" s="7">
        <f t="shared" si="1"/>
        <v>5.7487500000000002</v>
      </c>
    </row>
    <row r="33" spans="1:4" s="3" customFormat="1" x14ac:dyDescent="0.25">
      <c r="A33" s="9"/>
      <c r="B33" t="s">
        <v>70</v>
      </c>
      <c r="C33" s="7">
        <v>6</v>
      </c>
      <c r="D33" s="7">
        <f t="shared" si="1"/>
        <v>6.8985000000000003</v>
      </c>
    </row>
    <row r="34" spans="1:4" s="3" customFormat="1" x14ac:dyDescent="0.25">
      <c r="A34" s="9"/>
      <c r="B34" t="s">
        <v>82</v>
      </c>
      <c r="C34" s="7">
        <v>3.7</v>
      </c>
      <c r="D34" s="7">
        <f t="shared" si="1"/>
        <v>4.2540750000000003</v>
      </c>
    </row>
    <row r="35" spans="1:4" s="3" customFormat="1" x14ac:dyDescent="0.25">
      <c r="A35" s="9"/>
      <c r="B35" t="s">
        <v>71</v>
      </c>
      <c r="C35" s="7">
        <v>8.4499999999999993</v>
      </c>
      <c r="D35" s="7">
        <f t="shared" si="1"/>
        <v>9.7153874999999985</v>
      </c>
    </row>
    <row r="36" spans="1:4" s="3" customFormat="1" x14ac:dyDescent="0.25">
      <c r="A36" s="9"/>
      <c r="B36" t="s">
        <v>83</v>
      </c>
      <c r="C36" s="7">
        <v>3.75</v>
      </c>
      <c r="D36" s="7">
        <f t="shared" si="1"/>
        <v>4.3115625</v>
      </c>
    </row>
    <row r="37" spans="1:4" s="3" customFormat="1" x14ac:dyDescent="0.25">
      <c r="A37" s="9"/>
      <c r="B37" t="s">
        <v>84</v>
      </c>
      <c r="C37" s="7">
        <v>4.5999999999999996</v>
      </c>
      <c r="D37" s="7">
        <f t="shared" si="1"/>
        <v>5.2888500000000001</v>
      </c>
    </row>
    <row r="38" spans="1:4" s="3" customFormat="1" x14ac:dyDescent="0.25">
      <c r="A38" s="9"/>
      <c r="B38" t="s">
        <v>39</v>
      </c>
      <c r="C38" s="7">
        <v>3.15</v>
      </c>
      <c r="D38" s="7">
        <f t="shared" si="1"/>
        <v>3.6217125000000001</v>
      </c>
    </row>
    <row r="39" spans="1:4" s="3" customFormat="1" x14ac:dyDescent="0.25">
      <c r="A39" s="9"/>
      <c r="B39" t="s">
        <v>77</v>
      </c>
      <c r="C39" s="7">
        <v>4.45</v>
      </c>
      <c r="D39" s="7">
        <f t="shared" si="1"/>
        <v>5.1163875000000001</v>
      </c>
    </row>
    <row r="40" spans="1:4" s="3" customFormat="1" x14ac:dyDescent="0.25">
      <c r="A40" s="9"/>
      <c r="B40" t="s">
        <v>85</v>
      </c>
      <c r="C40" s="7">
        <v>4.8499999999999996</v>
      </c>
      <c r="D40" s="7">
        <f t="shared" si="1"/>
        <v>5.5762874999999994</v>
      </c>
    </row>
    <row r="41" spans="1:4" s="3" customFormat="1" x14ac:dyDescent="0.25">
      <c r="A41" s="9"/>
      <c r="B41" t="s">
        <v>86</v>
      </c>
      <c r="C41" s="7">
        <v>5.5</v>
      </c>
      <c r="D41" s="7">
        <f t="shared" si="1"/>
        <v>6.3236249999999998</v>
      </c>
    </row>
    <row r="42" spans="1:4" s="3" customFormat="1" x14ac:dyDescent="0.25">
      <c r="A42" s="9"/>
      <c r="B42" t="s">
        <v>87</v>
      </c>
      <c r="C42" s="7">
        <v>5.4</v>
      </c>
      <c r="D42" s="7">
        <f t="shared" si="1"/>
        <v>6.2086500000000004</v>
      </c>
    </row>
    <row r="43" spans="1:4" s="3" customFormat="1" x14ac:dyDescent="0.25">
      <c r="A43" s="9"/>
      <c r="B43" t="s">
        <v>88</v>
      </c>
      <c r="C43" s="7">
        <v>6.8</v>
      </c>
      <c r="D43" s="7">
        <f t="shared" si="1"/>
        <v>7.8182999999999998</v>
      </c>
    </row>
    <row r="44" spans="1:4" s="3" customFormat="1" x14ac:dyDescent="0.25">
      <c r="A44" s="9"/>
      <c r="B44" s="9" t="s">
        <v>166</v>
      </c>
      <c r="C44" s="7"/>
      <c r="D44" s="7"/>
    </row>
    <row r="45" spans="1:4" x14ac:dyDescent="0.25">
      <c r="A45" s="9"/>
      <c r="B45" t="s">
        <v>39</v>
      </c>
      <c r="C45" s="7">
        <v>3.65</v>
      </c>
      <c r="D45" s="7">
        <f t="shared" si="1"/>
        <v>4.1965874999999997</v>
      </c>
    </row>
    <row r="46" spans="1:4" x14ac:dyDescent="0.25">
      <c r="A46" s="9"/>
      <c r="B46" t="s">
        <v>29</v>
      </c>
      <c r="C46" s="7">
        <v>4.1500000000000004</v>
      </c>
      <c r="D46" s="7">
        <f t="shared" si="1"/>
        <v>4.7714625000000002</v>
      </c>
    </row>
    <row r="47" spans="1:4" x14ac:dyDescent="0.25">
      <c r="A47" s="9"/>
      <c r="B47" t="s">
        <v>40</v>
      </c>
      <c r="C47" s="7">
        <v>4</v>
      </c>
      <c r="D47" s="7">
        <f t="shared" si="1"/>
        <v>4.5990000000000002</v>
      </c>
    </row>
    <row r="48" spans="1:4" x14ac:dyDescent="0.25">
      <c r="A48" s="9"/>
      <c r="B48" t="s">
        <v>30</v>
      </c>
      <c r="C48" s="7">
        <v>4.46</v>
      </c>
      <c r="D48" s="7">
        <f t="shared" si="1"/>
        <v>5.127885</v>
      </c>
    </row>
    <row r="49" spans="1:4" x14ac:dyDescent="0.25">
      <c r="A49" s="9"/>
      <c r="B49" t="s">
        <v>31</v>
      </c>
      <c r="C49" s="7">
        <v>3.75</v>
      </c>
      <c r="D49" s="7">
        <f t="shared" si="1"/>
        <v>4.3115625</v>
      </c>
    </row>
    <row r="50" spans="1:4" x14ac:dyDescent="0.25">
      <c r="A50" s="9"/>
      <c r="B50" t="s">
        <v>32</v>
      </c>
      <c r="C50" s="7">
        <v>3.85</v>
      </c>
      <c r="D50" s="7">
        <f t="shared" si="1"/>
        <v>4.4265375000000002</v>
      </c>
    </row>
    <row r="51" spans="1:4" s="3" customFormat="1" x14ac:dyDescent="0.25">
      <c r="A51" s="9"/>
      <c r="B51" s="9" t="s">
        <v>154</v>
      </c>
      <c r="C51" s="7"/>
      <c r="D51" s="7"/>
    </row>
    <row r="52" spans="1:4" x14ac:dyDescent="0.25">
      <c r="A52" s="9"/>
      <c r="B52" t="s">
        <v>41</v>
      </c>
      <c r="C52" s="7">
        <v>5.75</v>
      </c>
      <c r="D52" s="7">
        <f t="shared" si="1"/>
        <v>6.6110625000000001</v>
      </c>
    </row>
    <row r="53" spans="1:4" x14ac:dyDescent="0.25">
      <c r="A53" s="9"/>
      <c r="B53" t="s">
        <v>42</v>
      </c>
      <c r="C53" s="7">
        <v>5.75</v>
      </c>
      <c r="D53" s="7">
        <f t="shared" si="1"/>
        <v>6.6110625000000001</v>
      </c>
    </row>
    <row r="54" spans="1:4" x14ac:dyDescent="0.25">
      <c r="A54" s="9"/>
      <c r="B54" t="s">
        <v>43</v>
      </c>
      <c r="C54" s="7">
        <v>5.75</v>
      </c>
      <c r="D54" s="7">
        <f t="shared" si="1"/>
        <v>6.6110625000000001</v>
      </c>
    </row>
    <row r="55" spans="1:4" x14ac:dyDescent="0.25">
      <c r="A55" s="9"/>
      <c r="B55" t="s">
        <v>44</v>
      </c>
      <c r="C55" s="7">
        <v>5.75</v>
      </c>
      <c r="D55" s="7">
        <f t="shared" si="1"/>
        <v>6.6110625000000001</v>
      </c>
    </row>
    <row r="56" spans="1:4" x14ac:dyDescent="0.25">
      <c r="A56" s="9"/>
      <c r="B56" t="s">
        <v>45</v>
      </c>
      <c r="C56" s="7">
        <v>5.75</v>
      </c>
      <c r="D56" s="7">
        <f t="shared" si="1"/>
        <v>6.6110625000000001</v>
      </c>
    </row>
    <row r="57" spans="1:4" x14ac:dyDescent="0.25">
      <c r="A57" s="9"/>
      <c r="B57" t="s">
        <v>46</v>
      </c>
      <c r="C57" s="7">
        <v>5.75</v>
      </c>
      <c r="D57" s="7">
        <f t="shared" si="1"/>
        <v>6.6110625000000001</v>
      </c>
    </row>
    <row r="58" spans="1:4" x14ac:dyDescent="0.25">
      <c r="A58" s="9"/>
      <c r="B58" t="s">
        <v>47</v>
      </c>
      <c r="C58" s="7">
        <v>5.75</v>
      </c>
      <c r="D58" s="7">
        <f t="shared" si="1"/>
        <v>6.6110625000000001</v>
      </c>
    </row>
    <row r="59" spans="1:4" s="3" customFormat="1" x14ac:dyDescent="0.25">
      <c r="A59" s="9"/>
      <c r="B59" s="9" t="s">
        <v>155</v>
      </c>
      <c r="C59" s="7"/>
      <c r="D59" s="7"/>
    </row>
    <row r="60" spans="1:4" x14ac:dyDescent="0.25">
      <c r="B60" t="s">
        <v>48</v>
      </c>
      <c r="C60" s="7">
        <v>4.1500000000000004</v>
      </c>
      <c r="D60" s="7">
        <f t="shared" si="1"/>
        <v>4.7714625000000002</v>
      </c>
    </row>
    <row r="61" spans="1:4" x14ac:dyDescent="0.25">
      <c r="A61" s="9"/>
      <c r="B61" t="s">
        <v>49</v>
      </c>
      <c r="C61" s="7">
        <v>5.85</v>
      </c>
      <c r="D61" s="7">
        <f t="shared" si="1"/>
        <v>6.7260374999999994</v>
      </c>
    </row>
    <row r="62" spans="1:4" x14ac:dyDescent="0.25">
      <c r="A62" s="9"/>
      <c r="B62" t="s">
        <v>50</v>
      </c>
      <c r="C62" s="7">
        <v>4.3</v>
      </c>
      <c r="D62" s="7">
        <f t="shared" si="1"/>
        <v>4.9439250000000001</v>
      </c>
    </row>
    <row r="63" spans="1:4" x14ac:dyDescent="0.25">
      <c r="A63" s="9"/>
      <c r="B63" t="s">
        <v>51</v>
      </c>
      <c r="C63" s="7">
        <v>3.75</v>
      </c>
      <c r="D63" s="7">
        <f t="shared" si="1"/>
        <v>4.3115625</v>
      </c>
    </row>
    <row r="64" spans="1:4" x14ac:dyDescent="0.25">
      <c r="A64" s="9"/>
      <c r="B64" t="s">
        <v>52</v>
      </c>
      <c r="C64" s="7">
        <v>4.5999999999999996</v>
      </c>
      <c r="D64" s="7">
        <f t="shared" si="1"/>
        <v>5.2888500000000001</v>
      </c>
    </row>
    <row r="65" spans="1:4" x14ac:dyDescent="0.25">
      <c r="A65" s="9"/>
      <c r="B65" t="s">
        <v>54</v>
      </c>
      <c r="C65" s="7">
        <v>4.3</v>
      </c>
      <c r="D65" s="7">
        <f t="shared" si="1"/>
        <v>4.9439250000000001</v>
      </c>
    </row>
    <row r="66" spans="1:4" x14ac:dyDescent="0.25">
      <c r="A66" s="9"/>
      <c r="B66" t="s">
        <v>55</v>
      </c>
      <c r="C66" s="7">
        <v>4.5999999999999996</v>
      </c>
      <c r="D66" s="7">
        <f t="shared" si="1"/>
        <v>5.2888500000000001</v>
      </c>
    </row>
    <row r="67" spans="1:4" x14ac:dyDescent="0.25">
      <c r="B67" t="s">
        <v>56</v>
      </c>
      <c r="C67" s="7">
        <v>4.3</v>
      </c>
      <c r="D67" s="7">
        <f t="shared" si="1"/>
        <v>4.9439250000000001</v>
      </c>
    </row>
    <row r="68" spans="1:4" x14ac:dyDescent="0.25">
      <c r="A68" s="9"/>
      <c r="B68" t="s">
        <v>53</v>
      </c>
      <c r="C68" s="7">
        <v>4.6500000000000004</v>
      </c>
      <c r="D68" s="7">
        <f t="shared" si="1"/>
        <v>5.3463375000000006</v>
      </c>
    </row>
    <row r="69" spans="1:4" x14ac:dyDescent="0.25">
      <c r="A69" s="9"/>
      <c r="B69" t="s">
        <v>57</v>
      </c>
      <c r="C69" s="7">
        <v>4.5999999999999996</v>
      </c>
      <c r="D69" s="7">
        <f t="shared" si="1"/>
        <v>5.2888500000000001</v>
      </c>
    </row>
    <row r="70" spans="1:4" x14ac:dyDescent="0.25">
      <c r="A70" s="9"/>
      <c r="B70" t="s">
        <v>58</v>
      </c>
      <c r="C70" s="7">
        <v>4.9000000000000004</v>
      </c>
      <c r="D70" s="7">
        <f t="shared" si="1"/>
        <v>5.633775</v>
      </c>
    </row>
    <row r="71" spans="1:4" x14ac:dyDescent="0.25">
      <c r="A71" s="9"/>
      <c r="B71" t="s">
        <v>59</v>
      </c>
      <c r="C71" s="7">
        <v>5</v>
      </c>
      <c r="D71" s="7">
        <f t="shared" si="1"/>
        <v>5.7487500000000002</v>
      </c>
    </row>
    <row r="72" spans="1:4" x14ac:dyDescent="0.25">
      <c r="A72" s="9"/>
      <c r="B72" t="s">
        <v>60</v>
      </c>
      <c r="C72" s="7">
        <v>4.75</v>
      </c>
      <c r="D72" s="7">
        <f t="shared" si="1"/>
        <v>5.4613125</v>
      </c>
    </row>
    <row r="73" spans="1:4" x14ac:dyDescent="0.25">
      <c r="A73" s="9"/>
      <c r="B73" t="s">
        <v>61</v>
      </c>
      <c r="C73" s="7">
        <v>4.05</v>
      </c>
      <c r="D73" s="7">
        <f t="shared" si="1"/>
        <v>4.6564874999999999</v>
      </c>
    </row>
    <row r="74" spans="1:4" s="3" customFormat="1" x14ac:dyDescent="0.25">
      <c r="A74" s="9"/>
      <c r="B74" t="s">
        <v>65</v>
      </c>
      <c r="C74" s="7">
        <v>4.3</v>
      </c>
      <c r="D74" s="7">
        <f t="shared" si="1"/>
        <v>4.9439250000000001</v>
      </c>
    </row>
    <row r="75" spans="1:4" x14ac:dyDescent="0.25">
      <c r="B75" t="s">
        <v>62</v>
      </c>
      <c r="C75" s="7">
        <v>4.5</v>
      </c>
      <c r="D75" s="7">
        <f t="shared" si="1"/>
        <v>5.1738749999999998</v>
      </c>
    </row>
    <row r="76" spans="1:4" x14ac:dyDescent="0.25">
      <c r="A76" s="9"/>
      <c r="B76" t="s">
        <v>63</v>
      </c>
      <c r="C76" s="7">
        <v>4.45</v>
      </c>
      <c r="D76" s="7">
        <f t="shared" si="1"/>
        <v>5.1163875000000001</v>
      </c>
    </row>
    <row r="77" spans="1:4" x14ac:dyDescent="0.25">
      <c r="A77" s="9"/>
      <c r="B77" t="s">
        <v>64</v>
      </c>
      <c r="C77" s="7">
        <v>4.5999999999999996</v>
      </c>
      <c r="D77" s="7">
        <f t="shared" si="1"/>
        <v>5.2888500000000001</v>
      </c>
    </row>
    <row r="78" spans="1:4" x14ac:dyDescent="0.25">
      <c r="A78" s="9"/>
      <c r="B78" t="s">
        <v>66</v>
      </c>
      <c r="C78" s="7">
        <v>3.6</v>
      </c>
      <c r="D78" s="7">
        <f t="shared" si="1"/>
        <v>4.1391</v>
      </c>
    </row>
    <row r="79" spans="1:4" x14ac:dyDescent="0.25">
      <c r="A79" s="9"/>
      <c r="B79" t="s">
        <v>67</v>
      </c>
      <c r="C79" s="7">
        <v>4.9000000000000004</v>
      </c>
      <c r="D79" s="7">
        <f t="shared" si="1"/>
        <v>5.633775</v>
      </c>
    </row>
    <row r="80" spans="1:4" x14ac:dyDescent="0.25">
      <c r="A80" s="9"/>
      <c r="B80" t="s">
        <v>68</v>
      </c>
      <c r="C80" s="7">
        <v>4.75</v>
      </c>
      <c r="D80" s="7">
        <f t="shared" si="1"/>
        <v>5.4613125</v>
      </c>
    </row>
    <row r="81" spans="1:4" x14ac:dyDescent="0.25">
      <c r="A81" s="9"/>
      <c r="B81" t="s">
        <v>69</v>
      </c>
      <c r="C81" s="7">
        <v>4.3</v>
      </c>
      <c r="D81" s="7">
        <f t="shared" si="1"/>
        <v>4.9439250000000001</v>
      </c>
    </row>
    <row r="82" spans="1:4" x14ac:dyDescent="0.25">
      <c r="A82" s="9"/>
      <c r="B82" t="s">
        <v>21</v>
      </c>
      <c r="C82" s="7">
        <v>3.7</v>
      </c>
      <c r="D82" s="7">
        <f t="shared" ref="D82:D154" si="2">C82+(C82*$D$3)</f>
        <v>4.2540750000000003</v>
      </c>
    </row>
    <row r="83" spans="1:4" x14ac:dyDescent="0.25">
      <c r="A83" s="9"/>
      <c r="B83" t="s">
        <v>70</v>
      </c>
      <c r="C83" s="7">
        <v>4.5999999999999996</v>
      </c>
      <c r="D83" s="7">
        <f t="shared" si="2"/>
        <v>5.2888500000000001</v>
      </c>
    </row>
    <row r="84" spans="1:4" x14ac:dyDescent="0.25">
      <c r="A84" s="9"/>
      <c r="B84" t="s">
        <v>71</v>
      </c>
      <c r="C84" s="7">
        <v>5.2</v>
      </c>
      <c r="D84" s="7">
        <f t="shared" si="2"/>
        <v>5.9786999999999999</v>
      </c>
    </row>
    <row r="85" spans="1:4" s="3" customFormat="1" x14ac:dyDescent="0.25">
      <c r="A85" s="9"/>
      <c r="B85" s="9" t="s">
        <v>156</v>
      </c>
      <c r="C85" s="7"/>
      <c r="D85" s="7"/>
    </row>
    <row r="86" spans="1:4" x14ac:dyDescent="0.25">
      <c r="A86" s="9"/>
      <c r="B86" t="s">
        <v>72</v>
      </c>
      <c r="C86" s="7">
        <v>4.5999999999999996</v>
      </c>
      <c r="D86" s="7">
        <f t="shared" si="2"/>
        <v>5.2888500000000001</v>
      </c>
    </row>
    <row r="87" spans="1:4" x14ac:dyDescent="0.25">
      <c r="A87" s="9"/>
      <c r="B87" t="s">
        <v>73</v>
      </c>
      <c r="C87" s="7">
        <v>4</v>
      </c>
      <c r="D87" s="7">
        <f t="shared" si="2"/>
        <v>4.5990000000000002</v>
      </c>
    </row>
    <row r="88" spans="1:4" s="3" customFormat="1" x14ac:dyDescent="0.25">
      <c r="A88" s="9"/>
      <c r="B88" s="9" t="s">
        <v>167</v>
      </c>
      <c r="C88" s="7"/>
      <c r="D88" s="7"/>
    </row>
    <row r="89" spans="1:4" x14ac:dyDescent="0.25">
      <c r="A89" s="9"/>
      <c r="B89" t="s">
        <v>74</v>
      </c>
      <c r="C89" s="7">
        <v>4.8499999999999996</v>
      </c>
      <c r="D89" s="7">
        <f t="shared" si="2"/>
        <v>5.5762874999999994</v>
      </c>
    </row>
    <row r="90" spans="1:4" x14ac:dyDescent="0.25">
      <c r="A90" s="9"/>
      <c r="B90" t="s">
        <v>75</v>
      </c>
      <c r="C90" s="7">
        <v>4.8499999999999996</v>
      </c>
      <c r="D90" s="7">
        <f t="shared" si="2"/>
        <v>5.5762874999999994</v>
      </c>
    </row>
    <row r="91" spans="1:4" x14ac:dyDescent="0.25">
      <c r="A91" s="9"/>
      <c r="B91" t="s">
        <v>28</v>
      </c>
      <c r="C91" s="7">
        <v>5.25</v>
      </c>
      <c r="D91" s="7">
        <f t="shared" si="2"/>
        <v>6.0361874999999996</v>
      </c>
    </row>
    <row r="92" spans="1:4" s="3" customFormat="1" x14ac:dyDescent="0.25">
      <c r="A92" s="9"/>
      <c r="B92" s="9" t="s">
        <v>168</v>
      </c>
      <c r="C92" s="7"/>
      <c r="D92" s="7"/>
    </row>
    <row r="93" spans="1:4" x14ac:dyDescent="0.25">
      <c r="A93" s="9"/>
      <c r="B93" t="s">
        <v>76</v>
      </c>
      <c r="C93" s="7">
        <v>4.95</v>
      </c>
      <c r="D93" s="7">
        <f t="shared" si="2"/>
        <v>5.6912625000000006</v>
      </c>
    </row>
    <row r="94" spans="1:4" x14ac:dyDescent="0.25">
      <c r="A94" s="9"/>
      <c r="B94" t="s">
        <v>77</v>
      </c>
      <c r="C94" s="7">
        <v>4.95</v>
      </c>
      <c r="D94" s="7">
        <f t="shared" si="2"/>
        <v>5.6912625000000006</v>
      </c>
    </row>
    <row r="95" spans="1:4" x14ac:dyDescent="0.25">
      <c r="A95" s="9"/>
      <c r="B95" t="s">
        <v>78</v>
      </c>
      <c r="C95" s="7">
        <v>4.9000000000000004</v>
      </c>
      <c r="D95" s="7">
        <f t="shared" si="2"/>
        <v>5.633775</v>
      </c>
    </row>
    <row r="96" spans="1:4" x14ac:dyDescent="0.25">
      <c r="A96" s="9"/>
      <c r="B96" t="s">
        <v>73</v>
      </c>
      <c r="C96" s="7">
        <v>4.6500000000000004</v>
      </c>
      <c r="D96" s="7">
        <f t="shared" si="2"/>
        <v>5.3463375000000006</v>
      </c>
    </row>
    <row r="97" spans="1:4" x14ac:dyDescent="0.25">
      <c r="A97" s="9"/>
      <c r="B97" t="s">
        <v>79</v>
      </c>
      <c r="C97" s="7">
        <v>4.9000000000000004</v>
      </c>
      <c r="D97" s="7">
        <f t="shared" si="2"/>
        <v>5.633775</v>
      </c>
    </row>
    <row r="98" spans="1:4" x14ac:dyDescent="0.25">
      <c r="A98" s="9"/>
      <c r="B98" t="s">
        <v>80</v>
      </c>
      <c r="C98" s="7">
        <v>4.9000000000000004</v>
      </c>
      <c r="D98" s="7">
        <f t="shared" si="2"/>
        <v>5.633775</v>
      </c>
    </row>
    <row r="99" spans="1:4" x14ac:dyDescent="0.25">
      <c r="A99" s="9"/>
      <c r="B99" t="s">
        <v>81</v>
      </c>
      <c r="C99" s="7">
        <v>4.9000000000000004</v>
      </c>
      <c r="D99" s="7">
        <f t="shared" si="2"/>
        <v>5.633775</v>
      </c>
    </row>
    <row r="100" spans="1:4" x14ac:dyDescent="0.25">
      <c r="A100" s="9"/>
      <c r="B100" t="s">
        <v>28</v>
      </c>
      <c r="C100" s="7">
        <v>5</v>
      </c>
      <c r="D100" s="7">
        <f t="shared" si="2"/>
        <v>5.7487500000000002</v>
      </c>
    </row>
    <row r="101" spans="1:4" s="3" customFormat="1" x14ac:dyDescent="0.25">
      <c r="A101"/>
      <c r="B101" s="9" t="s">
        <v>159</v>
      </c>
      <c r="C101" s="7"/>
      <c r="D101" s="7"/>
    </row>
    <row r="102" spans="1:4" x14ac:dyDescent="0.25">
      <c r="A102" s="9"/>
      <c r="B102" t="s">
        <v>89</v>
      </c>
      <c r="C102" s="7">
        <v>4.45</v>
      </c>
      <c r="D102" s="7">
        <f t="shared" si="2"/>
        <v>5.1163875000000001</v>
      </c>
    </row>
    <row r="103" spans="1:4" x14ac:dyDescent="0.25">
      <c r="A103" s="9"/>
      <c r="B103" t="s">
        <v>90</v>
      </c>
      <c r="C103" s="7">
        <v>5</v>
      </c>
      <c r="D103" s="7">
        <f t="shared" si="2"/>
        <v>5.7487500000000002</v>
      </c>
    </row>
    <row r="104" spans="1:4" x14ac:dyDescent="0.25">
      <c r="B104" t="s">
        <v>91</v>
      </c>
      <c r="C104" s="7">
        <v>4.75</v>
      </c>
      <c r="D104" s="7">
        <f t="shared" si="2"/>
        <v>5.4613125</v>
      </c>
    </row>
    <row r="105" spans="1:4" x14ac:dyDescent="0.25">
      <c r="A105" s="9"/>
      <c r="B105" t="s">
        <v>77</v>
      </c>
      <c r="C105" s="7">
        <v>5.25</v>
      </c>
      <c r="D105" s="7">
        <f t="shared" si="2"/>
        <v>6.0361874999999996</v>
      </c>
    </row>
    <row r="106" spans="1:4" x14ac:dyDescent="0.25">
      <c r="A106" s="9"/>
      <c r="B106" t="s">
        <v>21</v>
      </c>
      <c r="C106" s="7">
        <v>4.45</v>
      </c>
      <c r="D106" s="7">
        <f t="shared" si="2"/>
        <v>5.1163875000000001</v>
      </c>
    </row>
    <row r="107" spans="1:4" x14ac:dyDescent="0.25">
      <c r="A107" s="9"/>
      <c r="B107" t="s">
        <v>92</v>
      </c>
      <c r="C107" s="7">
        <v>4.75</v>
      </c>
      <c r="D107" s="7">
        <f t="shared" si="2"/>
        <v>5.4613125</v>
      </c>
    </row>
    <row r="108" spans="1:4" s="3" customFormat="1" x14ac:dyDescent="0.25">
      <c r="A108"/>
      <c r="B108" s="9" t="s">
        <v>160</v>
      </c>
      <c r="C108" s="7"/>
      <c r="D108" s="7"/>
    </row>
    <row r="109" spans="1:4" x14ac:dyDescent="0.25">
      <c r="A109" s="9"/>
      <c r="B109" t="s">
        <v>93</v>
      </c>
      <c r="C109" s="7">
        <v>3.3</v>
      </c>
      <c r="D109" s="7">
        <f t="shared" si="2"/>
        <v>3.7941749999999996</v>
      </c>
    </row>
    <row r="110" spans="1:4" x14ac:dyDescent="0.25">
      <c r="A110" s="9"/>
      <c r="B110" t="s">
        <v>94</v>
      </c>
      <c r="C110" s="7">
        <v>3.4</v>
      </c>
      <c r="D110" s="7">
        <f t="shared" si="2"/>
        <v>3.9091499999999999</v>
      </c>
    </row>
    <row r="111" spans="1:4" x14ac:dyDescent="0.25">
      <c r="A111" s="9"/>
      <c r="B111" t="s">
        <v>95</v>
      </c>
      <c r="C111" s="7">
        <v>3.6</v>
      </c>
      <c r="D111" s="7">
        <f t="shared" si="2"/>
        <v>4.1391</v>
      </c>
    </row>
    <row r="112" spans="1:4" x14ac:dyDescent="0.25">
      <c r="A112" s="9"/>
      <c r="B112" t="s">
        <v>96</v>
      </c>
      <c r="C112" s="7">
        <v>3.6</v>
      </c>
      <c r="D112" s="7">
        <f t="shared" si="2"/>
        <v>4.1391</v>
      </c>
    </row>
    <row r="113" spans="1:4" x14ac:dyDescent="0.25">
      <c r="A113" s="9"/>
      <c r="B113" t="s">
        <v>97</v>
      </c>
      <c r="C113" s="7">
        <v>4</v>
      </c>
      <c r="D113" s="7">
        <f t="shared" si="2"/>
        <v>4.5990000000000002</v>
      </c>
    </row>
    <row r="114" spans="1:4" x14ac:dyDescent="0.25">
      <c r="A114" s="9"/>
      <c r="B114" t="s">
        <v>98</v>
      </c>
      <c r="C114" s="7">
        <v>3.8</v>
      </c>
      <c r="D114" s="7">
        <f t="shared" si="2"/>
        <v>4.3690499999999997</v>
      </c>
    </row>
    <row r="115" spans="1:4" x14ac:dyDescent="0.25">
      <c r="A115" s="9"/>
      <c r="B115" t="s">
        <v>99</v>
      </c>
      <c r="C115" s="7">
        <v>3.45</v>
      </c>
      <c r="D115" s="7">
        <f t="shared" si="2"/>
        <v>3.9666375</v>
      </c>
    </row>
    <row r="116" spans="1:4" x14ac:dyDescent="0.25">
      <c r="A116" s="9"/>
      <c r="B116" t="s">
        <v>83</v>
      </c>
      <c r="C116" s="7">
        <v>3.75</v>
      </c>
      <c r="D116" s="7">
        <f t="shared" si="2"/>
        <v>4.3115625</v>
      </c>
    </row>
    <row r="117" spans="1:4" s="3" customFormat="1" x14ac:dyDescent="0.25">
      <c r="A117"/>
      <c r="B117" s="9" t="s">
        <v>161</v>
      </c>
      <c r="C117" s="7"/>
      <c r="D117" s="7"/>
    </row>
    <row r="118" spans="1:4" x14ac:dyDescent="0.25">
      <c r="A118" s="9"/>
      <c r="B118" t="s">
        <v>100</v>
      </c>
      <c r="C118" s="7">
        <v>2.9</v>
      </c>
      <c r="D118" s="7">
        <f t="shared" si="2"/>
        <v>3.3342749999999999</v>
      </c>
    </row>
    <row r="119" spans="1:4" x14ac:dyDescent="0.25">
      <c r="A119" s="9"/>
      <c r="B119" t="s">
        <v>101</v>
      </c>
      <c r="C119" s="7">
        <v>5.15</v>
      </c>
      <c r="D119" s="7">
        <f t="shared" si="2"/>
        <v>5.9212125000000002</v>
      </c>
    </row>
    <row r="120" spans="1:4" x14ac:dyDescent="0.25">
      <c r="A120" s="9"/>
      <c r="B120" t="s">
        <v>27</v>
      </c>
      <c r="C120" s="7">
        <v>5</v>
      </c>
      <c r="D120" s="7">
        <f t="shared" si="2"/>
        <v>5.7487500000000002</v>
      </c>
    </row>
    <row r="121" spans="1:4" x14ac:dyDescent="0.25">
      <c r="A121" s="9"/>
      <c r="B121" t="s">
        <v>22</v>
      </c>
      <c r="C121" s="7">
        <v>4.7</v>
      </c>
      <c r="D121" s="7">
        <f t="shared" si="2"/>
        <v>5.4038250000000003</v>
      </c>
    </row>
    <row r="122" spans="1:4" x14ac:dyDescent="0.25">
      <c r="A122" s="9"/>
      <c r="B122" t="s">
        <v>24</v>
      </c>
      <c r="C122" s="7">
        <v>4.7</v>
      </c>
      <c r="D122" s="7">
        <f t="shared" si="2"/>
        <v>5.4038250000000003</v>
      </c>
    </row>
    <row r="123" spans="1:4" x14ac:dyDescent="0.25">
      <c r="A123" s="9"/>
      <c r="B123" t="s">
        <v>102</v>
      </c>
      <c r="C123" s="7">
        <v>4.7</v>
      </c>
      <c r="D123" s="7">
        <f t="shared" si="2"/>
        <v>5.4038250000000003</v>
      </c>
    </row>
    <row r="124" spans="1:4" x14ac:dyDescent="0.25">
      <c r="B124" t="s">
        <v>23</v>
      </c>
      <c r="C124">
        <f>47.25/25</f>
        <v>1.89</v>
      </c>
      <c r="D124" s="7">
        <f t="shared" si="2"/>
        <v>2.1730274999999999</v>
      </c>
    </row>
    <row r="125" spans="1:4" s="3" customFormat="1" x14ac:dyDescent="0.25">
      <c r="A125" s="9"/>
      <c r="B125" s="9" t="s">
        <v>162</v>
      </c>
      <c r="D125" s="7"/>
    </row>
    <row r="126" spans="1:4" x14ac:dyDescent="0.25">
      <c r="A126" s="9"/>
      <c r="B126" t="s">
        <v>103</v>
      </c>
      <c r="C126" s="7">
        <v>4.95</v>
      </c>
      <c r="D126" s="7">
        <f t="shared" si="2"/>
        <v>5.6912625000000006</v>
      </c>
    </row>
    <row r="127" spans="1:4" x14ac:dyDescent="0.25">
      <c r="A127" s="9"/>
      <c r="B127" t="s">
        <v>104</v>
      </c>
      <c r="C127" s="7">
        <v>4.95</v>
      </c>
      <c r="D127" s="7">
        <f t="shared" si="2"/>
        <v>5.6912625000000006</v>
      </c>
    </row>
    <row r="128" spans="1:4" x14ac:dyDescent="0.25">
      <c r="A128" s="9"/>
      <c r="B128" t="s">
        <v>105</v>
      </c>
      <c r="C128" s="7">
        <v>4.9000000000000004</v>
      </c>
      <c r="D128" s="7">
        <f t="shared" si="2"/>
        <v>5.633775</v>
      </c>
    </row>
    <row r="129" spans="1:4" x14ac:dyDescent="0.25">
      <c r="A129" s="9"/>
      <c r="B129" t="s">
        <v>106</v>
      </c>
      <c r="C129" s="7">
        <v>4.4000000000000004</v>
      </c>
      <c r="D129" s="7">
        <f t="shared" si="2"/>
        <v>5.0589000000000004</v>
      </c>
    </row>
    <row r="130" spans="1:4" x14ac:dyDescent="0.25">
      <c r="A130" s="9"/>
      <c r="B130" t="s">
        <v>107</v>
      </c>
      <c r="C130" s="7">
        <v>4.8499999999999996</v>
      </c>
      <c r="D130" s="7">
        <f t="shared" si="2"/>
        <v>5.5762874999999994</v>
      </c>
    </row>
    <row r="131" spans="1:4" x14ac:dyDescent="0.25">
      <c r="B131" t="s">
        <v>77</v>
      </c>
      <c r="C131" s="7">
        <v>4.95</v>
      </c>
      <c r="D131" s="7">
        <f t="shared" si="2"/>
        <v>5.6912625000000006</v>
      </c>
    </row>
    <row r="132" spans="1:4" x14ac:dyDescent="0.25">
      <c r="A132" s="9"/>
      <c r="B132" t="s">
        <v>108</v>
      </c>
      <c r="C132" s="7">
        <v>4.95</v>
      </c>
      <c r="D132" s="7">
        <f t="shared" si="2"/>
        <v>5.6912625000000006</v>
      </c>
    </row>
    <row r="133" spans="1:4" x14ac:dyDescent="0.25">
      <c r="B133" t="s">
        <v>109</v>
      </c>
      <c r="C133" s="7">
        <v>4.75</v>
      </c>
      <c r="D133" s="7">
        <f t="shared" si="2"/>
        <v>5.4613125</v>
      </c>
    </row>
    <row r="134" spans="1:4" x14ac:dyDescent="0.25">
      <c r="A134" s="9"/>
      <c r="B134" t="s">
        <v>110</v>
      </c>
      <c r="C134" s="7">
        <v>6.2</v>
      </c>
      <c r="D134" s="7">
        <f t="shared" si="2"/>
        <v>7.12845</v>
      </c>
    </row>
    <row r="135" spans="1:4" x14ac:dyDescent="0.25">
      <c r="A135" s="9"/>
      <c r="B135" t="s">
        <v>111</v>
      </c>
      <c r="C135" s="7">
        <v>4.8499999999999996</v>
      </c>
      <c r="D135" s="7">
        <f t="shared" si="2"/>
        <v>5.5762874999999994</v>
      </c>
    </row>
    <row r="136" spans="1:4" x14ac:dyDescent="0.25">
      <c r="A136" s="9"/>
      <c r="B136" t="s">
        <v>73</v>
      </c>
      <c r="C136" s="7">
        <v>5</v>
      </c>
      <c r="D136" s="7">
        <f t="shared" si="2"/>
        <v>5.7487500000000002</v>
      </c>
    </row>
    <row r="137" spans="1:4" x14ac:dyDescent="0.25">
      <c r="A137" s="9"/>
      <c r="B137" t="s">
        <v>112</v>
      </c>
      <c r="C137" s="7">
        <v>4.8499999999999996</v>
      </c>
      <c r="D137" s="7">
        <f t="shared" si="2"/>
        <v>5.5762874999999994</v>
      </c>
    </row>
    <row r="138" spans="1:4" x14ac:dyDescent="0.25">
      <c r="A138" s="9"/>
      <c r="B138" t="s">
        <v>113</v>
      </c>
      <c r="C138" s="7">
        <v>4.8499999999999996</v>
      </c>
      <c r="D138" s="7">
        <f t="shared" si="2"/>
        <v>5.5762874999999994</v>
      </c>
    </row>
    <row r="139" spans="1:4" x14ac:dyDescent="0.25">
      <c r="A139" s="9"/>
      <c r="B139" t="s">
        <v>114</v>
      </c>
      <c r="C139" s="7">
        <v>4.8499999999999996</v>
      </c>
      <c r="D139" s="7">
        <f t="shared" si="2"/>
        <v>5.5762874999999994</v>
      </c>
    </row>
    <row r="140" spans="1:4" s="3" customFormat="1" x14ac:dyDescent="0.25">
      <c r="A140" s="9"/>
      <c r="B140" s="9" t="s">
        <v>163</v>
      </c>
      <c r="C140" s="7"/>
      <c r="D140" s="7"/>
    </row>
    <row r="141" spans="1:4" x14ac:dyDescent="0.25">
      <c r="B141" t="s">
        <v>115</v>
      </c>
      <c r="C141" s="7">
        <v>4.5</v>
      </c>
      <c r="D141" s="7">
        <f t="shared" si="2"/>
        <v>5.1738749999999998</v>
      </c>
    </row>
    <row r="142" spans="1:4" x14ac:dyDescent="0.25">
      <c r="A142" s="9"/>
      <c r="B142" t="s">
        <v>21</v>
      </c>
      <c r="C142" s="7">
        <v>4.45</v>
      </c>
      <c r="D142" s="7">
        <f t="shared" si="2"/>
        <v>5.1163875000000001</v>
      </c>
    </row>
    <row r="143" spans="1:4" x14ac:dyDescent="0.25">
      <c r="A143" s="9"/>
      <c r="B143" t="s">
        <v>116</v>
      </c>
      <c r="C143">
        <f>57.2/25</f>
        <v>2.2880000000000003</v>
      </c>
      <c r="D143" s="7">
        <f t="shared" si="2"/>
        <v>2.6306280000000002</v>
      </c>
    </row>
    <row r="144" spans="1:4" x14ac:dyDescent="0.25">
      <c r="A144" s="9"/>
      <c r="B144" t="s">
        <v>16</v>
      </c>
      <c r="C144" s="7">
        <v>4.25</v>
      </c>
      <c r="D144" s="7">
        <f t="shared" si="2"/>
        <v>4.8864374999999995</v>
      </c>
    </row>
    <row r="145" spans="1:4" x14ac:dyDescent="0.25">
      <c r="A145" s="9"/>
      <c r="B145" t="s">
        <v>117</v>
      </c>
      <c r="C145" s="7">
        <f>62.3/25</f>
        <v>2.492</v>
      </c>
      <c r="D145" s="7">
        <f t="shared" si="2"/>
        <v>2.8651770000000001</v>
      </c>
    </row>
    <row r="146" spans="1:4" x14ac:dyDescent="0.25">
      <c r="A146" s="9"/>
      <c r="B146" t="s">
        <v>118</v>
      </c>
      <c r="C146" s="7">
        <f>67.35/25</f>
        <v>2.694</v>
      </c>
      <c r="D146" s="7">
        <f t="shared" si="2"/>
        <v>3.0974265000000001</v>
      </c>
    </row>
    <row r="147" spans="1:4" x14ac:dyDescent="0.25">
      <c r="A147" s="9"/>
      <c r="B147" t="s">
        <v>119</v>
      </c>
      <c r="C147" s="7">
        <f>67.35/25</f>
        <v>2.694</v>
      </c>
      <c r="D147" s="7">
        <f t="shared" si="2"/>
        <v>3.0974265000000001</v>
      </c>
    </row>
    <row r="148" spans="1:4" x14ac:dyDescent="0.25">
      <c r="A148" s="9"/>
      <c r="B148" t="s">
        <v>77</v>
      </c>
      <c r="C148" s="7">
        <f>67.35/25</f>
        <v>2.694</v>
      </c>
      <c r="D148" s="7">
        <f t="shared" si="2"/>
        <v>3.0974265000000001</v>
      </c>
    </row>
    <row r="149" spans="1:4" x14ac:dyDescent="0.25">
      <c r="A149" s="9"/>
      <c r="B149" t="s">
        <v>121</v>
      </c>
      <c r="C149" s="7">
        <v>4.5</v>
      </c>
      <c r="D149" s="7">
        <f t="shared" si="2"/>
        <v>5.1738749999999998</v>
      </c>
    </row>
    <row r="150" spans="1:4" x14ac:dyDescent="0.25">
      <c r="A150" s="9"/>
      <c r="B150" t="s">
        <v>120</v>
      </c>
      <c r="C150" s="7">
        <f>64/25</f>
        <v>2.56</v>
      </c>
      <c r="D150" s="7">
        <f t="shared" si="2"/>
        <v>2.9433600000000002</v>
      </c>
    </row>
    <row r="151" spans="1:4" x14ac:dyDescent="0.25">
      <c r="A151" s="9"/>
      <c r="B151" t="s">
        <v>122</v>
      </c>
      <c r="C151" s="7">
        <f t="shared" ref="C151:C152" si="3">64/25</f>
        <v>2.56</v>
      </c>
      <c r="D151" s="7">
        <f t="shared" si="2"/>
        <v>2.9433600000000002</v>
      </c>
    </row>
    <row r="152" spans="1:4" x14ac:dyDescent="0.25">
      <c r="A152" s="9"/>
      <c r="B152" t="s">
        <v>123</v>
      </c>
      <c r="C152" s="7">
        <f t="shared" si="3"/>
        <v>2.56</v>
      </c>
      <c r="D152" s="7">
        <f t="shared" si="2"/>
        <v>2.9433600000000002</v>
      </c>
    </row>
    <row r="153" spans="1:4" s="3" customFormat="1" x14ac:dyDescent="0.25">
      <c r="A153" s="9"/>
      <c r="B153" s="9" t="s">
        <v>164</v>
      </c>
      <c r="C153" s="7"/>
      <c r="D153" s="7"/>
    </row>
    <row r="154" spans="1:4" x14ac:dyDescent="0.25">
      <c r="A154" s="9"/>
      <c r="B154" t="s">
        <v>124</v>
      </c>
      <c r="C154" s="7">
        <v>5.7</v>
      </c>
      <c r="D154" s="7">
        <f t="shared" si="2"/>
        <v>6.5535750000000004</v>
      </c>
    </row>
    <row r="155" spans="1:4" x14ac:dyDescent="0.25">
      <c r="A155" s="9"/>
      <c r="B155" t="s">
        <v>125</v>
      </c>
      <c r="C155" s="7">
        <v>5.0999999999999996</v>
      </c>
      <c r="D155" s="7">
        <f t="shared" ref="D155:D180" si="4">C155+(C155*$D$3)</f>
        <v>5.8637249999999996</v>
      </c>
    </row>
    <row r="156" spans="1:4" x14ac:dyDescent="0.25">
      <c r="B156" t="s">
        <v>16</v>
      </c>
      <c r="C156" s="7">
        <v>4.45</v>
      </c>
      <c r="D156" s="7">
        <f t="shared" si="4"/>
        <v>5.1163875000000001</v>
      </c>
    </row>
    <row r="157" spans="1:4" x14ac:dyDescent="0.25">
      <c r="A157" s="9"/>
      <c r="B157" t="s">
        <v>83</v>
      </c>
      <c r="C157" s="7">
        <v>4.1500000000000004</v>
      </c>
      <c r="D157" s="7">
        <f t="shared" si="4"/>
        <v>4.7714625000000002</v>
      </c>
    </row>
    <row r="158" spans="1:4" x14ac:dyDescent="0.25">
      <c r="A158" s="9"/>
      <c r="B158" t="s">
        <v>126</v>
      </c>
      <c r="C158" s="7">
        <v>4.3499999999999996</v>
      </c>
      <c r="D158" s="7">
        <f t="shared" si="4"/>
        <v>5.0014124999999998</v>
      </c>
    </row>
    <row r="159" spans="1:4" x14ac:dyDescent="0.25">
      <c r="A159" s="9"/>
      <c r="B159" t="s">
        <v>127</v>
      </c>
      <c r="C159" s="7">
        <v>4.5999999999999996</v>
      </c>
      <c r="D159" s="7">
        <f t="shared" si="4"/>
        <v>5.2888500000000001</v>
      </c>
    </row>
    <row r="160" spans="1:4" x14ac:dyDescent="0.25">
      <c r="A160" s="9"/>
      <c r="B160" t="s">
        <v>21</v>
      </c>
      <c r="C160" s="7">
        <v>4.2</v>
      </c>
      <c r="D160" s="7">
        <f t="shared" si="4"/>
        <v>4.8289499999999999</v>
      </c>
    </row>
    <row r="161" spans="1:4" x14ac:dyDescent="0.25">
      <c r="A161" s="9"/>
      <c r="B161" t="s">
        <v>128</v>
      </c>
      <c r="C161" s="7">
        <v>4.3499999999999996</v>
      </c>
      <c r="D161" s="7">
        <f t="shared" si="4"/>
        <v>5.0014124999999998</v>
      </c>
    </row>
    <row r="162" spans="1:4" x14ac:dyDescent="0.25">
      <c r="A162" s="9"/>
      <c r="B162" t="s">
        <v>71</v>
      </c>
      <c r="C162" s="7">
        <v>6.35</v>
      </c>
      <c r="D162" s="7">
        <f t="shared" si="4"/>
        <v>7.3009124999999999</v>
      </c>
    </row>
    <row r="163" spans="1:4" x14ac:dyDescent="0.25">
      <c r="A163" s="9"/>
      <c r="B163" t="s">
        <v>129</v>
      </c>
      <c r="C163" s="7">
        <v>4.5</v>
      </c>
      <c r="D163" s="7">
        <f t="shared" si="4"/>
        <v>5.1738749999999998</v>
      </c>
    </row>
    <row r="164" spans="1:4" x14ac:dyDescent="0.25">
      <c r="A164" s="9"/>
      <c r="B164" t="s">
        <v>130</v>
      </c>
      <c r="C164" s="7">
        <v>4.5</v>
      </c>
      <c r="D164" s="7">
        <f t="shared" si="4"/>
        <v>5.1738749999999998</v>
      </c>
    </row>
    <row r="165" spans="1:4" x14ac:dyDescent="0.25">
      <c r="A165" s="9"/>
      <c r="B165" t="s">
        <v>68</v>
      </c>
      <c r="C165" s="7">
        <v>4.75</v>
      </c>
      <c r="D165" s="7">
        <f t="shared" si="4"/>
        <v>5.4613125</v>
      </c>
    </row>
    <row r="166" spans="1:4" s="3" customFormat="1" x14ac:dyDescent="0.25">
      <c r="A166" s="9"/>
      <c r="B166" s="9" t="s">
        <v>165</v>
      </c>
      <c r="C166" s="7"/>
      <c r="D166" s="7"/>
    </row>
    <row r="167" spans="1:4" x14ac:dyDescent="0.25">
      <c r="A167" s="9"/>
      <c r="B167" t="s">
        <v>131</v>
      </c>
      <c r="C167" s="7">
        <f>57.2/25</f>
        <v>2.2880000000000003</v>
      </c>
      <c r="D167" s="7">
        <f t="shared" si="4"/>
        <v>2.6306280000000002</v>
      </c>
    </row>
    <row r="168" spans="1:4" x14ac:dyDescent="0.25">
      <c r="A168" s="9"/>
      <c r="B168" t="s">
        <v>132</v>
      </c>
      <c r="C168" s="7">
        <f>57.25/25</f>
        <v>2.29</v>
      </c>
      <c r="D168" s="7">
        <f t="shared" si="4"/>
        <v>2.6329275000000001</v>
      </c>
    </row>
    <row r="169" spans="1:4" x14ac:dyDescent="0.25">
      <c r="B169" t="s">
        <v>133</v>
      </c>
      <c r="C169" s="7">
        <f t="shared" ref="C169:C171" si="5">57.25/25</f>
        <v>2.29</v>
      </c>
      <c r="D169" s="7">
        <f t="shared" si="4"/>
        <v>2.6329275000000001</v>
      </c>
    </row>
    <row r="170" spans="1:4" x14ac:dyDescent="0.25">
      <c r="A170" s="9"/>
      <c r="B170" t="s">
        <v>134</v>
      </c>
      <c r="C170" s="7">
        <f t="shared" si="5"/>
        <v>2.29</v>
      </c>
      <c r="D170" s="7">
        <f t="shared" si="4"/>
        <v>2.6329275000000001</v>
      </c>
    </row>
    <row r="171" spans="1:4" x14ac:dyDescent="0.25">
      <c r="A171" s="9"/>
      <c r="B171" t="s">
        <v>135</v>
      </c>
      <c r="C171" s="7">
        <f t="shared" si="5"/>
        <v>2.29</v>
      </c>
      <c r="D171" s="7">
        <f t="shared" si="4"/>
        <v>2.6329275000000001</v>
      </c>
    </row>
    <row r="172" spans="1:4" x14ac:dyDescent="0.25">
      <c r="A172" s="9"/>
      <c r="B172" t="s">
        <v>136</v>
      </c>
      <c r="C172" s="7">
        <f>60/25</f>
        <v>2.4</v>
      </c>
      <c r="D172" s="7">
        <f t="shared" si="4"/>
        <v>2.7593999999999999</v>
      </c>
    </row>
    <row r="173" spans="1:4" x14ac:dyDescent="0.25">
      <c r="A173" s="9"/>
      <c r="B173" t="s">
        <v>137</v>
      </c>
      <c r="C173" s="7">
        <f>64.75/25</f>
        <v>2.59</v>
      </c>
      <c r="D173" s="7">
        <f t="shared" si="4"/>
        <v>2.9778525</v>
      </c>
    </row>
    <row r="174" spans="1:4" x14ac:dyDescent="0.25">
      <c r="A174" s="9"/>
      <c r="B174" t="s">
        <v>138</v>
      </c>
      <c r="C174" s="7">
        <f>61.5/25</f>
        <v>2.46</v>
      </c>
      <c r="D174" s="7">
        <f t="shared" si="4"/>
        <v>2.8283849999999999</v>
      </c>
    </row>
    <row r="175" spans="1:4" x14ac:dyDescent="0.25">
      <c r="A175" s="9"/>
      <c r="B175" t="s">
        <v>139</v>
      </c>
      <c r="C175" s="7">
        <f>61.75/25</f>
        <v>2.4700000000000002</v>
      </c>
      <c r="D175" s="7">
        <f t="shared" si="4"/>
        <v>2.8398825000000003</v>
      </c>
    </row>
    <row r="176" spans="1:4" x14ac:dyDescent="0.25">
      <c r="A176" s="9"/>
      <c r="B176" t="s">
        <v>140</v>
      </c>
      <c r="C176" s="7">
        <f>56.5/25</f>
        <v>2.2599999999999998</v>
      </c>
      <c r="D176" s="7">
        <f t="shared" si="4"/>
        <v>2.5984349999999998</v>
      </c>
    </row>
    <row r="177" spans="1:4" x14ac:dyDescent="0.25">
      <c r="A177" s="9"/>
      <c r="B177" t="s">
        <v>141</v>
      </c>
      <c r="C177" s="7">
        <f>70.5/25</f>
        <v>2.82</v>
      </c>
      <c r="D177" s="7">
        <f t="shared" si="4"/>
        <v>3.2422949999999999</v>
      </c>
    </row>
    <row r="178" spans="1:4" x14ac:dyDescent="0.25">
      <c r="A178" s="9"/>
      <c r="B178" t="s">
        <v>142</v>
      </c>
      <c r="C178" s="7">
        <f>49.25/25</f>
        <v>1.97</v>
      </c>
      <c r="D178" s="7">
        <f t="shared" si="4"/>
        <v>2.2650074999999998</v>
      </c>
    </row>
    <row r="179" spans="1:4" x14ac:dyDescent="0.25">
      <c r="A179" s="9"/>
      <c r="B179" t="s">
        <v>143</v>
      </c>
      <c r="C179" s="7">
        <f>52.5/25</f>
        <v>2.1</v>
      </c>
      <c r="D179" s="7">
        <f t="shared" si="4"/>
        <v>2.4144749999999999</v>
      </c>
    </row>
    <row r="180" spans="1:4" x14ac:dyDescent="0.25">
      <c r="A180" s="9"/>
      <c r="B180" t="s">
        <v>144</v>
      </c>
      <c r="C180" s="7">
        <f>85.15/25</f>
        <v>3.4060000000000001</v>
      </c>
      <c r="D180" s="7">
        <f t="shared" si="4"/>
        <v>3.9160485</v>
      </c>
    </row>
    <row r="181" spans="1:4" x14ac:dyDescent="0.25">
      <c r="A181" s="9"/>
    </row>
  </sheetData>
  <dataConsolidate/>
  <mergeCells count="1">
    <mergeCell ref="A1:B2"/>
  </mergeCells>
  <dataValidations count="1">
    <dataValidation type="list" allowBlank="1" showInputMessage="1" showErrorMessage="1" sqref="B183">
      <formula1>$B$6:$B$14</formula1>
    </dataValidation>
  </dataValidations>
  <hyperlinks>
    <hyperlink ref="F1" r:id="rId1" display="http://blogsite.proformia-services.com/?p=245"/>
  </hyperlinks>
  <pageMargins left="0.7" right="0.7" top="0.75" bottom="0.75" header="0.3" footer="0.3"/>
  <pageSetup orientation="portrait" horizontalDpi="4294967292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16</vt:i4>
      </vt:variant>
    </vt:vector>
  </HeadingPairs>
  <TitlesOfParts>
    <vt:vector size="18" baseType="lpstr">
      <vt:lpstr>Bière</vt:lpstr>
      <vt:lpstr>Mat.Prem</vt:lpstr>
      <vt:lpstr>Best_Malz_GR</vt:lpstr>
      <vt:lpstr>Briess_US</vt:lpstr>
      <vt:lpstr>Canada_Maltage_CA</vt:lpstr>
      <vt:lpstr>CargillUS</vt:lpstr>
      <vt:lpstr>Château_BEL</vt:lpstr>
      <vt:lpstr>Cie</vt:lpstr>
      <vt:lpstr>Dingemans_BEL</vt:lpstr>
      <vt:lpstr>Franco_Belge_FR</vt:lpstr>
      <vt:lpstr>Gambrinus_CA</vt:lpstr>
      <vt:lpstr>Hugh_BairdsUK</vt:lpstr>
      <vt:lpstr>Maltbroue_CA</vt:lpstr>
      <vt:lpstr>Muntons_UK</vt:lpstr>
      <vt:lpstr>OiO_CA</vt:lpstr>
      <vt:lpstr>PaulsUK</vt:lpstr>
      <vt:lpstr>Thomas_Fawcett_UK</vt:lpstr>
      <vt:lpstr>Weyermann_GR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Pier-Luc</dc:creator>
  <cp:lastModifiedBy>PENTIER</cp:lastModifiedBy>
  <dcterms:created xsi:type="dcterms:W3CDTF">2014-09-04T15:05:08Z</dcterms:created>
  <dcterms:modified xsi:type="dcterms:W3CDTF">2014-09-05T02:00:41Z</dcterms:modified>
</cp:coreProperties>
</file>