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ETP" sheetId="1" r:id="rId1"/>
  </sheets>
  <definedNames>
    <definedName name="debut">ETP!$J$3</definedName>
    <definedName name="entrees">ETP!$D$4:$D$11</definedName>
    <definedName name="fin">ETP!$L$3</definedName>
    <definedName name="sorties">ETP!$E$4:$E$11</definedName>
    <definedName name="taux">ETP!$C$4:$C$11</definedName>
  </definedNames>
  <calcPr calcId="152511"/>
</workbook>
</file>

<file path=xl/calcChain.xml><?xml version="1.0" encoding="utf-8"?>
<calcChain xmlns="http://schemas.openxmlformats.org/spreadsheetml/2006/main">
  <c r="L3" i="1" l="1"/>
  <c r="H4" i="1" s="1" a="1"/>
  <c r="H6" i="1" l="1"/>
  <c r="H8" i="1"/>
  <c r="H4" i="1"/>
  <c r="H9" i="1"/>
  <c r="H5" i="1"/>
  <c r="H11" i="1"/>
  <c r="H7" i="1"/>
  <c r="H10" i="1"/>
  <c r="H12" i="1" a="1"/>
  <c r="H12" i="1" s="1"/>
  <c r="G17" i="1" l="1"/>
  <c r="G21" i="1" l="1"/>
  <c r="G24" i="1"/>
  <c r="D17" i="1"/>
  <c r="E17" i="1"/>
  <c r="F17" i="1"/>
  <c r="H17" i="1"/>
  <c r="I17" i="1"/>
  <c r="J17" i="1"/>
  <c r="K17" i="1"/>
  <c r="L17" i="1"/>
  <c r="M17" i="1"/>
  <c r="N17" i="1"/>
  <c r="D18" i="1"/>
  <c r="E18" i="1"/>
  <c r="F18" i="1"/>
  <c r="G18" i="1"/>
  <c r="G28" i="1" s="1"/>
  <c r="H18" i="1"/>
  <c r="I18" i="1"/>
  <c r="J18" i="1"/>
  <c r="K18" i="1"/>
  <c r="L18" i="1"/>
  <c r="M18" i="1"/>
  <c r="N18" i="1"/>
  <c r="C18" i="1"/>
  <c r="C17" i="1"/>
  <c r="K25" i="1" l="1"/>
  <c r="K22" i="1"/>
  <c r="C27" i="1"/>
  <c r="C28" i="1"/>
  <c r="C24" i="1"/>
  <c r="C26" i="1"/>
  <c r="L22" i="1"/>
  <c r="L25" i="1"/>
  <c r="H22" i="1"/>
  <c r="H25" i="1"/>
  <c r="D22" i="1"/>
  <c r="D25" i="1"/>
  <c r="K21" i="1"/>
  <c r="K24" i="1"/>
  <c r="K28" i="1"/>
  <c r="K26" i="1"/>
  <c r="K23" i="1"/>
  <c r="K27" i="1"/>
  <c r="F24" i="1"/>
  <c r="F28" i="1"/>
  <c r="F23" i="1"/>
  <c r="F27" i="1"/>
  <c r="F21" i="1"/>
  <c r="F26" i="1"/>
  <c r="M22" i="1"/>
  <c r="M25" i="1"/>
  <c r="I22" i="1"/>
  <c r="I25" i="1"/>
  <c r="E22" i="1"/>
  <c r="E25" i="1"/>
  <c r="L19" i="1" a="1"/>
  <c r="L19" i="1" s="1"/>
  <c r="L26" i="1"/>
  <c r="L21" i="1"/>
  <c r="L23" i="1"/>
  <c r="L27" i="1"/>
  <c r="L24" i="1"/>
  <c r="L28" i="1"/>
  <c r="H19" i="1" a="1"/>
  <c r="H19" i="1" s="1"/>
  <c r="H26" i="1"/>
  <c r="H28" i="1"/>
  <c r="H21" i="1"/>
  <c r="H23" i="1"/>
  <c r="H27" i="1"/>
  <c r="H24" i="1"/>
  <c r="N25" i="1"/>
  <c r="N22" i="1"/>
  <c r="J25" i="1"/>
  <c r="J22" i="1"/>
  <c r="F25" i="1"/>
  <c r="F22" i="1"/>
  <c r="M23" i="1"/>
  <c r="M27" i="1"/>
  <c r="M26" i="1"/>
  <c r="M24" i="1"/>
  <c r="M28" i="1"/>
  <c r="M21" i="1"/>
  <c r="I23" i="1"/>
  <c r="I27" i="1"/>
  <c r="I26" i="1"/>
  <c r="I24" i="1"/>
  <c r="I28" i="1"/>
  <c r="I21" i="1"/>
  <c r="D19" i="1" a="1"/>
  <c r="D19" i="1" s="1"/>
  <c r="D26" i="1"/>
  <c r="D21" i="1"/>
  <c r="D23" i="1"/>
  <c r="D27" i="1"/>
  <c r="D24" i="1"/>
  <c r="D28" i="1"/>
  <c r="G23" i="1"/>
  <c r="G27" i="1"/>
  <c r="C22" i="1"/>
  <c r="C25" i="1"/>
  <c r="G19" i="1" a="1"/>
  <c r="G19" i="1" s="1"/>
  <c r="G25" i="1"/>
  <c r="G22" i="1"/>
  <c r="N24" i="1"/>
  <c r="N28" i="1"/>
  <c r="N23" i="1"/>
  <c r="N27" i="1"/>
  <c r="N21" i="1"/>
  <c r="N26" i="1"/>
  <c r="J24" i="1"/>
  <c r="J28" i="1"/>
  <c r="J23" i="1"/>
  <c r="J27" i="1"/>
  <c r="J21" i="1"/>
  <c r="J26" i="1"/>
  <c r="E23" i="1"/>
  <c r="E27" i="1"/>
  <c r="E26" i="1"/>
  <c r="E24" i="1"/>
  <c r="E28" i="1"/>
  <c r="E21" i="1"/>
  <c r="G26" i="1"/>
  <c r="C19" i="1" a="1"/>
  <c r="C19" i="1" s="1"/>
  <c r="I19" i="1" a="1"/>
  <c r="I19" i="1" s="1"/>
  <c r="K19" i="1" a="1"/>
  <c r="K19" i="1" s="1"/>
  <c r="F19" i="1" a="1"/>
  <c r="F19" i="1" s="1"/>
  <c r="M19" i="1" a="1"/>
  <c r="M19" i="1" s="1"/>
  <c r="N19" i="1" a="1"/>
  <c r="N19" i="1" s="1"/>
  <c r="J19" i="1" a="1"/>
  <c r="J19" i="1" s="1"/>
  <c r="E19" i="1" a="1"/>
  <c r="E19" i="1" s="1"/>
  <c r="C23" i="1"/>
  <c r="C21" i="1"/>
</calcChain>
</file>

<file path=xl/sharedStrings.xml><?xml version="1.0" encoding="utf-8"?>
<sst xmlns="http://schemas.openxmlformats.org/spreadsheetml/2006/main" count="36" uniqueCount="34">
  <si>
    <t>entrée</t>
  </si>
  <si>
    <t>présents début de mois</t>
  </si>
  <si>
    <t>présents fin de mois</t>
  </si>
  <si>
    <t>en effectif :</t>
  </si>
  <si>
    <t>debut de mois</t>
  </si>
  <si>
    <t>fin de mois</t>
  </si>
  <si>
    <t>sortie</t>
  </si>
  <si>
    <t>Total ETP</t>
  </si>
  <si>
    <t>Jean LECLERC</t>
  </si>
  <si>
    <t>Michel LEBRUN</t>
  </si>
  <si>
    <t>Jean-Luc MARTIN</t>
  </si>
  <si>
    <t>Carole NICOLAS</t>
  </si>
  <si>
    <t>Martine de LAGOS</t>
  </si>
  <si>
    <t>Juliette MARIN</t>
  </si>
  <si>
    <t>Ophélie MAISONNEUVE</t>
  </si>
  <si>
    <t>taux</t>
  </si>
  <si>
    <t>entrees</t>
  </si>
  <si>
    <t>sorties</t>
  </si>
  <si>
    <t>couleurs des matrices employées dans les formules matricielles</t>
  </si>
  <si>
    <t>mouvements du mois ou changement taux</t>
  </si>
  <si>
    <t>présents début &amp; fin de mois (hors changement de taux)</t>
  </si>
  <si>
    <t>début période</t>
  </si>
  <si>
    <t>fin période</t>
  </si>
  <si>
    <t>ETP</t>
  </si>
  <si>
    <t>taux emploi</t>
  </si>
  <si>
    <t>debut</t>
  </si>
  <si>
    <t>fin</t>
  </si>
  <si>
    <t>Calcul mois par mois :</t>
  </si>
  <si>
    <t>calcul sur une période donnée et par ressource :</t>
  </si>
  <si>
    <t>arrivées ou changement taux au cours du mois</t>
  </si>
  <si>
    <t>sorties ou changement taux au cours du mois</t>
  </si>
  <si>
    <t>arrivées début de mois</t>
  </si>
  <si>
    <t>sorties fin de mois</t>
  </si>
  <si>
    <t>Noms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</si>
</sst>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4">
    <xf numFmtId="0" fontId="0" fillId="0" borderId="0" xfId="0"/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1" fillId="6" borderId="1" xfId="0" applyFont="1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9" fontId="0" fillId="4" borderId="1" xfId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16" fontId="0" fillId="2" borderId="1" xfId="0" applyNumberFormat="1" applyFont="1" applyFill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0" fontId="0" fillId="8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6" borderId="1" xfId="0" applyFont="1" applyFill="1" applyBorder="1" applyAlignment="1">
      <alignment horizontal="center" wrapText="1"/>
    </xf>
    <xf numFmtId="0" fontId="0" fillId="6" borderId="1" xfId="0" applyFont="1" applyFill="1" applyBorder="1" applyAlignment="1">
      <alignment horizontal="right" wrapText="1" indent="1"/>
    </xf>
    <xf numFmtId="16" fontId="0" fillId="7" borderId="1" xfId="0" applyNumberFormat="1" applyFont="1" applyFill="1" applyBorder="1" applyAlignment="1">
      <alignment horizontal="center" wrapText="1"/>
    </xf>
    <xf numFmtId="16" fontId="0" fillId="8" borderId="1" xfId="0" applyNumberFormat="1" applyFont="1" applyFill="1" applyBorder="1" applyAlignment="1">
      <alignment horizontal="center" wrapText="1"/>
    </xf>
    <xf numFmtId="16" fontId="0" fillId="3" borderId="1" xfId="0" applyNumberFormat="1" applyFont="1" applyFill="1" applyBorder="1" applyAlignment="1">
      <alignment horizontal="center"/>
    </xf>
    <xf numFmtId="2" fontId="0" fillId="5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16" fontId="0" fillId="3" borderId="1" xfId="0" quotePrefix="1" applyNumberFormat="1" applyFont="1" applyFill="1" applyBorder="1" applyAlignment="1">
      <alignment horizontal="center"/>
    </xf>
    <xf numFmtId="2" fontId="5" fillId="5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16" fontId="0" fillId="7" borderId="1" xfId="0" applyNumberFormat="1" applyFont="1" applyFill="1" applyBorder="1" applyAlignment="1">
      <alignment horizontal="center"/>
    </xf>
    <xf numFmtId="16" fontId="0" fillId="8" borderId="1" xfId="0" applyNumberFormat="1" applyFont="1" applyFill="1" applyBorder="1" applyAlignment="1">
      <alignment horizontal="center"/>
    </xf>
    <xf numFmtId="0" fontId="0" fillId="6" borderId="1" xfId="0" applyFont="1" applyFill="1" applyBorder="1" applyAlignment="1">
      <alignment horizontal="left" indent="1"/>
    </xf>
    <xf numFmtId="0" fontId="0" fillId="6" borderId="1" xfId="0" applyFont="1" applyFill="1" applyBorder="1" applyAlignment="1">
      <alignment horizontal="right" indent="1"/>
    </xf>
    <xf numFmtId="0" fontId="0" fillId="6" borderId="1" xfId="0" applyFill="1" applyBorder="1" applyAlignment="1">
      <alignment horizontal="right" indent="1"/>
    </xf>
    <xf numFmtId="0" fontId="0" fillId="6" borderId="1" xfId="0" applyFill="1" applyBorder="1" applyAlignment="1">
      <alignment horizontal="left" wrapText="1" inden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2">
    <cellStyle name="Normal" xfId="0" builtinId="0"/>
    <cellStyle name="Pourcentage" xfId="1" builtinId="5"/>
  </cellStyles>
  <dxfs count="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269876</xdr:colOff>
      <xdr:row>3</xdr:row>
      <xdr:rowOff>79376</xdr:rowOff>
    </xdr:from>
    <xdr:to>
      <xdr:col>9</xdr:col>
      <xdr:colOff>608542</xdr:colOff>
      <xdr:row>9</xdr:row>
      <xdr:rowOff>95250</xdr:rowOff>
    </xdr:to>
    <xdr:sp macro="" textlink="">
      <xdr:nvSpPr>
        <xdr:cNvPr id="2" name="Flèche à angle droit 1"/>
        <xdr:cNvSpPr/>
      </xdr:nvSpPr>
      <xdr:spPr>
        <a:xfrm rot="16200000" flipH="1">
          <a:off x="8924397" y="854605"/>
          <a:ext cx="1158874" cy="1132416"/>
        </a:xfrm>
        <a:prstGeom prst="bentUpArrow">
          <a:avLst/>
        </a:prstGeom>
        <a:solidFill>
          <a:schemeClr val="tx2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10</xdr:col>
      <xdr:colOff>263481</xdr:colOff>
      <xdr:row>3</xdr:row>
      <xdr:rowOff>94197</xdr:rowOff>
    </xdr:from>
    <xdr:to>
      <xdr:col>11</xdr:col>
      <xdr:colOff>602147</xdr:colOff>
      <xdr:row>9</xdr:row>
      <xdr:rowOff>110071</xdr:rowOff>
    </xdr:to>
    <xdr:sp macro="" textlink="">
      <xdr:nvSpPr>
        <xdr:cNvPr id="3" name="Flèche à angle droit 2"/>
        <xdr:cNvSpPr/>
      </xdr:nvSpPr>
      <xdr:spPr>
        <a:xfrm rot="16200000" flipH="1">
          <a:off x="10505502" y="869426"/>
          <a:ext cx="1158874" cy="1132416"/>
        </a:xfrm>
        <a:prstGeom prst="bentUpArrow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 editAs="oneCell">
    <xdr:from>
      <xdr:col>0</xdr:col>
      <xdr:colOff>105833</xdr:colOff>
      <xdr:row>0</xdr:row>
      <xdr:rowOff>95250</xdr:rowOff>
    </xdr:from>
    <xdr:to>
      <xdr:col>0</xdr:col>
      <xdr:colOff>2334683</xdr:colOff>
      <xdr:row>13</xdr:row>
      <xdr:rowOff>161925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833" y="95250"/>
          <a:ext cx="2228850" cy="2733675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0</xdr:col>
      <xdr:colOff>190499</xdr:colOff>
      <xdr:row>15</xdr:row>
      <xdr:rowOff>70557</xdr:rowOff>
    </xdr:from>
    <xdr:to>
      <xdr:col>0</xdr:col>
      <xdr:colOff>1806222</xdr:colOff>
      <xdr:row>19</xdr:row>
      <xdr:rowOff>134055</xdr:rowOff>
    </xdr:to>
    <xdr:sp macro="" textlink="">
      <xdr:nvSpPr>
        <xdr:cNvPr id="4" name="ZoneTexte 3"/>
        <xdr:cNvSpPr txBox="1"/>
      </xdr:nvSpPr>
      <xdr:spPr>
        <a:xfrm>
          <a:off x="190499" y="3005668"/>
          <a:ext cx="1615723" cy="7972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Toute ressemblance avec des personnes vivantes ou ayant existé est purement fortuit 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8"/>
  <sheetViews>
    <sheetView showZeros="0" tabSelected="1" zoomScale="90" zoomScaleNormal="90" workbookViewId="0">
      <selection activeCell="A17" sqref="A17"/>
    </sheetView>
  </sheetViews>
  <sheetFormatPr baseColWidth="10" defaultColWidth="11.81640625" defaultRowHeight="14.5" x14ac:dyDescent="0.35"/>
  <cols>
    <col min="1" max="1" width="35.6328125" style="11" customWidth="1"/>
    <col min="2" max="2" width="56.7265625" style="11" bestFit="1" customWidth="1"/>
    <col min="3" max="16384" width="11.81640625" style="11"/>
  </cols>
  <sheetData>
    <row r="1" spans="2:14" x14ac:dyDescent="0.35">
      <c r="B1" s="5" t="s">
        <v>18</v>
      </c>
      <c r="C1" s="6" t="s">
        <v>15</v>
      </c>
      <c r="D1" s="7" t="s">
        <v>16</v>
      </c>
      <c r="E1" s="8" t="s">
        <v>17</v>
      </c>
      <c r="F1" s="9" t="s">
        <v>25</v>
      </c>
      <c r="G1" s="10" t="s">
        <v>26</v>
      </c>
    </row>
    <row r="2" spans="2:14" x14ac:dyDescent="0.35">
      <c r="E2" s="12"/>
      <c r="H2" s="31" t="s">
        <v>28</v>
      </c>
      <c r="I2" s="32"/>
      <c r="J2" s="32"/>
      <c r="K2" s="32"/>
      <c r="L2" s="33"/>
    </row>
    <row r="3" spans="2:14" s="12" customFormat="1" ht="29" x14ac:dyDescent="0.35">
      <c r="B3" s="30" t="s">
        <v>33</v>
      </c>
      <c r="C3" s="13" t="s">
        <v>24</v>
      </c>
      <c r="D3" s="13" t="s">
        <v>0</v>
      </c>
      <c r="E3" s="13" t="s">
        <v>6</v>
      </c>
      <c r="H3" s="13" t="s">
        <v>23</v>
      </c>
      <c r="I3" s="14" t="s">
        <v>21</v>
      </c>
      <c r="J3" s="15">
        <v>41640</v>
      </c>
      <c r="K3" s="14" t="s">
        <v>22</v>
      </c>
      <c r="L3" s="16">
        <f ca="1">TODAY()</f>
        <v>41922</v>
      </c>
      <c r="M3" s="1"/>
    </row>
    <row r="4" spans="2:14" x14ac:dyDescent="0.35">
      <c r="B4" s="27" t="s">
        <v>8</v>
      </c>
      <c r="C4" s="6">
        <v>1</v>
      </c>
      <c r="D4" s="17">
        <v>41791</v>
      </c>
      <c r="E4" s="8">
        <v>41820</v>
      </c>
      <c r="H4" s="18">
        <f t="array" aca="1" ref="H4:H11" ca="1">(taux*(entrees&lt;=debut)*((sorties&gt;=fin)+(sorties=0)))+(taux*(entrees&gt;debut)*(entrees&lt;fin)*(fin-entrees))/(fin-debut)+(taux*(sorties&gt;debut)*(sorties&lt;fin)*(sorties-debut))/(fin-debut)-(taux*(entrees&gt;debut)*(entrees&lt;fin)*(sorties&gt;debut)*(sorties&lt;fin))</f>
        <v>0.10283687943262421</v>
      </c>
      <c r="I4" s="2"/>
      <c r="J4" s="2"/>
      <c r="K4" s="2"/>
      <c r="M4" s="2"/>
      <c r="N4" s="12"/>
    </row>
    <row r="5" spans="2:14" x14ac:dyDescent="0.35">
      <c r="B5" s="27" t="s">
        <v>9</v>
      </c>
      <c r="C5" s="6">
        <v>1</v>
      </c>
      <c r="D5" s="17">
        <v>41768</v>
      </c>
      <c r="E5" s="8">
        <v>41777</v>
      </c>
      <c r="H5" s="18">
        <f ca="1"/>
        <v>3.1914893617021267E-2</v>
      </c>
      <c r="I5" s="2"/>
      <c r="J5" s="2"/>
      <c r="K5" s="2"/>
      <c r="M5" s="2"/>
      <c r="N5" s="12"/>
    </row>
    <row r="6" spans="2:14" x14ac:dyDescent="0.35">
      <c r="B6" s="27" t="s">
        <v>10</v>
      </c>
      <c r="C6" s="6">
        <v>0.5</v>
      </c>
      <c r="D6" s="17"/>
      <c r="E6" s="8">
        <v>41759</v>
      </c>
      <c r="H6" s="18">
        <f ca="1"/>
        <v>0.21099290780141844</v>
      </c>
      <c r="I6" s="2"/>
      <c r="J6" s="2"/>
      <c r="K6" s="2"/>
      <c r="M6" s="2"/>
      <c r="N6" s="12"/>
    </row>
    <row r="7" spans="2:14" x14ac:dyDescent="0.35">
      <c r="B7" s="27" t="s">
        <v>11</v>
      </c>
      <c r="C7" s="6">
        <v>1</v>
      </c>
      <c r="D7" s="17">
        <v>41655</v>
      </c>
      <c r="E7" s="19"/>
      <c r="H7" s="18">
        <f ca="1"/>
        <v>0.94680851063829785</v>
      </c>
      <c r="I7" s="2"/>
      <c r="J7" s="2"/>
      <c r="K7" s="2"/>
      <c r="M7" s="2"/>
      <c r="N7" s="12"/>
    </row>
    <row r="8" spans="2:14" x14ac:dyDescent="0.35">
      <c r="B8" s="27" t="s">
        <v>12</v>
      </c>
      <c r="C8" s="6">
        <v>0.8</v>
      </c>
      <c r="D8" s="7"/>
      <c r="E8" s="8"/>
      <c r="H8" s="18">
        <f ca="1"/>
        <v>0.8</v>
      </c>
      <c r="I8" s="2"/>
      <c r="J8" s="2"/>
      <c r="K8" s="2"/>
      <c r="M8" s="2"/>
      <c r="N8" s="12"/>
    </row>
    <row r="9" spans="2:14" x14ac:dyDescent="0.35">
      <c r="B9" s="27" t="s">
        <v>13</v>
      </c>
      <c r="C9" s="6">
        <v>0.8</v>
      </c>
      <c r="D9" s="20">
        <v>41690</v>
      </c>
      <c r="E9" s="8">
        <v>41889</v>
      </c>
      <c r="H9" s="18">
        <f ca="1"/>
        <v>0.56453900709219851</v>
      </c>
      <c r="I9" s="2"/>
      <c r="J9" s="2"/>
      <c r="K9" s="2"/>
      <c r="M9" s="2"/>
      <c r="N9" s="12"/>
    </row>
    <row r="10" spans="2:14" x14ac:dyDescent="0.35">
      <c r="B10" s="27" t="s">
        <v>14</v>
      </c>
      <c r="C10" s="6">
        <v>1</v>
      </c>
      <c r="D10" s="7"/>
      <c r="E10" s="8">
        <v>41772</v>
      </c>
      <c r="H10" s="18">
        <f ca="1"/>
        <v>0.46808510638297873</v>
      </c>
      <c r="I10" s="2"/>
      <c r="J10" s="2"/>
      <c r="K10" s="2"/>
      <c r="M10" s="2"/>
      <c r="N10" s="12"/>
    </row>
    <row r="11" spans="2:14" x14ac:dyDescent="0.35">
      <c r="B11" s="27" t="s">
        <v>14</v>
      </c>
      <c r="C11" s="6">
        <v>0.8</v>
      </c>
      <c r="D11" s="17">
        <v>41772</v>
      </c>
      <c r="E11" s="19"/>
      <c r="H11" s="18">
        <f ca="1"/>
        <v>0.42553191489361702</v>
      </c>
      <c r="I11" s="2"/>
      <c r="J11" s="2"/>
      <c r="K11" s="2"/>
      <c r="M11" s="2"/>
      <c r="N11" s="12"/>
    </row>
    <row r="12" spans="2:14" x14ac:dyDescent="0.35">
      <c r="E12" s="12"/>
      <c r="G12" s="13" t="s">
        <v>23</v>
      </c>
      <c r="H12" s="21">
        <f t="array" aca="1" ref="H12" ca="1">SUM(taux*(entrees&lt;=debut)*((sorties&gt;=fin)+(sorties=0)))+SUM(taux*(entrees&gt;debut)*(entrees&lt;fin)*(fin-entrees))/(fin-debut)+SUM(taux*(sorties&gt;debut)*(sorties&lt;fin)*(sorties-debut))/(fin-debut)-SUM(taux*(entrees&gt;debut)*(entrees&lt;fin)*(sorties&gt;debut)*(sorties&lt;fin))</f>
        <v>3.550709219858156</v>
      </c>
      <c r="I12" s="3"/>
      <c r="J12" s="3"/>
      <c r="K12" s="3"/>
      <c r="M12" s="3"/>
      <c r="N12" s="12"/>
    </row>
    <row r="14" spans="2:14" x14ac:dyDescent="0.35">
      <c r="B14" s="5" t="s">
        <v>27</v>
      </c>
    </row>
    <row r="15" spans="2:14" s="22" customFormat="1" x14ac:dyDescent="0.35">
      <c r="C15" s="23">
        <v>2014</v>
      </c>
      <c r="E15" s="24"/>
    </row>
    <row r="16" spans="2:14" s="12" customFormat="1" x14ac:dyDescent="0.35">
      <c r="B16" s="13"/>
      <c r="C16" s="23">
        <v>1</v>
      </c>
      <c r="D16" s="23">
        <v>2</v>
      </c>
      <c r="E16" s="23">
        <v>3</v>
      </c>
      <c r="F16" s="23">
        <v>4</v>
      </c>
      <c r="G16" s="23">
        <v>5</v>
      </c>
      <c r="H16" s="23">
        <v>6</v>
      </c>
      <c r="I16" s="23">
        <v>7</v>
      </c>
      <c r="J16" s="23">
        <v>8</v>
      </c>
      <c r="K16" s="23">
        <v>9</v>
      </c>
      <c r="L16" s="23">
        <v>10</v>
      </c>
      <c r="M16" s="23">
        <v>11</v>
      </c>
      <c r="N16" s="23">
        <v>12</v>
      </c>
    </row>
    <row r="17" spans="2:14" s="12" customFormat="1" x14ac:dyDescent="0.35">
      <c r="B17" s="14" t="s">
        <v>4</v>
      </c>
      <c r="C17" s="25">
        <f>DATE($C$15,C16,1)</f>
        <v>41640</v>
      </c>
      <c r="D17" s="25">
        <f t="shared" ref="D17:N17" si="0">DATE($C$15,D16,1)</f>
        <v>41671</v>
      </c>
      <c r="E17" s="25">
        <f t="shared" si="0"/>
        <v>41699</v>
      </c>
      <c r="F17" s="25">
        <f t="shared" si="0"/>
        <v>41730</v>
      </c>
      <c r="G17" s="25">
        <f t="shared" si="0"/>
        <v>41760</v>
      </c>
      <c r="H17" s="25">
        <f t="shared" si="0"/>
        <v>41791</v>
      </c>
      <c r="I17" s="25">
        <f t="shared" si="0"/>
        <v>41821</v>
      </c>
      <c r="J17" s="25">
        <f t="shared" si="0"/>
        <v>41852</v>
      </c>
      <c r="K17" s="25">
        <f t="shared" si="0"/>
        <v>41883</v>
      </c>
      <c r="L17" s="25">
        <f t="shared" si="0"/>
        <v>41913</v>
      </c>
      <c r="M17" s="25">
        <f t="shared" si="0"/>
        <v>41944</v>
      </c>
      <c r="N17" s="25">
        <f t="shared" si="0"/>
        <v>41974</v>
      </c>
    </row>
    <row r="18" spans="2:14" s="12" customFormat="1" x14ac:dyDescent="0.35">
      <c r="B18" s="28" t="s">
        <v>5</v>
      </c>
      <c r="C18" s="26">
        <f>DATE($C$15,C16+1,0)</f>
        <v>41670</v>
      </c>
      <c r="D18" s="26">
        <f t="shared" ref="D18:N18" si="1">DATE($C$15,D16+1,0)</f>
        <v>41698</v>
      </c>
      <c r="E18" s="26">
        <f t="shared" si="1"/>
        <v>41729</v>
      </c>
      <c r="F18" s="26">
        <f t="shared" si="1"/>
        <v>41759</v>
      </c>
      <c r="G18" s="26">
        <f t="shared" si="1"/>
        <v>41790</v>
      </c>
      <c r="H18" s="26">
        <f t="shared" si="1"/>
        <v>41820</v>
      </c>
      <c r="I18" s="26">
        <f t="shared" si="1"/>
        <v>41851</v>
      </c>
      <c r="J18" s="26">
        <f t="shared" si="1"/>
        <v>41882</v>
      </c>
      <c r="K18" s="26">
        <f t="shared" si="1"/>
        <v>41912</v>
      </c>
      <c r="L18" s="26">
        <f t="shared" si="1"/>
        <v>41943</v>
      </c>
      <c r="M18" s="26">
        <f t="shared" si="1"/>
        <v>41973</v>
      </c>
      <c r="N18" s="26">
        <f t="shared" si="1"/>
        <v>42004</v>
      </c>
    </row>
    <row r="19" spans="2:14" x14ac:dyDescent="0.35">
      <c r="B19" s="28" t="s">
        <v>7</v>
      </c>
      <c r="C19" s="21">
        <f t="array" ref="C19">SUM(taux*(entrees&lt;=C17)*((sorties&gt;=C18)+(sorties=0)))+SUM(taux*(entrees&gt;C17)*(entrees&lt;C18)*(C18-entrees))/(C18-C17)+SUM(taux*(sorties&gt;C17)*(sorties&lt;C18)*(sorties-C17))/(C18-C17)-SUM(taux*(entrees&gt;C17)*(entrees&lt;C18)*(sorties&gt;C17)*(sorties&lt;C18))</f>
        <v>2.8</v>
      </c>
      <c r="D19" s="21">
        <f t="array" ref="D19">SUM(taux*(entrees&lt;=D17)*((sorties&gt;=D18)+(sorties=0)))+SUM(taux*(entrees&gt;D17)*(entrees&lt;D18)*(D18-entrees))/(D18-D17)+SUM(taux*(sorties&gt;D17)*(sorties&lt;D18)*(sorties-D17))/(D18-D17)-SUM(taux*(entrees&gt;D17)*(entrees&lt;D18)*(sorties&gt;D17)*(sorties&lt;D18))</f>
        <v>3.5370370370370368</v>
      </c>
      <c r="E19" s="21">
        <f t="array" ref="E19">SUM(taux*(entrees&lt;=E17)*((sorties&gt;=E18)+(sorties=0)))+SUM(taux*(entrees&gt;E17)*(entrees&lt;E18)*(E18-entrees))/(E18-E17)+SUM(taux*(sorties&gt;E17)*(sorties&lt;E18)*(sorties-E17))/(E18-E17)-SUM(taux*(entrees&gt;E17)*(entrees&lt;E18)*(sorties&gt;E17)*(sorties&lt;E18))</f>
        <v>4.0999999999999996</v>
      </c>
      <c r="F19" s="21">
        <f t="array" ref="F19">SUM(taux*(entrees&lt;=F17)*((sorties&gt;=F18)+(sorties=0)))+SUM(taux*(entrees&gt;F17)*(entrees&lt;F18)*(F18-entrees))/(F18-F17)+SUM(taux*(sorties&gt;F17)*(sorties&lt;F18)*(sorties-F17))/(F18-F17)-SUM(taux*(entrees&gt;F17)*(entrees&lt;F18)*(sorties&gt;F17)*(sorties&lt;F18))</f>
        <v>4.0999999999999996</v>
      </c>
      <c r="G19" s="21">
        <f t="array" ref="G19">SUM(taux*(entrees&lt;=G17)*((sorties&gt;=G18)+(sorties=0)))+SUM(taux*(entrees&gt;G17)*(entrees&lt;G18)*(G18-entrees))/(G18-G17)+SUM(taux*(sorties&gt;G17)*(sorties&lt;G18)*(sorties-G17))/(G18-G17)-SUM(taux*(entrees&gt;G17)*(entrees&lt;G18)*(sorties&gt;G17)*(sorties&lt;G18))</f>
        <v>3.7800000000000002</v>
      </c>
      <c r="H19" s="21">
        <f t="array" ref="H19">SUM(taux*(entrees&lt;=H17)*((sorties&gt;=H18)+(sorties=0)))+SUM(taux*(entrees&gt;H17)*(entrees&lt;H18)*(H18-entrees))/(H18-H17)+SUM(taux*(sorties&gt;H17)*(sorties&lt;H18)*(sorties-H17))/(H18-H17)-SUM(taux*(entrees&gt;H17)*(entrees&lt;H18)*(sorties&gt;H17)*(sorties&lt;H18))</f>
        <v>4.3999999999999995</v>
      </c>
      <c r="I19" s="21">
        <f t="array" ref="I19">SUM(taux*(entrees&lt;=I17)*((sorties&gt;=I18)+(sorties=0)))+SUM(taux*(entrees&gt;I17)*(entrees&lt;I18)*(I18-entrees))/(I18-I17)+SUM(taux*(sorties&gt;I17)*(sorties&lt;I18)*(sorties-I17))/(I18-I17)-SUM(taux*(entrees&gt;I17)*(entrees&lt;I18)*(sorties&gt;I17)*(sorties&lt;I18))</f>
        <v>3.4000000000000004</v>
      </c>
      <c r="J19" s="21">
        <f t="array" ref="J19">SUM(taux*(entrees&lt;=J17)*((sorties&gt;=J18)+(sorties=0)))+SUM(taux*(entrees&gt;J17)*(entrees&lt;J18)*(J18-entrees))/(J18-J17)+SUM(taux*(sorties&gt;J17)*(sorties&lt;J18)*(sorties-J17))/(J18-J17)-SUM(taux*(entrees&gt;J17)*(entrees&lt;J18)*(sorties&gt;J17)*(sorties&lt;J18))</f>
        <v>3.4000000000000004</v>
      </c>
      <c r="K19" s="21">
        <f t="array" ref="K19">SUM(taux*(entrees&lt;=K17)*((sorties&gt;=K18)+(sorties=0)))+SUM(taux*(entrees&gt;K17)*(entrees&lt;K18)*(K18-entrees))/(K18-K17)+SUM(taux*(sorties&gt;K17)*(sorties&lt;K18)*(sorties-K17))/(K18-K17)-SUM(taux*(entrees&gt;K17)*(entrees&lt;K18)*(sorties&gt;K17)*(sorties&lt;K18))</f>
        <v>2.7655172413793103</v>
      </c>
      <c r="L19" s="21">
        <f t="array" ref="L19">SUM(taux*(entrees&lt;=L17)*((sorties&gt;=L18)+(sorties=0)))+SUM(taux*(entrees&gt;L17)*(entrees&lt;L18)*(L18-entrees))/(L18-L17)+SUM(taux*(sorties&gt;L17)*(sorties&lt;L18)*(sorties-L17))/(L18-L17)-SUM(taux*(entrees&gt;L17)*(entrees&lt;L18)*(sorties&gt;L17)*(sorties&lt;L18))</f>
        <v>2.6</v>
      </c>
      <c r="M19" s="21">
        <f t="array" ref="M19">SUM(taux*(entrees&lt;=M17)*((sorties&gt;=M18)+(sorties=0)))+SUM(taux*(entrees&gt;M17)*(entrees&lt;M18)*(M18-entrees))/(M18-M17)+SUM(taux*(sorties&gt;M17)*(sorties&lt;M18)*(sorties-M17))/(M18-M17)-SUM(taux*(entrees&gt;M17)*(entrees&lt;M18)*(sorties&gt;M17)*(sorties&lt;M18))</f>
        <v>2.6</v>
      </c>
      <c r="N19" s="21">
        <f t="array" ref="N19">SUM(taux*(entrees&lt;=N17)*((sorties&gt;=N18)+(sorties=0)))+SUM(taux*(entrees&gt;N17)*(entrees&lt;N18)*(N18-entrees))/(N18-N17)+SUM(taux*(sorties&gt;N17)*(sorties&lt;N18)*(sorties-N17))/(N18-N17)-SUM(taux*(entrees&gt;N17)*(entrees&lt;N18)*(sorties&gt;N17)*(sorties&lt;N18))</f>
        <v>2.6</v>
      </c>
    </row>
    <row r="20" spans="2:14" x14ac:dyDescent="0.35">
      <c r="B20" s="4" t="s">
        <v>3</v>
      </c>
      <c r="E20" s="12"/>
    </row>
    <row r="21" spans="2:14" x14ac:dyDescent="0.35">
      <c r="B21" s="28" t="s">
        <v>1</v>
      </c>
      <c r="C21" s="11">
        <f t="shared" ref="C21:N21" si="2">SUMPRODUCT((entrees&lt;=C17)*((sorties&gt;=C17)+(sorties=0)))</f>
        <v>3</v>
      </c>
      <c r="D21" s="11">
        <f t="shared" si="2"/>
        <v>4</v>
      </c>
      <c r="E21" s="11">
        <f t="shared" si="2"/>
        <v>5</v>
      </c>
      <c r="F21" s="11">
        <f t="shared" si="2"/>
        <v>5</v>
      </c>
      <c r="G21" s="11">
        <f t="shared" si="2"/>
        <v>4</v>
      </c>
      <c r="H21" s="11">
        <f t="shared" si="2"/>
        <v>5</v>
      </c>
      <c r="I21" s="11">
        <f t="shared" si="2"/>
        <v>4</v>
      </c>
      <c r="J21" s="11">
        <f t="shared" si="2"/>
        <v>4</v>
      </c>
      <c r="K21" s="11">
        <f t="shared" si="2"/>
        <v>4</v>
      </c>
      <c r="L21" s="11">
        <f t="shared" si="2"/>
        <v>3</v>
      </c>
      <c r="M21" s="11">
        <f t="shared" si="2"/>
        <v>3</v>
      </c>
      <c r="N21" s="11">
        <f t="shared" si="2"/>
        <v>3</v>
      </c>
    </row>
    <row r="22" spans="2:14" x14ac:dyDescent="0.35">
      <c r="B22" s="28" t="s">
        <v>2</v>
      </c>
      <c r="C22" s="11">
        <f t="shared" ref="C22:N22" si="3">SUMPRODUCT(((sorties&gt;=C18)+(sorties=0))*(entrees&lt;=C18))</f>
        <v>4</v>
      </c>
      <c r="D22" s="11">
        <f t="shared" si="3"/>
        <v>5</v>
      </c>
      <c r="E22" s="11">
        <f t="shared" si="3"/>
        <v>5</v>
      </c>
      <c r="F22" s="11">
        <f t="shared" si="3"/>
        <v>5</v>
      </c>
      <c r="G22" s="11">
        <f t="shared" si="3"/>
        <v>4</v>
      </c>
      <c r="H22" s="11">
        <f t="shared" si="3"/>
        <v>5</v>
      </c>
      <c r="I22" s="11">
        <f t="shared" si="3"/>
        <v>4</v>
      </c>
      <c r="J22" s="11">
        <f t="shared" si="3"/>
        <v>4</v>
      </c>
      <c r="K22" s="11">
        <f t="shared" si="3"/>
        <v>3</v>
      </c>
      <c r="L22" s="11">
        <f t="shared" si="3"/>
        <v>3</v>
      </c>
      <c r="M22" s="11">
        <f t="shared" si="3"/>
        <v>3</v>
      </c>
      <c r="N22" s="11">
        <f t="shared" si="3"/>
        <v>3</v>
      </c>
    </row>
    <row r="23" spans="2:14" x14ac:dyDescent="0.35">
      <c r="B23" s="28" t="s">
        <v>20</v>
      </c>
      <c r="C23" s="11">
        <f t="shared" ref="C23:N23" si="4">SUMPRODUCT((entrees&lt;=C17)*((sorties&gt;=C18)+(sorties=0)))</f>
        <v>3</v>
      </c>
      <c r="D23" s="11">
        <f t="shared" si="4"/>
        <v>4</v>
      </c>
      <c r="E23" s="11">
        <f t="shared" si="4"/>
        <v>5</v>
      </c>
      <c r="F23" s="11">
        <f t="shared" si="4"/>
        <v>5</v>
      </c>
      <c r="G23" s="11">
        <f t="shared" si="4"/>
        <v>3</v>
      </c>
      <c r="H23" s="11">
        <f t="shared" si="4"/>
        <v>5</v>
      </c>
      <c r="I23" s="11">
        <f t="shared" si="4"/>
        <v>4</v>
      </c>
      <c r="J23" s="11">
        <f t="shared" si="4"/>
        <v>4</v>
      </c>
      <c r="K23" s="11">
        <f t="shared" si="4"/>
        <v>3</v>
      </c>
      <c r="L23" s="11">
        <f t="shared" si="4"/>
        <v>3</v>
      </c>
      <c r="M23" s="11">
        <f t="shared" si="4"/>
        <v>3</v>
      </c>
      <c r="N23" s="11">
        <f t="shared" si="4"/>
        <v>3</v>
      </c>
    </row>
    <row r="24" spans="2:14" x14ac:dyDescent="0.35">
      <c r="B24" s="29" t="s">
        <v>31</v>
      </c>
      <c r="C24" s="11">
        <f t="shared" ref="C24:N24" si="5">SUMPRODUCT((entrees=C17)*1)</f>
        <v>0</v>
      </c>
      <c r="D24" s="11">
        <f t="shared" si="5"/>
        <v>0</v>
      </c>
      <c r="E24" s="11">
        <f t="shared" si="5"/>
        <v>0</v>
      </c>
      <c r="F24" s="11">
        <f t="shared" si="5"/>
        <v>0</v>
      </c>
      <c r="G24" s="11">
        <f t="shared" si="5"/>
        <v>0</v>
      </c>
      <c r="H24" s="11">
        <f t="shared" si="5"/>
        <v>1</v>
      </c>
      <c r="I24" s="11">
        <f t="shared" si="5"/>
        <v>0</v>
      </c>
      <c r="J24" s="11">
        <f t="shared" si="5"/>
        <v>0</v>
      </c>
      <c r="K24" s="11">
        <f t="shared" si="5"/>
        <v>0</v>
      </c>
      <c r="L24" s="11">
        <f t="shared" si="5"/>
        <v>0</v>
      </c>
      <c r="M24" s="11">
        <f t="shared" si="5"/>
        <v>0</v>
      </c>
      <c r="N24" s="11">
        <f t="shared" si="5"/>
        <v>0</v>
      </c>
    </row>
    <row r="25" spans="2:14" x14ac:dyDescent="0.35">
      <c r="B25" s="29" t="s">
        <v>32</v>
      </c>
      <c r="C25" s="11">
        <f t="shared" ref="C25:N25" si="6">SUMPRODUCT((sorties=C18)*1)</f>
        <v>0</v>
      </c>
      <c r="D25" s="11">
        <f t="shared" si="6"/>
        <v>0</v>
      </c>
      <c r="E25" s="11">
        <f t="shared" si="6"/>
        <v>0</v>
      </c>
      <c r="F25" s="11">
        <f t="shared" si="6"/>
        <v>1</v>
      </c>
      <c r="G25" s="11">
        <f t="shared" si="6"/>
        <v>0</v>
      </c>
      <c r="H25" s="11">
        <f t="shared" si="6"/>
        <v>1</v>
      </c>
      <c r="I25" s="11">
        <f t="shared" si="6"/>
        <v>0</v>
      </c>
      <c r="J25" s="11">
        <f t="shared" si="6"/>
        <v>0</v>
      </c>
      <c r="K25" s="11">
        <f t="shared" si="6"/>
        <v>0</v>
      </c>
      <c r="L25" s="11">
        <f t="shared" si="6"/>
        <v>0</v>
      </c>
      <c r="M25" s="11">
        <f t="shared" si="6"/>
        <v>0</v>
      </c>
      <c r="N25" s="11">
        <f t="shared" si="6"/>
        <v>0</v>
      </c>
    </row>
    <row r="26" spans="2:14" x14ac:dyDescent="0.35">
      <c r="B26" s="29" t="s">
        <v>29</v>
      </c>
      <c r="C26" s="11">
        <f t="shared" ref="C26:N26" si="7">SUMPRODUCT((entrees&gt;C17)*(entrees&lt;=C18))</f>
        <v>1</v>
      </c>
      <c r="D26" s="11">
        <f t="shared" si="7"/>
        <v>1</v>
      </c>
      <c r="E26" s="11">
        <f t="shared" si="7"/>
        <v>0</v>
      </c>
      <c r="F26" s="11">
        <f t="shared" si="7"/>
        <v>0</v>
      </c>
      <c r="G26" s="11">
        <f t="shared" si="7"/>
        <v>2</v>
      </c>
      <c r="H26" s="11">
        <f t="shared" si="7"/>
        <v>0</v>
      </c>
      <c r="I26" s="11">
        <f t="shared" si="7"/>
        <v>0</v>
      </c>
      <c r="J26" s="11">
        <f t="shared" si="7"/>
        <v>0</v>
      </c>
      <c r="K26" s="11">
        <f t="shared" si="7"/>
        <v>0</v>
      </c>
      <c r="L26" s="11">
        <f t="shared" si="7"/>
        <v>0</v>
      </c>
      <c r="M26" s="11">
        <f t="shared" si="7"/>
        <v>0</v>
      </c>
      <c r="N26" s="11">
        <f t="shared" si="7"/>
        <v>0</v>
      </c>
    </row>
    <row r="27" spans="2:14" x14ac:dyDescent="0.35">
      <c r="B27" s="29" t="s">
        <v>30</v>
      </c>
      <c r="C27" s="11">
        <f t="shared" ref="C27:N27" si="8">SUMPRODUCT((sorties&gt;=C17)*(sorties&lt;C18))</f>
        <v>0</v>
      </c>
      <c r="D27" s="11">
        <f t="shared" si="8"/>
        <v>0</v>
      </c>
      <c r="E27" s="11">
        <f t="shared" si="8"/>
        <v>0</v>
      </c>
      <c r="F27" s="11">
        <f t="shared" si="8"/>
        <v>0</v>
      </c>
      <c r="G27" s="11">
        <f t="shared" si="8"/>
        <v>2</v>
      </c>
      <c r="H27" s="11">
        <f t="shared" si="8"/>
        <v>0</v>
      </c>
      <c r="I27" s="11">
        <f t="shared" si="8"/>
        <v>0</v>
      </c>
      <c r="J27" s="11">
        <f t="shared" si="8"/>
        <v>0</v>
      </c>
      <c r="K27" s="11">
        <f t="shared" si="8"/>
        <v>1</v>
      </c>
      <c r="L27" s="11">
        <f t="shared" si="8"/>
        <v>0</v>
      </c>
      <c r="M27" s="11">
        <f t="shared" si="8"/>
        <v>0</v>
      </c>
      <c r="N27" s="11">
        <f t="shared" si="8"/>
        <v>0</v>
      </c>
    </row>
    <row r="28" spans="2:14" x14ac:dyDescent="0.35">
      <c r="B28" s="28" t="s">
        <v>19</v>
      </c>
      <c r="C28" s="11">
        <f t="shared" ref="C28:N28" si="9">SUMPRODUCT((entrees&gt;C17)*(entrees&lt;=C18)+((sorties&lt;C18)*(sorties&gt;=C17)))</f>
        <v>1</v>
      </c>
      <c r="D28" s="11">
        <f t="shared" si="9"/>
        <v>1</v>
      </c>
      <c r="E28" s="11">
        <f t="shared" si="9"/>
        <v>0</v>
      </c>
      <c r="F28" s="11">
        <f t="shared" si="9"/>
        <v>0</v>
      </c>
      <c r="G28" s="11">
        <f t="shared" si="9"/>
        <v>4</v>
      </c>
      <c r="H28" s="11">
        <f t="shared" si="9"/>
        <v>0</v>
      </c>
      <c r="I28" s="11">
        <f t="shared" si="9"/>
        <v>0</v>
      </c>
      <c r="J28" s="11">
        <f t="shared" si="9"/>
        <v>0</v>
      </c>
      <c r="K28" s="11">
        <f t="shared" si="9"/>
        <v>1</v>
      </c>
      <c r="L28" s="11">
        <f t="shared" si="9"/>
        <v>0</v>
      </c>
      <c r="M28" s="11">
        <f t="shared" si="9"/>
        <v>0</v>
      </c>
      <c r="N28" s="11">
        <f t="shared" si="9"/>
        <v>0</v>
      </c>
    </row>
  </sheetData>
  <mergeCells count="1">
    <mergeCell ref="H2:L2"/>
  </mergeCells>
  <conditionalFormatting sqref="D4:E11 D1:E1">
    <cfRule type="expression" dxfId="2" priority="11">
      <formula>AND($E1&lt;&gt;0,$D1&gt;$E1)</formula>
    </cfRule>
  </conditionalFormatting>
  <conditionalFormatting sqref="E1 E4:E11">
    <cfRule type="expression" dxfId="1" priority="14">
      <formula>AND(E1&lt;&gt;0,E1&lt;DATE($C$15,#REF!+1,0))</formula>
    </cfRule>
  </conditionalFormatting>
  <conditionalFormatting sqref="D1 D4:D11">
    <cfRule type="expression" dxfId="0" priority="16">
      <formula>AND(D1&lt;&gt;0,D1&gt;DATE($C$15,#REF!,1))</formula>
    </cfRule>
  </conditionalFormatting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5</vt:i4>
      </vt:variant>
    </vt:vector>
  </HeadingPairs>
  <TitlesOfParts>
    <vt:vector size="6" baseType="lpstr">
      <vt:lpstr>ETP</vt:lpstr>
      <vt:lpstr>debut</vt:lpstr>
      <vt:lpstr>entrees</vt:lpstr>
      <vt:lpstr>fin</vt:lpstr>
      <vt:lpstr>sorties</vt:lpstr>
      <vt:lpstr>taux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ETP</dc:title>
  <dc:subject>Gestion des effectifs</dc:subject>
  <dc:creator/>
  <cp:lastModifiedBy/>
  <dcterms:created xsi:type="dcterms:W3CDTF">2006-09-16T00:00:00Z</dcterms:created>
  <dcterms:modified xsi:type="dcterms:W3CDTF">2014-10-10T10:37:52Z</dcterms:modified>
  <cp:category>RH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-1925513719</vt:i4>
  </property>
  <property fmtid="{D5CDD505-2E9C-101B-9397-08002B2CF9AE}" pid="3" name="_NewReviewCycle">
    <vt:lpwstr/>
  </property>
  <property fmtid="{D5CDD505-2E9C-101B-9397-08002B2CF9AE}" pid="4" name="_PreviousAdHocReviewCycleID">
    <vt:i4>-1925513719</vt:i4>
  </property>
  <property fmtid="{D5CDD505-2E9C-101B-9397-08002B2CF9AE}" pid="5" name="_ReviewingToolsShownOnce">
    <vt:lpwstr/>
  </property>
</Properties>
</file>