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8915" windowHeight="11580" tabRatio="835"/>
  </bookViews>
  <sheets>
    <sheet name="Suivi Général Billetterie" sheetId="1" r:id="rId1"/>
    <sheet name="Bowlcenter" sheetId="5" r:id="rId2"/>
    <sheet name="Piscine Aubergenville" sheetId="4" r:id="rId3"/>
    <sheet name="Bowling Stadium" sheetId="7" r:id="rId4"/>
    <sheet name="Parc Zoologique de Thoiry" sheetId="6" r:id="rId5"/>
    <sheet name="ZooParc de Beauval" sheetId="2" r:id="rId6"/>
    <sheet name="Feuil3" sheetId="3" r:id="rId7"/>
  </sheets>
  <definedNames>
    <definedName name="Quantité_billet_Adulte_restant">'Suivi Général Billetterie'!$L$3</definedName>
    <definedName name="Quantité_Billet_Enfant_restant">'Suivi Général Billetterie'!$M$3</definedName>
  </definedNames>
  <calcPr calcId="145621"/>
</workbook>
</file>

<file path=xl/calcChain.xml><?xml version="1.0" encoding="utf-8"?>
<calcChain xmlns="http://schemas.openxmlformats.org/spreadsheetml/2006/main">
  <c r="L13" i="1" l="1"/>
  <c r="L12" i="1"/>
  <c r="L5" i="1"/>
  <c r="L11" i="1"/>
  <c r="L10" i="1"/>
  <c r="L4" i="1"/>
  <c r="M9" i="1"/>
  <c r="L9" i="1"/>
  <c r="L7" i="1"/>
  <c r="F28" i="5" l="1"/>
  <c r="R12" i="1"/>
  <c r="R13" i="1"/>
  <c r="F30" i="5"/>
  <c r="F29" i="5"/>
  <c r="I12" i="1"/>
  <c r="K12" i="1" s="1"/>
  <c r="F37" i="5"/>
  <c r="F36" i="5"/>
  <c r="F35" i="5"/>
  <c r="F34" i="5"/>
  <c r="F33" i="5"/>
  <c r="F32" i="5"/>
  <c r="F31" i="5"/>
  <c r="F27" i="5"/>
  <c r="F26" i="5"/>
  <c r="F25" i="5"/>
  <c r="F6" i="7" l="1"/>
  <c r="F7" i="7"/>
  <c r="F8" i="7"/>
  <c r="F9" i="7"/>
  <c r="F10" i="7"/>
  <c r="F11" i="7"/>
  <c r="F12" i="7"/>
  <c r="F13" i="7"/>
  <c r="F14" i="7"/>
  <c r="F15" i="7"/>
  <c r="F16" i="7"/>
  <c r="F5" i="7"/>
  <c r="C5" i="7"/>
  <c r="G5" i="7" s="1"/>
  <c r="C6" i="7" s="1"/>
  <c r="G6" i="7" s="1"/>
  <c r="C7" i="7" s="1"/>
  <c r="G7" i="7" s="1"/>
  <c r="C8" i="7" s="1"/>
  <c r="G8" i="7" s="1"/>
  <c r="C9" i="7" s="1"/>
  <c r="G9" i="7" s="1"/>
  <c r="C10" i="7" s="1"/>
  <c r="G10" i="7" s="1"/>
  <c r="C11" i="7" s="1"/>
  <c r="G11" i="7" s="1"/>
  <c r="C12" i="7" s="1"/>
  <c r="G12" i="7" s="1"/>
  <c r="C13" i="7" s="1"/>
  <c r="G13" i="7" s="1"/>
  <c r="C14" i="7" s="1"/>
  <c r="G14" i="7" s="1"/>
  <c r="C15" i="7" s="1"/>
  <c r="G15" i="7" s="1"/>
  <c r="C16" i="7" s="1"/>
  <c r="G16" i="7" s="1"/>
  <c r="F4" i="7"/>
  <c r="J14" i="1" l="1"/>
  <c r="J15" i="1"/>
  <c r="I11" i="1"/>
  <c r="K11" i="1" s="1"/>
  <c r="I13" i="1"/>
  <c r="I14" i="1"/>
  <c r="K14" i="1" s="1"/>
  <c r="I15" i="1"/>
  <c r="I10" i="1"/>
  <c r="J9" i="1"/>
  <c r="I9" i="1"/>
  <c r="K9" i="1" s="1"/>
  <c r="I7" i="1"/>
  <c r="I5" i="1"/>
  <c r="K5" i="1" s="1"/>
  <c r="I4" i="1"/>
  <c r="K4" i="1"/>
  <c r="K7" i="1"/>
  <c r="K10" i="1"/>
  <c r="K13" i="1"/>
  <c r="K15" i="1"/>
  <c r="N10" i="1"/>
  <c r="N11" i="1"/>
  <c r="N12" i="1"/>
  <c r="N13" i="1"/>
  <c r="N14" i="1"/>
  <c r="N15" i="1"/>
  <c r="J23" i="2"/>
  <c r="H23" i="2"/>
  <c r="J22" i="2"/>
  <c r="H22" i="2"/>
  <c r="J21" i="2"/>
  <c r="H21" i="2"/>
  <c r="J20" i="2"/>
  <c r="H20" i="2"/>
  <c r="J19" i="2"/>
  <c r="H19" i="2"/>
  <c r="J18" i="2"/>
  <c r="H18" i="2"/>
  <c r="J17" i="2"/>
  <c r="H17" i="2"/>
  <c r="J16" i="2"/>
  <c r="H16" i="2"/>
  <c r="J15" i="2"/>
  <c r="H15" i="2"/>
  <c r="J14" i="2"/>
  <c r="H14" i="2"/>
  <c r="F20" i="6"/>
  <c r="F19" i="6"/>
  <c r="F18" i="6"/>
  <c r="F17" i="6"/>
  <c r="F16" i="6"/>
  <c r="F15" i="6"/>
  <c r="F14" i="6"/>
  <c r="F20" i="4"/>
  <c r="F19" i="4"/>
  <c r="F18" i="4"/>
  <c r="F17" i="4"/>
  <c r="F16" i="4"/>
  <c r="F15" i="4"/>
  <c r="F14" i="4"/>
  <c r="F13" i="4"/>
  <c r="F5" i="4"/>
  <c r="F8" i="4"/>
  <c r="F6" i="4"/>
  <c r="F7" i="4"/>
  <c r="F9" i="4"/>
  <c r="F10" i="4"/>
  <c r="F11" i="4"/>
  <c r="F12" i="4"/>
  <c r="F24" i="5"/>
  <c r="F23" i="5"/>
  <c r="F22" i="5"/>
  <c r="F21" i="5"/>
  <c r="F20" i="5"/>
  <c r="F19" i="5"/>
  <c r="F18" i="5"/>
  <c r="F17" i="5"/>
  <c r="F16" i="5"/>
  <c r="F15" i="5"/>
  <c r="K14" i="2" l="1"/>
  <c r="K15" i="2"/>
  <c r="K16" i="2"/>
  <c r="K17" i="2"/>
  <c r="K18" i="2"/>
  <c r="K19" i="2"/>
  <c r="K20" i="2"/>
  <c r="K21" i="2"/>
  <c r="K22" i="2"/>
  <c r="K23" i="2"/>
  <c r="F5" i="5"/>
  <c r="F6" i="5"/>
  <c r="F7" i="5"/>
  <c r="F8" i="5"/>
  <c r="F9" i="5"/>
  <c r="F10" i="5"/>
  <c r="F11" i="5"/>
  <c r="F13" i="5"/>
  <c r="F14" i="5"/>
  <c r="F6" i="6"/>
  <c r="K11" i="5" l="1"/>
  <c r="K21" i="5" s="1"/>
  <c r="O10" i="1"/>
  <c r="P10" i="1" s="1"/>
  <c r="J5" i="2"/>
  <c r="J6" i="2"/>
  <c r="J7" i="2"/>
  <c r="J8" i="2"/>
  <c r="J9" i="2"/>
  <c r="J10" i="2"/>
  <c r="J11" i="2"/>
  <c r="J12" i="2"/>
  <c r="J13" i="2"/>
  <c r="J4" i="2"/>
  <c r="H5" i="2"/>
  <c r="K5" i="2" s="1"/>
  <c r="H6" i="2"/>
  <c r="K6" i="2" s="1"/>
  <c r="H7" i="2"/>
  <c r="K7" i="2" s="1"/>
  <c r="H8" i="2"/>
  <c r="K8" i="2" s="1"/>
  <c r="H9" i="2"/>
  <c r="K9" i="2" s="1"/>
  <c r="H10" i="2"/>
  <c r="K10" i="2" s="1"/>
  <c r="H11" i="2"/>
  <c r="K11" i="2" s="1"/>
  <c r="H12" i="2"/>
  <c r="K12" i="2" s="1"/>
  <c r="H13" i="2"/>
  <c r="K13" i="2" s="1"/>
  <c r="F5" i="6"/>
  <c r="F7" i="6"/>
  <c r="F8" i="6"/>
  <c r="F9" i="6"/>
  <c r="F10" i="6"/>
  <c r="F11" i="6"/>
  <c r="F12" i="6"/>
  <c r="F13" i="6"/>
  <c r="F4" i="6"/>
  <c r="G4" i="6"/>
  <c r="C5" i="6" s="1"/>
  <c r="G5" i="6" s="1"/>
  <c r="C6" i="6" s="1"/>
  <c r="G6" i="6" s="1"/>
  <c r="C7" i="6" s="1"/>
  <c r="G7" i="6" s="1"/>
  <c r="C8" i="6" s="1"/>
  <c r="G8" i="6" s="1"/>
  <c r="C9" i="6" s="1"/>
  <c r="G9" i="6" s="1"/>
  <c r="C10" i="6" s="1"/>
  <c r="G10" i="6" s="1"/>
  <c r="C11" i="6" s="1"/>
  <c r="G11" i="6" s="1"/>
  <c r="C12" i="6" s="1"/>
  <c r="G12" i="6" s="1"/>
  <c r="C13" i="6" s="1"/>
  <c r="G13" i="6" s="1"/>
  <c r="C14" i="6" s="1"/>
  <c r="G14" i="6" s="1"/>
  <c r="C15" i="6" s="1"/>
  <c r="G15" i="6" s="1"/>
  <c r="C16" i="6" s="1"/>
  <c r="G16" i="6" s="1"/>
  <c r="C17" i="6" s="1"/>
  <c r="G17" i="6" s="1"/>
  <c r="C18" i="6" s="1"/>
  <c r="G18" i="6" s="1"/>
  <c r="C19" i="6" s="1"/>
  <c r="G19" i="6" s="1"/>
  <c r="C20" i="6" s="1"/>
  <c r="G20" i="6" s="1"/>
  <c r="G4" i="4" l="1"/>
  <c r="C5" i="4" s="1"/>
  <c r="G5" i="4" s="1"/>
  <c r="C6" i="4" s="1"/>
  <c r="G6" i="4" s="1"/>
  <c r="C7" i="4" s="1"/>
  <c r="G7" i="4" s="1"/>
  <c r="C8" i="4" s="1"/>
  <c r="G8" i="4" s="1"/>
  <c r="C9" i="4" s="1"/>
  <c r="G9" i="4" s="1"/>
  <c r="C10" i="4" s="1"/>
  <c r="G10" i="4" s="1"/>
  <c r="C11" i="4" s="1"/>
  <c r="G11" i="4" s="1"/>
  <c r="C12" i="4" s="1"/>
  <c r="G12" i="4" s="1"/>
  <c r="C13" i="4" s="1"/>
  <c r="G13" i="4" s="1"/>
  <c r="C14" i="4" s="1"/>
  <c r="G14" i="4" s="1"/>
  <c r="F4" i="4"/>
  <c r="F4" i="5"/>
  <c r="G4" i="5"/>
  <c r="C5" i="5" s="1"/>
  <c r="G5" i="5" s="1"/>
  <c r="C6" i="5" s="1"/>
  <c r="G6" i="5" s="1"/>
  <c r="C7" i="5" s="1"/>
  <c r="G7" i="5" s="1"/>
  <c r="C8" i="5" s="1"/>
  <c r="G8" i="5" s="1"/>
  <c r="C9" i="5" s="1"/>
  <c r="G9" i="5" s="1"/>
  <c r="C10" i="5" s="1"/>
  <c r="G10" i="5" s="1"/>
  <c r="C11" i="5" s="1"/>
  <c r="G11" i="5" s="1"/>
  <c r="G12" i="5" s="1"/>
  <c r="C13" i="5" s="1"/>
  <c r="G13" i="5" s="1"/>
  <c r="C14" i="5" s="1"/>
  <c r="G14" i="5" s="1"/>
  <c r="C15" i="5" s="1"/>
  <c r="G15" i="5" s="1"/>
  <c r="C16" i="5" s="1"/>
  <c r="G16" i="5" s="1"/>
  <c r="G15" i="4" l="1"/>
  <c r="C16" i="4" s="1"/>
  <c r="G16" i="4" s="1"/>
  <c r="C17" i="4" s="1"/>
  <c r="G17" i="4" s="1"/>
  <c r="C18" i="4" s="1"/>
  <c r="G18" i="4" s="1"/>
  <c r="C19" i="4" s="1"/>
  <c r="G19" i="4" s="1"/>
  <c r="C20" i="4" s="1"/>
  <c r="G20" i="4" s="1"/>
  <c r="C17" i="5"/>
  <c r="G17" i="5" s="1"/>
  <c r="N4" i="1"/>
  <c r="N9" i="1"/>
  <c r="C18" i="5" l="1"/>
  <c r="G18" i="5" s="1"/>
  <c r="O9" i="1"/>
  <c r="P9" i="1" s="1"/>
  <c r="O4" i="1"/>
  <c r="P4" i="1" s="1"/>
  <c r="N7" i="1"/>
  <c r="O7" i="1" s="1"/>
  <c r="N5" i="1"/>
  <c r="O5" i="1" s="1"/>
  <c r="C19" i="5" l="1"/>
  <c r="G19" i="5" s="1"/>
  <c r="C20" i="5" s="1"/>
  <c r="G20" i="5" s="1"/>
  <c r="C21" i="5" s="1"/>
  <c r="G21" i="5" s="1"/>
  <c r="C22" i="5" s="1"/>
  <c r="G22" i="5" s="1"/>
  <c r="C23" i="5" s="1"/>
  <c r="G23" i="5" s="1"/>
  <c r="C24" i="5" s="1"/>
  <c r="G24" i="5" s="1"/>
  <c r="M4" i="2"/>
  <c r="D5" i="2" s="1"/>
  <c r="M5" i="2" s="1"/>
  <c r="D6" i="2" s="1"/>
  <c r="M6" i="2" s="1"/>
  <c r="D7" i="2" s="1"/>
  <c r="M7" i="2" s="1"/>
  <c r="D8" i="2" s="1"/>
  <c r="M8" i="2" s="1"/>
  <c r="D9" i="2" s="1"/>
  <c r="M9" i="2" s="1"/>
  <c r="D10" i="2" s="1"/>
  <c r="M10" i="2" s="1"/>
  <c r="D11" i="2" s="1"/>
  <c r="M11" i="2" s="1"/>
  <c r="D12" i="2" s="1"/>
  <c r="M12" i="2" s="1"/>
  <c r="D13" i="2" s="1"/>
  <c r="M13" i="2" s="1"/>
  <c r="D14" i="2" s="1"/>
  <c r="M14" i="2" s="1"/>
  <c r="D15" i="2" s="1"/>
  <c r="M15" i="2" s="1"/>
  <c r="D16" i="2" s="1"/>
  <c r="M16" i="2" s="1"/>
  <c r="D17" i="2" s="1"/>
  <c r="M17" i="2" s="1"/>
  <c r="D18" i="2" s="1"/>
  <c r="M18" i="2" s="1"/>
  <c r="D19" i="2" s="1"/>
  <c r="M19" i="2" s="1"/>
  <c r="D20" i="2" s="1"/>
  <c r="M20" i="2" s="1"/>
  <c r="D21" i="2" s="1"/>
  <c r="M21" i="2" s="1"/>
  <c r="D22" i="2" s="1"/>
  <c r="M22" i="2" s="1"/>
  <c r="D23" i="2" s="1"/>
  <c r="M23" i="2" s="1"/>
  <c r="L4" i="2"/>
  <c r="C5" i="2" s="1"/>
  <c r="L5" i="2" s="1"/>
  <c r="C6" i="2" s="1"/>
  <c r="L6" i="2" s="1"/>
  <c r="C7" i="2" s="1"/>
  <c r="L7" i="2" s="1"/>
  <c r="C8" i="2" s="1"/>
  <c r="L8" i="2" s="1"/>
  <c r="C9" i="2" s="1"/>
  <c r="L9" i="2" s="1"/>
  <c r="C10" i="2" s="1"/>
  <c r="L10" i="2" s="1"/>
  <c r="C11" i="2" s="1"/>
  <c r="L11" i="2" s="1"/>
  <c r="C12" i="2" s="1"/>
  <c r="L12" i="2" s="1"/>
  <c r="C13" i="2" s="1"/>
  <c r="L13" i="2" s="1"/>
  <c r="C14" i="2" s="1"/>
  <c r="L14" i="2" s="1"/>
  <c r="C15" i="2" s="1"/>
  <c r="L15" i="2" s="1"/>
  <c r="C16" i="2" s="1"/>
  <c r="L16" i="2" s="1"/>
  <c r="C17" i="2" s="1"/>
  <c r="L17" i="2" s="1"/>
  <c r="C18" i="2" s="1"/>
  <c r="L18" i="2" s="1"/>
  <c r="C19" i="2" s="1"/>
  <c r="L19" i="2" s="1"/>
  <c r="C20" i="2" s="1"/>
  <c r="L20" i="2" s="1"/>
  <c r="C21" i="2" s="1"/>
  <c r="L21" i="2" s="1"/>
  <c r="C22" i="2" s="1"/>
  <c r="L22" i="2" s="1"/>
  <c r="C23" i="2" s="1"/>
  <c r="L23" i="2" s="1"/>
  <c r="H4" i="2"/>
  <c r="K4" i="2" s="1"/>
  <c r="C25" i="5" l="1"/>
  <c r="G25" i="5" s="1"/>
  <c r="P5" i="1"/>
  <c r="P7" i="1"/>
  <c r="O11" i="1"/>
  <c r="P11" i="1" s="1"/>
  <c r="C26" i="5" l="1"/>
  <c r="G26" i="5" s="1"/>
  <c r="O12" i="1"/>
  <c r="P12" i="1" s="1"/>
  <c r="O13" i="1"/>
  <c r="P13" i="1" s="1"/>
  <c r="O14" i="1"/>
  <c r="P14" i="1" s="1"/>
  <c r="O15" i="1"/>
  <c r="P15" i="1" s="1"/>
  <c r="C27" i="5" l="1"/>
  <c r="G27" i="5" s="1"/>
  <c r="C28" i="5" l="1"/>
  <c r="G28" i="5" s="1"/>
  <c r="C29" i="5" l="1"/>
  <c r="G29" i="5" s="1"/>
  <c r="C30" i="5" s="1"/>
  <c r="G30" i="5" s="1"/>
  <c r="C31" i="5" s="1"/>
  <c r="G31" i="5" s="1"/>
  <c r="C32" i="5" s="1"/>
  <c r="G32" i="5" s="1"/>
  <c r="C33" i="5" s="1"/>
  <c r="G33" i="5" s="1"/>
  <c r="C34" i="5" s="1"/>
  <c r="G34" i="5" l="1"/>
  <c r="C35" i="5" s="1"/>
  <c r="G35" i="5" l="1"/>
  <c r="C36" i="5" s="1"/>
  <c r="G36" i="5" l="1"/>
  <c r="C37" i="5" s="1"/>
  <c r="G37" i="5" l="1"/>
</calcChain>
</file>

<file path=xl/sharedStrings.xml><?xml version="1.0" encoding="utf-8"?>
<sst xmlns="http://schemas.openxmlformats.org/spreadsheetml/2006/main" count="153" uniqueCount="95">
  <si>
    <t>Suivi Billetterie</t>
  </si>
  <si>
    <t>Nom  du billet</t>
  </si>
  <si>
    <t>Quantité de billet Adulte (Initiale)</t>
  </si>
  <si>
    <t>Quantité billet Enfant (Initiale)</t>
  </si>
  <si>
    <t>Prix du billet Adulte</t>
  </si>
  <si>
    <t>Nom de l'acheteur + Ets d'origine</t>
  </si>
  <si>
    <t>Date d'achat du salarié</t>
  </si>
  <si>
    <t>Date d'achat du CE</t>
  </si>
  <si>
    <t>Quantité Adulte commandée</t>
  </si>
  <si>
    <t>Quantité Enfant commandée</t>
  </si>
  <si>
    <t>Quantité Billet Enfant restant</t>
  </si>
  <si>
    <t>ZooParc de Beauval</t>
  </si>
  <si>
    <t>3 à 10 ans</t>
  </si>
  <si>
    <t xml:space="preserve">Quantité billet Adulte restant </t>
  </si>
  <si>
    <t>Piscine Aubergenville</t>
  </si>
  <si>
    <t>BowlCenter Orgeval</t>
  </si>
  <si>
    <t>Suivi Billetterie ZooParc de Beauval</t>
  </si>
  <si>
    <t>Sous-Total Adulte</t>
  </si>
  <si>
    <t>Sous-Total Enfant</t>
  </si>
  <si>
    <t>Total Global</t>
  </si>
  <si>
    <t>3 à 14 ans</t>
  </si>
  <si>
    <t>Parc Zoologique de Thoiry (Réserve, Parc, Château)</t>
  </si>
  <si>
    <t>N° de Chèque</t>
  </si>
  <si>
    <t>Nom de la Banque</t>
  </si>
  <si>
    <t>Prix du billet Enfant (3 à 10 ans)</t>
  </si>
  <si>
    <t>Suivi Billetterie Bowlcenter</t>
  </si>
  <si>
    <t>Quantité de billet  (Initiale)</t>
  </si>
  <si>
    <t xml:space="preserve">Prix du billet </t>
  </si>
  <si>
    <t>Quantité  commandée</t>
  </si>
  <si>
    <t xml:space="preserve">Total </t>
  </si>
  <si>
    <t>Suivi Billetterie Piscine Les Bains de Seine Mauldre</t>
  </si>
  <si>
    <t xml:space="preserve">Quantité billet  restant </t>
  </si>
  <si>
    <t xml:space="preserve">Quantité billet restant </t>
  </si>
  <si>
    <t>Déduit de prestation culturelle</t>
  </si>
  <si>
    <t>Suivi Billetterie Parc Zoologique de Thoiry</t>
  </si>
  <si>
    <t>Arnaud Ferté (ESAT Ecquevilly)</t>
  </si>
  <si>
    <t>Franck Ballon (ESAT Ecquevilly)</t>
  </si>
  <si>
    <t>Elodie Gosnet (ESAT Ecquevilly)</t>
  </si>
  <si>
    <t>Aurélie Benon (IME)</t>
  </si>
  <si>
    <t>Johana Perez (MAS Limay)</t>
  </si>
  <si>
    <t>Hadda LAABD (MAS Ecquevilly)</t>
  </si>
  <si>
    <t>Delphine BOSSUET (Siège)</t>
  </si>
  <si>
    <t>Caroline URBAIN (SESSAD)</t>
  </si>
  <si>
    <t>Montant du Chèque</t>
  </si>
  <si>
    <t>?</t>
  </si>
  <si>
    <t>Emilie HERBIN (Foyer J. Landat)</t>
  </si>
  <si>
    <t>Nathalie RADELET (Foyer J. Landat)</t>
  </si>
  <si>
    <t>Monique PREIRA (MAS Ecquevilly)</t>
  </si>
  <si>
    <t>Fatima AITALI (MAS Ecquevilly)</t>
  </si>
  <si>
    <t>Sophie HENRY (ESAT Ecquevilly)</t>
  </si>
  <si>
    <t>Ouarda EL YAMANI (FAM Limay)</t>
  </si>
  <si>
    <t>Nadine GUILMIN (IME)</t>
  </si>
  <si>
    <t>Stéphanie Caceres (CHL Meulan)</t>
  </si>
  <si>
    <t>Saïd LAABD (Siège)</t>
  </si>
  <si>
    <t>Total payé</t>
  </si>
  <si>
    <t>Reste à percevoir</t>
  </si>
  <si>
    <t>Achats billets</t>
  </si>
  <si>
    <t>Déjà perçu</t>
  </si>
  <si>
    <t>Prix du billet Adulte fait</t>
  </si>
  <si>
    <t>Prix du Billet Enfant fait</t>
  </si>
  <si>
    <t>Prix du billet enfant acheté</t>
  </si>
  <si>
    <t>Prix du billet adulte acheté</t>
  </si>
  <si>
    <t>2 carnets de 132</t>
  </si>
  <si>
    <t>Bernard KERLEGUER (IME)</t>
  </si>
  <si>
    <t>Sandrine BA-ZELLER (FAM Limay)</t>
  </si>
  <si>
    <t>Vinotini SUBRAMANIYAM (MAS Ecquevilly)</t>
  </si>
  <si>
    <t>Angélique SEBASTIEN (MAS ecquevilly)</t>
  </si>
  <si>
    <t>Marie DEVILLERS (?)</t>
  </si>
  <si>
    <t>Suivi Billetterie Bowling Stadium</t>
  </si>
  <si>
    <t>Bowling Stadium</t>
  </si>
  <si>
    <t>/04/2014</t>
  </si>
  <si>
    <t>Carole HERBERT (SESSAD)</t>
  </si>
  <si>
    <t>Cynthia POUTRELLE (SESSAD)</t>
  </si>
  <si>
    <t>On lui doit 2,08€</t>
  </si>
  <si>
    <t>Chantal DUFOUR (MAS Ecquevilly)</t>
  </si>
  <si>
    <t>Ana CORREIA (?)</t>
  </si>
  <si>
    <t>Aurore LANCEA (MAS Ecquevilly)</t>
  </si>
  <si>
    <t>Achat billets</t>
  </si>
  <si>
    <t>1 carnet de 100</t>
  </si>
  <si>
    <t>Delphine ALICHE (CAMSP)</t>
  </si>
  <si>
    <t>Virginie PASTEAU (FAM)</t>
  </si>
  <si>
    <t>Maryse PALENGAT (ESAT Ecquevilly)</t>
  </si>
  <si>
    <t>billet  du n°97257 au 97266</t>
  </si>
  <si>
    <t>Quantité  com-mandée</t>
  </si>
  <si>
    <t>Fatiha BENARIF (IME)</t>
  </si>
  <si>
    <t>Nathalie BOUTAGOUGA (Siège)</t>
  </si>
  <si>
    <t>Eve Virginie CELERINE (FAM Limay)</t>
  </si>
  <si>
    <t>Elodie LE-BIHAN (MAS Limay) ?</t>
  </si>
  <si>
    <t>Evelyne SEGRESTAIN (SESSAD)</t>
  </si>
  <si>
    <t>Gaëlle PATTIER (FAM Limay)</t>
  </si>
  <si>
    <t>Linda BORSALI (IME)</t>
  </si>
  <si>
    <t>Ouarda BELARBI (FAM Limay)</t>
  </si>
  <si>
    <t>Mallaury BOUTEILLER (CAMSP)</t>
  </si>
  <si>
    <t>1 carnet de 50</t>
  </si>
  <si>
    <t>Différence entre le prix acheté et prix vendu aux salariés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</si>
</sst>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70C0"/>
      <name val="Calibri"/>
      <family val="2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name val="Calibri"/>
      <family val="2"/>
    </font>
    <font>
      <sz val="12"/>
      <color rgb="FF0070C0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</font>
    <font>
      <b/>
      <sz val="12"/>
      <name val="Calibri"/>
      <family val="2"/>
    </font>
    <font>
      <sz val="12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darkUp">
        <bgColor theme="1" tint="0.499984740745262"/>
      </patternFill>
    </fill>
    <fill>
      <patternFill patternType="lightUp"/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8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8" fontId="3" fillId="0" borderId="4" xfId="0" applyNumberFormat="1" applyFont="1" applyBorder="1" applyAlignment="1">
      <alignment horizontal="center" vertical="center" wrapText="1"/>
    </xf>
    <xf numFmtId="8" fontId="6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4" xfId="0" applyFont="1" applyBorder="1"/>
    <xf numFmtId="8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Border="1"/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12" fillId="0" borderId="4" xfId="0" applyNumberFormat="1" applyFont="1" applyBorder="1"/>
    <xf numFmtId="0" fontId="0" fillId="0" borderId="0" xfId="0" applyAlignment="1">
      <alignment wrapText="1"/>
    </xf>
    <xf numFmtId="164" fontId="0" fillId="0" borderId="0" xfId="0" applyNumberFormat="1"/>
    <xf numFmtId="14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8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164" fontId="20" fillId="0" borderId="4" xfId="0" applyNumberFormat="1" applyFont="1" applyFill="1" applyBorder="1" applyAlignment="1">
      <alignment horizontal="center" vertical="center" wrapText="1"/>
    </xf>
    <xf numFmtId="8" fontId="19" fillId="0" borderId="4" xfId="0" applyNumberFormat="1" applyFont="1" applyFill="1" applyBorder="1" applyAlignment="1">
      <alignment horizontal="center" vertical="center" wrapText="1"/>
    </xf>
    <xf numFmtId="0" fontId="19" fillId="4" borderId="4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8" fontId="0" fillId="0" borderId="0" xfId="0" applyNumberFormat="1"/>
    <xf numFmtId="0" fontId="0" fillId="0" borderId="0" xfId="0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8" fontId="3" fillId="0" borderId="7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8" fontId="6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8" fontId="3" fillId="0" borderId="10" xfId="0" applyNumberFormat="1" applyFont="1" applyBorder="1" applyAlignment="1">
      <alignment horizontal="center" vertical="center" wrapText="1"/>
    </xf>
    <xf numFmtId="8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8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8" fontId="19" fillId="0" borderId="1" xfId="0" applyNumberFormat="1" applyFont="1" applyFill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14" fontId="15" fillId="0" borderId="0" xfId="0" applyNumberFormat="1" applyFont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8" fontId="17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1" fillId="0" borderId="1" xfId="0" applyNumberFormat="1" applyFont="1" applyBorder="1" applyAlignment="1">
      <alignment horizontal="center" vertical="center" wrapText="1"/>
    </xf>
    <xf numFmtId="8" fontId="20" fillId="0" borderId="9" xfId="0" applyNumberFormat="1" applyFont="1" applyFill="1" applyBorder="1" applyAlignment="1">
      <alignment horizontal="center" vertical="center" wrapText="1"/>
    </xf>
    <xf numFmtId="8" fontId="19" fillId="0" borderId="10" xfId="0" applyNumberFormat="1" applyFont="1" applyFill="1" applyBorder="1" applyAlignment="1">
      <alignment horizontal="center" vertical="center" wrapText="1"/>
    </xf>
    <xf numFmtId="8" fontId="20" fillId="0" borderId="5" xfId="0" applyNumberFormat="1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21" fillId="0" borderId="4" xfId="0" applyNumberFormat="1" applyFont="1" applyBorder="1"/>
    <xf numFmtId="164" fontId="24" fillId="0" borderId="4" xfId="0" applyNumberFormat="1" applyFont="1" applyBorder="1"/>
    <xf numFmtId="0" fontId="21" fillId="0" borderId="4" xfId="0" applyFont="1" applyBorder="1"/>
    <xf numFmtId="0" fontId="15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164" fontId="16" fillId="5" borderId="1" xfId="0" applyNumberFormat="1" applyFont="1" applyFill="1" applyBorder="1" applyAlignment="1">
      <alignment horizontal="center" vertical="center" wrapText="1"/>
    </xf>
    <xf numFmtId="8" fontId="17" fillId="5" borderId="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9" fillId="5" borderId="4" xfId="0" applyNumberFormat="1" applyFont="1" applyFill="1" applyBorder="1" applyAlignment="1">
      <alignment horizontal="center" vertical="center" wrapText="1"/>
    </xf>
    <xf numFmtId="164" fontId="20" fillId="5" borderId="4" xfId="0" applyNumberFormat="1" applyFont="1" applyFill="1" applyBorder="1" applyAlignment="1">
      <alignment horizontal="center" vertical="center" wrapText="1"/>
    </xf>
    <xf numFmtId="8" fontId="19" fillId="5" borderId="4" xfId="0" applyNumberFormat="1" applyFont="1" applyFill="1" applyBorder="1" applyAlignment="1">
      <alignment horizontal="center" vertical="center" wrapText="1"/>
    </xf>
    <xf numFmtId="14" fontId="15" fillId="5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21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8" fontId="20" fillId="4" borderId="5" xfId="0" applyNumberFormat="1" applyFont="1" applyFill="1" applyBorder="1" applyAlignment="1">
      <alignment horizontal="center" vertical="center" wrapText="1"/>
    </xf>
    <xf numFmtId="8" fontId="19" fillId="4" borderId="4" xfId="0" applyNumberFormat="1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1" fillId="5" borderId="1" xfId="0" applyNumberFormat="1" applyFont="1" applyFill="1" applyBorder="1" applyAlignment="1">
      <alignment horizontal="center" vertical="center" wrapText="1"/>
    </xf>
    <xf numFmtId="8" fontId="20" fillId="5" borderId="5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8" fontId="3" fillId="0" borderId="16" xfId="0" applyNumberFormat="1" applyFont="1" applyBorder="1" applyAlignment="1">
      <alignment horizontal="center" vertical="center" wrapText="1"/>
    </xf>
    <xf numFmtId="164" fontId="20" fillId="4" borderId="4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Fill="1" applyBorder="1" applyAlignment="1">
      <alignment horizontal="center" vertical="center" wrapText="1"/>
    </xf>
    <xf numFmtId="8" fontId="19" fillId="0" borderId="7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8" fontId="17" fillId="4" borderId="1" xfId="0" applyNumberFormat="1" applyFont="1" applyFill="1" applyBorder="1" applyAlignment="1">
      <alignment horizontal="center" vertical="center" wrapText="1"/>
    </xf>
    <xf numFmtId="0" fontId="19" fillId="4" borderId="1" xfId="0" applyNumberFormat="1" applyFont="1" applyFill="1" applyBorder="1" applyAlignment="1">
      <alignment horizontal="center" vertical="center" wrapText="1"/>
    </xf>
    <xf numFmtId="164" fontId="20" fillId="4" borderId="1" xfId="0" applyNumberFormat="1" applyFont="1" applyFill="1" applyBorder="1" applyAlignment="1">
      <alignment horizontal="center" vertical="center" wrapText="1"/>
    </xf>
    <xf numFmtId="8" fontId="19" fillId="4" borderId="1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M9" sqref="M9"/>
    </sheetView>
  </sheetViews>
  <sheetFormatPr baseColWidth="10" defaultRowHeight="15" x14ac:dyDescent="0.25"/>
  <cols>
    <col min="1" max="1" width="12.5703125" customWidth="1"/>
    <col min="2" max="2" width="13.28515625" customWidth="1"/>
    <col min="3" max="3" width="11.42578125" customWidth="1"/>
    <col min="4" max="6" width="10.85546875" customWidth="1"/>
    <col min="9" max="9" width="10.140625" customWidth="1"/>
    <col min="14" max="14" width="9.28515625" customWidth="1"/>
  </cols>
  <sheetData>
    <row r="1" spans="1:18" ht="21" x14ac:dyDescent="0.3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8" ht="30" x14ac:dyDescent="0.25">
      <c r="N2" s="1" t="s">
        <v>54</v>
      </c>
      <c r="O2" s="1" t="s">
        <v>57</v>
      </c>
      <c r="P2" s="1" t="s">
        <v>55</v>
      </c>
    </row>
    <row r="3" spans="1:18" ht="90" x14ac:dyDescent="0.25">
      <c r="A3" s="3" t="s">
        <v>7</v>
      </c>
      <c r="B3" s="3" t="s">
        <v>1</v>
      </c>
      <c r="C3" s="3" t="s">
        <v>2</v>
      </c>
      <c r="D3" s="3" t="s">
        <v>3</v>
      </c>
      <c r="E3" s="3" t="s">
        <v>61</v>
      </c>
      <c r="F3" s="3" t="s">
        <v>60</v>
      </c>
      <c r="G3" s="3" t="s">
        <v>58</v>
      </c>
      <c r="H3" s="3" t="s">
        <v>59</v>
      </c>
      <c r="I3" s="3" t="s">
        <v>17</v>
      </c>
      <c r="J3" s="3" t="s">
        <v>18</v>
      </c>
      <c r="K3" s="3" t="s">
        <v>19</v>
      </c>
      <c r="L3" s="4" t="s">
        <v>13</v>
      </c>
      <c r="M3" s="4" t="s">
        <v>10</v>
      </c>
      <c r="R3" s="1" t="s">
        <v>94</v>
      </c>
    </row>
    <row r="4" spans="1:18" ht="30" x14ac:dyDescent="0.25">
      <c r="A4" s="16">
        <v>41695</v>
      </c>
      <c r="B4" s="11" t="s">
        <v>15</v>
      </c>
      <c r="C4" s="11">
        <v>132</v>
      </c>
      <c r="D4" s="18"/>
      <c r="E4" s="109">
        <v>4.24</v>
      </c>
      <c r="F4" s="18"/>
      <c r="G4" s="17">
        <v>4.24</v>
      </c>
      <c r="H4" s="18"/>
      <c r="I4" s="12">
        <f>SUM(C4*G4)</f>
        <v>559.68000000000006</v>
      </c>
      <c r="J4" s="19"/>
      <c r="K4" s="13">
        <f>SUM(I4+J4)</f>
        <v>559.68000000000006</v>
      </c>
      <c r="L4" s="14">
        <f>INDEX(Bowlcenter!$A:$J,COUNT(Bowlcenter!$G:$G)+3,7)</f>
        <v>107</v>
      </c>
      <c r="M4" s="18"/>
      <c r="N4" s="133">
        <f>SUM(C4*G4)</f>
        <v>559.68000000000006</v>
      </c>
      <c r="O4" s="131">
        <f>SUM(N4)-L4*G4</f>
        <v>106.00000000000006</v>
      </c>
      <c r="P4" s="134">
        <f>SUM(N4-O4)</f>
        <v>453.68</v>
      </c>
    </row>
    <row r="5" spans="1:18" ht="45" x14ac:dyDescent="0.25">
      <c r="A5" s="56">
        <v>41695</v>
      </c>
      <c r="B5" s="57" t="s">
        <v>14</v>
      </c>
      <c r="C5" s="57">
        <v>109</v>
      </c>
      <c r="D5" s="58"/>
      <c r="E5" s="109">
        <v>4.3499999999999996</v>
      </c>
      <c r="F5" s="58"/>
      <c r="G5" s="59">
        <v>4</v>
      </c>
      <c r="H5" s="58"/>
      <c r="I5" s="60">
        <f>SUM(C5*G5)</f>
        <v>436</v>
      </c>
      <c r="J5" s="61"/>
      <c r="K5" s="62">
        <f>SUM(I5+J5)</f>
        <v>436</v>
      </c>
      <c r="L5" s="63">
        <f>INDEX('Piscine Aubergenville'!$A:$J,COUNT('Piscine Aubergenville'!$G:$G)+3,7)</f>
        <v>120</v>
      </c>
      <c r="M5" s="118"/>
      <c r="N5" s="52">
        <f>SUM(C5*G5)</f>
        <v>436</v>
      </c>
      <c r="O5" s="51">
        <f>SUM(N5)-L5*G5</f>
        <v>-44</v>
      </c>
      <c r="P5" s="54">
        <f>SUM(N5-O5)</f>
        <v>480</v>
      </c>
      <c r="R5" s="36"/>
    </row>
    <row r="6" spans="1:18" x14ac:dyDescent="0.25">
      <c r="A6" s="71"/>
      <c r="B6" s="71"/>
      <c r="C6" s="71"/>
      <c r="D6" s="71"/>
      <c r="E6" s="71"/>
      <c r="F6" s="71"/>
      <c r="G6" s="71"/>
      <c r="H6" s="72" t="s">
        <v>20</v>
      </c>
      <c r="I6" s="71"/>
      <c r="J6" s="71"/>
      <c r="K6" s="73"/>
      <c r="L6" s="74"/>
      <c r="M6" s="71"/>
      <c r="N6" s="50"/>
      <c r="O6" s="132"/>
      <c r="P6" s="55"/>
    </row>
    <row r="7" spans="1:18" ht="90" x14ac:dyDescent="0.25">
      <c r="A7" s="6">
        <v>41690</v>
      </c>
      <c r="B7" s="2" t="s">
        <v>21</v>
      </c>
      <c r="C7" s="2">
        <v>100</v>
      </c>
      <c r="D7" s="2">
        <v>0</v>
      </c>
      <c r="E7" s="109">
        <v>20</v>
      </c>
      <c r="F7" s="5">
        <v>0</v>
      </c>
      <c r="G7" s="5">
        <v>20</v>
      </c>
      <c r="H7" s="5">
        <v>0</v>
      </c>
      <c r="I7" s="8">
        <f>SUM(C7*G7)</f>
        <v>2000</v>
      </c>
      <c r="J7" s="8">
        <v>0</v>
      </c>
      <c r="K7" s="9">
        <f>SUM(I7+J7)</f>
        <v>2000</v>
      </c>
      <c r="L7" s="108">
        <f>INDEX('Parc Zoologique de Thoiry'!$A:$J,COUNT('Parc Zoologique de Thoiry'!$G:$G)+3,7)</f>
        <v>84</v>
      </c>
      <c r="M7" s="75">
        <v>0</v>
      </c>
      <c r="N7" s="52">
        <f>SUM(C7*G7)</f>
        <v>2000</v>
      </c>
      <c r="O7" s="51">
        <f>SUM(N7)-L7*G7</f>
        <v>320</v>
      </c>
      <c r="P7" s="54">
        <f t="shared" ref="P7:P15" si="0">SUM(N7-O7)</f>
        <v>1680</v>
      </c>
    </row>
    <row r="8" spans="1:18" x14ac:dyDescent="0.25">
      <c r="A8" s="76"/>
      <c r="B8" s="76"/>
      <c r="C8" s="76"/>
      <c r="D8" s="76"/>
      <c r="E8" s="76"/>
      <c r="F8" s="76"/>
      <c r="G8" s="76"/>
      <c r="H8" s="72" t="s">
        <v>12</v>
      </c>
      <c r="I8" s="76"/>
      <c r="J8" s="76"/>
      <c r="K8" s="73"/>
      <c r="L8" s="76"/>
      <c r="M8" s="76"/>
      <c r="N8" s="50"/>
      <c r="O8" s="132"/>
      <c r="P8" s="55"/>
    </row>
    <row r="9" spans="1:18" ht="30" x14ac:dyDescent="0.25">
      <c r="A9" s="6">
        <v>41690</v>
      </c>
      <c r="B9" s="2" t="s">
        <v>11</v>
      </c>
      <c r="C9" s="2">
        <v>40</v>
      </c>
      <c r="D9" s="2">
        <v>40</v>
      </c>
      <c r="E9" s="109"/>
      <c r="F9" s="2"/>
      <c r="G9" s="5">
        <v>20</v>
      </c>
      <c r="H9" s="7">
        <v>14</v>
      </c>
      <c r="I9" s="8">
        <f>SUM(C9*G9)</f>
        <v>800</v>
      </c>
      <c r="J9" s="8">
        <f>SUM(D9*H9)</f>
        <v>560</v>
      </c>
      <c r="K9" s="9">
        <f t="shared" ref="K9:K15" si="1">SUM(I9+J9)</f>
        <v>1360</v>
      </c>
      <c r="L9" s="10">
        <f>INDEX('ZooParc de Beauval'!$A:$M,COUNT('ZooParc de Beauval'!$L:$L)+3,12)</f>
        <v>26</v>
      </c>
      <c r="M9" s="75">
        <f>INDEX('ZooParc de Beauval'!$A:$M,COUNT('ZooParc de Beauval'!$L:$L)+3,13)</f>
        <v>34</v>
      </c>
      <c r="N9" s="53">
        <f t="shared" ref="N9:N15" si="2">SUM(C9*G9+D9*H9)</f>
        <v>1360</v>
      </c>
      <c r="O9" s="51">
        <f t="shared" ref="O9:O15" si="3">SUM(N9)-L9*G9</f>
        <v>840</v>
      </c>
      <c r="P9" s="54">
        <f t="shared" si="0"/>
        <v>520</v>
      </c>
    </row>
    <row r="10" spans="1:18" ht="30" x14ac:dyDescent="0.25">
      <c r="A10" s="64">
        <v>41729</v>
      </c>
      <c r="B10" s="65" t="s">
        <v>15</v>
      </c>
      <c r="C10" s="65">
        <v>264</v>
      </c>
      <c r="D10" s="66"/>
      <c r="E10" s="109">
        <v>4.24</v>
      </c>
      <c r="F10" s="66"/>
      <c r="G10" s="67">
        <v>4.24</v>
      </c>
      <c r="H10" s="66"/>
      <c r="I10" s="68">
        <f>SUM(C10*G10)</f>
        <v>1119.3600000000001</v>
      </c>
      <c r="J10" s="66"/>
      <c r="K10" s="69">
        <f t="shared" si="1"/>
        <v>1119.3600000000001</v>
      </c>
      <c r="L10" s="70">
        <f>INDEX(Bowlcenter!$A:$J,COUNT(Bowlcenter!$G:$G)+3,7)</f>
        <v>107</v>
      </c>
      <c r="M10" s="66"/>
      <c r="N10" s="53">
        <f t="shared" si="2"/>
        <v>1119.3600000000001</v>
      </c>
      <c r="O10" s="51">
        <f t="shared" si="3"/>
        <v>665.68000000000006</v>
      </c>
      <c r="P10" s="54">
        <f t="shared" si="0"/>
        <v>453.68000000000006</v>
      </c>
      <c r="Q10" s="1" t="s">
        <v>62</v>
      </c>
      <c r="R10" s="36"/>
    </row>
    <row r="11" spans="1:18" ht="30" x14ac:dyDescent="0.25">
      <c r="A11" s="11" t="s">
        <v>70</v>
      </c>
      <c r="B11" s="11" t="s">
        <v>69</v>
      </c>
      <c r="C11" s="11">
        <v>50</v>
      </c>
      <c r="D11" s="66"/>
      <c r="E11" s="109">
        <v>5.3</v>
      </c>
      <c r="F11" s="66"/>
      <c r="G11" s="17">
        <v>5.3</v>
      </c>
      <c r="H11" s="66"/>
      <c r="I11" s="120">
        <f t="shared" ref="I11:I15" si="4">SUM(C11*G11)</f>
        <v>265</v>
      </c>
      <c r="J11" s="66"/>
      <c r="K11" s="13">
        <f t="shared" si="1"/>
        <v>265</v>
      </c>
      <c r="L11" s="14">
        <f>INDEX('Bowling Stadium'!$A:$J,COUNT('Bowling Stadium'!$G:$G)+3,7)</f>
        <v>50</v>
      </c>
      <c r="M11" s="66"/>
      <c r="N11" s="53">
        <f t="shared" si="2"/>
        <v>265</v>
      </c>
      <c r="O11" s="51">
        <f t="shared" si="3"/>
        <v>0</v>
      </c>
      <c r="P11" s="54">
        <f t="shared" si="0"/>
        <v>265</v>
      </c>
      <c r="Q11" s="1" t="s">
        <v>93</v>
      </c>
    </row>
    <row r="12" spans="1:18" ht="45" x14ac:dyDescent="0.25">
      <c r="A12" s="16">
        <v>41807</v>
      </c>
      <c r="B12" s="11" t="s">
        <v>14</v>
      </c>
      <c r="C12" s="57">
        <v>100</v>
      </c>
      <c r="D12" s="58"/>
      <c r="E12" s="109">
        <v>4.3499999999999996</v>
      </c>
      <c r="F12" s="58"/>
      <c r="G12" s="59">
        <v>4</v>
      </c>
      <c r="H12" s="118"/>
      <c r="I12" s="8">
        <f>SUM(C12*G12)</f>
        <v>400</v>
      </c>
      <c r="J12" s="119"/>
      <c r="K12" s="62">
        <f t="shared" si="1"/>
        <v>400</v>
      </c>
      <c r="L12" s="63">
        <f>INDEX('Piscine Aubergenville'!$A:$J,COUNT('Piscine Aubergenville'!$G:$G)+3,7)</f>
        <v>120</v>
      </c>
      <c r="M12" s="58"/>
      <c r="N12" s="53">
        <f t="shared" si="2"/>
        <v>400</v>
      </c>
      <c r="O12" s="51">
        <f t="shared" si="3"/>
        <v>-80</v>
      </c>
      <c r="P12" s="54">
        <f t="shared" si="0"/>
        <v>480</v>
      </c>
      <c r="Q12" s="1" t="s">
        <v>78</v>
      </c>
      <c r="R12" s="36">
        <f>SUM(C12*E12)</f>
        <v>434.99999999999994</v>
      </c>
    </row>
    <row r="13" spans="1:18" ht="45" x14ac:dyDescent="0.25">
      <c r="A13" s="16">
        <v>41965</v>
      </c>
      <c r="B13" s="11" t="s">
        <v>14</v>
      </c>
      <c r="C13" s="11">
        <v>100</v>
      </c>
      <c r="D13" s="58"/>
      <c r="E13" s="109">
        <v>4.42</v>
      </c>
      <c r="F13" s="58"/>
      <c r="G13" s="17">
        <v>4</v>
      </c>
      <c r="H13" s="118"/>
      <c r="I13" s="68">
        <f t="shared" si="4"/>
        <v>400</v>
      </c>
      <c r="J13" s="119"/>
      <c r="K13" s="13">
        <f t="shared" si="1"/>
        <v>400</v>
      </c>
      <c r="L13" s="14">
        <f>INDEX('Piscine Aubergenville'!$A:$J,COUNT('Piscine Aubergenville'!$G:$G)+3,7)</f>
        <v>120</v>
      </c>
      <c r="M13" s="58"/>
      <c r="N13" s="53">
        <f t="shared" si="2"/>
        <v>400</v>
      </c>
      <c r="O13" s="51">
        <f t="shared" si="3"/>
        <v>-80</v>
      </c>
      <c r="P13" s="54">
        <f t="shared" si="0"/>
        <v>480</v>
      </c>
      <c r="Q13" s="1" t="s">
        <v>78</v>
      </c>
      <c r="R13" s="36">
        <f>SUM(C13*E13)</f>
        <v>442</v>
      </c>
    </row>
    <row r="14" spans="1:18" x14ac:dyDescent="0.25">
      <c r="A14" s="11"/>
      <c r="B14" s="11"/>
      <c r="C14" s="11"/>
      <c r="D14" s="11"/>
      <c r="E14" s="109"/>
      <c r="F14" s="11"/>
      <c r="G14" s="17"/>
      <c r="H14" s="17"/>
      <c r="I14" s="68">
        <f t="shared" si="4"/>
        <v>0</v>
      </c>
      <c r="J14" s="8">
        <f>SUM(D14*H14)</f>
        <v>0</v>
      </c>
      <c r="K14" s="13">
        <f t="shared" si="1"/>
        <v>0</v>
      </c>
      <c r="L14" s="14">
        <v>0</v>
      </c>
      <c r="M14" s="15">
        <v>0</v>
      </c>
      <c r="N14" s="53">
        <f t="shared" si="2"/>
        <v>0</v>
      </c>
      <c r="O14" s="51">
        <f t="shared" si="3"/>
        <v>0</v>
      </c>
      <c r="P14" s="54">
        <f t="shared" si="0"/>
        <v>0</v>
      </c>
    </row>
    <row r="15" spans="1:18" x14ac:dyDescent="0.25">
      <c r="A15" s="11"/>
      <c r="B15" s="11"/>
      <c r="C15" s="11"/>
      <c r="D15" s="11"/>
      <c r="E15" s="109"/>
      <c r="F15" s="11"/>
      <c r="G15" s="17"/>
      <c r="H15" s="17"/>
      <c r="I15" s="68">
        <f t="shared" si="4"/>
        <v>0</v>
      </c>
      <c r="J15" s="8">
        <f>SUM(D15*H15)</f>
        <v>0</v>
      </c>
      <c r="K15" s="13">
        <f t="shared" si="1"/>
        <v>0</v>
      </c>
      <c r="L15" s="14">
        <v>0</v>
      </c>
      <c r="M15" s="15">
        <v>0</v>
      </c>
      <c r="N15" s="53">
        <f t="shared" si="2"/>
        <v>0</v>
      </c>
      <c r="O15" s="51">
        <f t="shared" si="3"/>
        <v>0</v>
      </c>
      <c r="P15" s="54">
        <f t="shared" si="0"/>
        <v>0</v>
      </c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24"/>
      <c r="E19" s="24"/>
      <c r="F19" s="24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mergeCells count="1">
    <mergeCell ref="A1:M1"/>
  </mergeCells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25" zoomScale="85" zoomScaleNormal="85" workbookViewId="0">
      <selection activeCell="K27" sqref="K27"/>
    </sheetView>
  </sheetViews>
  <sheetFormatPr baseColWidth="10" defaultRowHeight="15" x14ac:dyDescent="0.25"/>
  <cols>
    <col min="1" max="1" width="12.28515625" bestFit="1" customWidth="1"/>
    <col min="2" max="2" width="18" customWidth="1"/>
    <col min="3" max="3" width="11" customWidth="1"/>
    <col min="4" max="4" width="9.28515625" customWidth="1"/>
    <col min="5" max="5" width="10.5703125" customWidth="1"/>
    <col min="6" max="6" width="9.28515625" customWidth="1"/>
    <col min="7" max="7" width="10.140625" customWidth="1"/>
    <col min="8" max="8" width="12.85546875" customWidth="1"/>
    <col min="9" max="9" width="10.85546875" customWidth="1"/>
    <col min="10" max="10" width="12.5703125" customWidth="1"/>
  </cols>
  <sheetData>
    <row r="1" spans="1:17" ht="21" x14ac:dyDescent="0.35">
      <c r="A1" s="135" t="s">
        <v>25</v>
      </c>
      <c r="B1" s="135"/>
      <c r="C1" s="135"/>
      <c r="D1" s="135"/>
      <c r="E1" s="135"/>
      <c r="F1" s="135"/>
      <c r="G1" s="135"/>
      <c r="H1" s="135"/>
      <c r="I1" s="135"/>
      <c r="J1" s="135"/>
    </row>
    <row r="3" spans="1:17" ht="47.25" x14ac:dyDescent="0.25">
      <c r="A3" s="77" t="s">
        <v>6</v>
      </c>
      <c r="B3" s="77" t="s">
        <v>5</v>
      </c>
      <c r="C3" s="77" t="s">
        <v>26</v>
      </c>
      <c r="D3" s="77" t="s">
        <v>27</v>
      </c>
      <c r="E3" s="77" t="s">
        <v>83</v>
      </c>
      <c r="F3" s="77" t="s">
        <v>29</v>
      </c>
      <c r="G3" s="78" t="s">
        <v>32</v>
      </c>
      <c r="H3" s="79" t="s">
        <v>22</v>
      </c>
      <c r="I3" s="79" t="s">
        <v>43</v>
      </c>
      <c r="J3" s="79" t="s">
        <v>23</v>
      </c>
    </row>
    <row r="4" spans="1:17" ht="15.75" x14ac:dyDescent="0.25">
      <c r="A4" s="37"/>
      <c r="B4" s="38"/>
      <c r="C4" s="39">
        <v>132</v>
      </c>
      <c r="D4" s="40">
        <v>4.24</v>
      </c>
      <c r="E4" s="39"/>
      <c r="F4" s="41">
        <f>SUM(D4*E4)</f>
        <v>0</v>
      </c>
      <c r="G4" s="42">
        <f>SUM(C4-E4)</f>
        <v>132</v>
      </c>
      <c r="H4" s="43"/>
      <c r="I4" s="44"/>
      <c r="J4" s="45"/>
    </row>
    <row r="5" spans="1:17" ht="31.5" x14ac:dyDescent="0.25">
      <c r="A5" s="37">
        <v>41693</v>
      </c>
      <c r="B5" s="38" t="s">
        <v>40</v>
      </c>
      <c r="C5" s="39">
        <f>SUM(G4)</f>
        <v>132</v>
      </c>
      <c r="D5" s="40">
        <v>4.24</v>
      </c>
      <c r="E5" s="39">
        <v>30</v>
      </c>
      <c r="F5" s="41">
        <f t="shared" ref="F5:F14" si="0">SUM(D5*E5)</f>
        <v>127.2</v>
      </c>
      <c r="G5" s="42">
        <f t="shared" ref="G5:G14" si="1">SUM(C5-E5)</f>
        <v>102</v>
      </c>
      <c r="H5" s="43"/>
      <c r="I5" s="44"/>
      <c r="J5" s="45"/>
    </row>
    <row r="6" spans="1:17" ht="31.5" x14ac:dyDescent="0.25">
      <c r="A6" s="37">
        <v>41701</v>
      </c>
      <c r="B6" s="38" t="s">
        <v>41</v>
      </c>
      <c r="C6" s="39">
        <f t="shared" ref="C6:C11" si="2">SUM(G5)</f>
        <v>102</v>
      </c>
      <c r="D6" s="40">
        <v>4.24</v>
      </c>
      <c r="E6" s="39">
        <v>8</v>
      </c>
      <c r="F6" s="41">
        <f t="shared" si="0"/>
        <v>33.92</v>
      </c>
      <c r="G6" s="42">
        <f t="shared" si="1"/>
        <v>94</v>
      </c>
      <c r="H6" s="43"/>
      <c r="I6" s="44"/>
      <c r="J6" s="45"/>
    </row>
    <row r="7" spans="1:17" ht="31.5" x14ac:dyDescent="0.25">
      <c r="A7" s="37">
        <v>41702</v>
      </c>
      <c r="B7" s="38" t="s">
        <v>42</v>
      </c>
      <c r="C7" s="39">
        <f t="shared" si="2"/>
        <v>94</v>
      </c>
      <c r="D7" s="40">
        <v>4.24</v>
      </c>
      <c r="E7" s="39">
        <v>40</v>
      </c>
      <c r="F7" s="41">
        <f t="shared" si="0"/>
        <v>169.60000000000002</v>
      </c>
      <c r="G7" s="42">
        <f t="shared" si="1"/>
        <v>54</v>
      </c>
      <c r="H7" s="43"/>
      <c r="I7" s="44"/>
      <c r="J7" s="45"/>
    </row>
    <row r="8" spans="1:17" ht="47.25" x14ac:dyDescent="0.25">
      <c r="A8" s="37">
        <v>41705</v>
      </c>
      <c r="B8" s="38" t="s">
        <v>85</v>
      </c>
      <c r="C8" s="39">
        <f t="shared" si="2"/>
        <v>54</v>
      </c>
      <c r="D8" s="40">
        <v>4.24</v>
      </c>
      <c r="E8" s="39">
        <v>15</v>
      </c>
      <c r="F8" s="41">
        <f t="shared" si="0"/>
        <v>63.6</v>
      </c>
      <c r="G8" s="42">
        <f t="shared" si="1"/>
        <v>39</v>
      </c>
      <c r="H8" s="46"/>
      <c r="I8" s="44"/>
      <c r="J8" s="45"/>
    </row>
    <row r="9" spans="1:17" ht="31.5" x14ac:dyDescent="0.25">
      <c r="A9" s="37">
        <v>41712</v>
      </c>
      <c r="B9" s="38" t="s">
        <v>84</v>
      </c>
      <c r="C9" s="39">
        <f t="shared" si="2"/>
        <v>39</v>
      </c>
      <c r="D9" s="40">
        <v>4.24</v>
      </c>
      <c r="E9" s="39">
        <v>5</v>
      </c>
      <c r="F9" s="41">
        <f t="shared" si="0"/>
        <v>21.200000000000003</v>
      </c>
      <c r="G9" s="42">
        <f t="shared" si="1"/>
        <v>34</v>
      </c>
      <c r="H9" s="43"/>
      <c r="I9" s="44"/>
      <c r="J9" s="45"/>
    </row>
    <row r="10" spans="1:17" ht="31.5" x14ac:dyDescent="0.25">
      <c r="A10" s="47" t="s">
        <v>44</v>
      </c>
      <c r="B10" s="38" t="s">
        <v>76</v>
      </c>
      <c r="C10" s="39">
        <f t="shared" si="2"/>
        <v>34</v>
      </c>
      <c r="D10" s="40">
        <v>4.24</v>
      </c>
      <c r="E10" s="39">
        <v>10</v>
      </c>
      <c r="F10" s="41">
        <f t="shared" si="0"/>
        <v>42.400000000000006</v>
      </c>
      <c r="G10" s="42">
        <f t="shared" si="1"/>
        <v>24</v>
      </c>
      <c r="H10" s="43"/>
      <c r="I10" s="44"/>
      <c r="J10" s="45"/>
    </row>
    <row r="11" spans="1:17" ht="31.5" x14ac:dyDescent="0.25">
      <c r="A11" s="47" t="s">
        <v>44</v>
      </c>
      <c r="B11" s="38" t="s">
        <v>76</v>
      </c>
      <c r="C11" s="39">
        <f t="shared" si="2"/>
        <v>24</v>
      </c>
      <c r="D11" s="40">
        <v>4.24</v>
      </c>
      <c r="E11" s="39">
        <v>3</v>
      </c>
      <c r="F11" s="41">
        <f t="shared" si="0"/>
        <v>12.72</v>
      </c>
      <c r="G11" s="42">
        <f t="shared" si="1"/>
        <v>21</v>
      </c>
      <c r="H11" s="46"/>
      <c r="I11" s="44"/>
      <c r="J11" s="45"/>
      <c r="K11" s="49">
        <f>SUM(F5:F11)</f>
        <v>470.6400000000001</v>
      </c>
    </row>
    <row r="12" spans="1:17" ht="15.75" x14ac:dyDescent="0.25">
      <c r="A12" s="107">
        <v>41729</v>
      </c>
      <c r="B12" s="99" t="s">
        <v>56</v>
      </c>
      <c r="C12" s="100">
        <v>264</v>
      </c>
      <c r="D12" s="101"/>
      <c r="E12" s="100"/>
      <c r="F12" s="102"/>
      <c r="G12" s="103">
        <f>SUM(C12+G11)</f>
        <v>285</v>
      </c>
      <c r="H12" s="104"/>
      <c r="I12" s="105"/>
      <c r="J12" s="106"/>
    </row>
    <row r="13" spans="1:17" ht="47.25" x14ac:dyDescent="0.25">
      <c r="A13" s="37">
        <v>41729</v>
      </c>
      <c r="B13" s="38" t="s">
        <v>86</v>
      </c>
      <c r="C13" s="39">
        <f>SUM(G12)</f>
        <v>285</v>
      </c>
      <c r="D13" s="40">
        <v>4.24</v>
      </c>
      <c r="E13" s="39">
        <v>10</v>
      </c>
      <c r="F13" s="41">
        <f t="shared" si="0"/>
        <v>42.400000000000006</v>
      </c>
      <c r="G13" s="42">
        <f t="shared" si="1"/>
        <v>275</v>
      </c>
      <c r="H13" s="43"/>
      <c r="I13" s="44"/>
      <c r="J13" s="45"/>
    </row>
    <row r="14" spans="1:17" ht="31.5" x14ac:dyDescent="0.25">
      <c r="A14" s="37">
        <v>41757</v>
      </c>
      <c r="B14" s="38" t="s">
        <v>45</v>
      </c>
      <c r="C14" s="39">
        <f t="shared" ref="C14:C37" si="3">SUM(G13)</f>
        <v>275</v>
      </c>
      <c r="D14" s="40">
        <v>4.24</v>
      </c>
      <c r="E14" s="39">
        <v>24</v>
      </c>
      <c r="F14" s="41">
        <f t="shared" si="0"/>
        <v>101.76</v>
      </c>
      <c r="G14" s="42">
        <f t="shared" si="1"/>
        <v>251</v>
      </c>
      <c r="H14" s="43"/>
      <c r="I14" s="44"/>
      <c r="J14" s="48"/>
    </row>
    <row r="15" spans="1:17" ht="50.25" customHeight="1" x14ac:dyDescent="0.25">
      <c r="A15" s="37">
        <v>41758</v>
      </c>
      <c r="B15" s="38" t="s">
        <v>46</v>
      </c>
      <c r="C15" s="39">
        <f t="shared" si="3"/>
        <v>251</v>
      </c>
      <c r="D15" s="40">
        <v>4.24</v>
      </c>
      <c r="E15" s="39">
        <v>7</v>
      </c>
      <c r="F15" s="41">
        <f t="shared" ref="F15:F24" si="4">SUM(D15*E15)</f>
        <v>29.68</v>
      </c>
      <c r="G15" s="42">
        <f t="shared" ref="G15:G24" si="5">SUM(C15-E15)</f>
        <v>244</v>
      </c>
      <c r="H15" s="43"/>
      <c r="I15" s="44"/>
      <c r="J15" s="45"/>
    </row>
    <row r="16" spans="1:17" ht="47.25" x14ac:dyDescent="0.25">
      <c r="A16" s="37">
        <v>41771</v>
      </c>
      <c r="B16" s="38" t="s">
        <v>64</v>
      </c>
      <c r="C16" s="39">
        <f t="shared" si="3"/>
        <v>244</v>
      </c>
      <c r="D16" s="40">
        <v>4.24</v>
      </c>
      <c r="E16" s="39">
        <v>5</v>
      </c>
      <c r="F16" s="41">
        <f t="shared" si="4"/>
        <v>21.200000000000003</v>
      </c>
      <c r="G16" s="42">
        <f t="shared" si="5"/>
        <v>239</v>
      </c>
      <c r="H16" s="43"/>
      <c r="I16" s="44"/>
      <c r="J16" s="48"/>
      <c r="K16" s="49"/>
      <c r="L16" s="49"/>
      <c r="Q16" s="23"/>
    </row>
    <row r="17" spans="1:13" ht="31.5" x14ac:dyDescent="0.25">
      <c r="A17" s="37">
        <v>41779</v>
      </c>
      <c r="B17" s="38" t="s">
        <v>63</v>
      </c>
      <c r="C17" s="39">
        <f t="shared" si="3"/>
        <v>239</v>
      </c>
      <c r="D17" s="40">
        <v>4.24</v>
      </c>
      <c r="E17" s="39">
        <v>3</v>
      </c>
      <c r="F17" s="41">
        <f t="shared" si="4"/>
        <v>12.72</v>
      </c>
      <c r="G17" s="42">
        <f t="shared" si="5"/>
        <v>236</v>
      </c>
      <c r="H17" s="43"/>
      <c r="I17" s="44"/>
      <c r="J17" s="45"/>
    </row>
    <row r="18" spans="1:13" ht="47.25" x14ac:dyDescent="0.25">
      <c r="A18" s="37">
        <v>41786</v>
      </c>
      <c r="B18" s="38" t="s">
        <v>65</v>
      </c>
      <c r="C18" s="39">
        <f t="shared" si="3"/>
        <v>236</v>
      </c>
      <c r="D18" s="40">
        <v>4.24</v>
      </c>
      <c r="E18" s="39">
        <v>15</v>
      </c>
      <c r="F18" s="41">
        <f t="shared" si="4"/>
        <v>63.6</v>
      </c>
      <c r="G18" s="42">
        <f t="shared" si="5"/>
        <v>221</v>
      </c>
      <c r="H18" s="43"/>
      <c r="I18" s="44"/>
      <c r="J18" s="48"/>
    </row>
    <row r="19" spans="1:13" ht="31.5" x14ac:dyDescent="0.25">
      <c r="A19" s="37">
        <v>41821</v>
      </c>
      <c r="B19" s="38" t="s">
        <v>71</v>
      </c>
      <c r="C19" s="39">
        <f t="shared" si="3"/>
        <v>221</v>
      </c>
      <c r="D19" s="40">
        <v>4.24</v>
      </c>
      <c r="E19" s="39">
        <v>6</v>
      </c>
      <c r="F19" s="41">
        <f t="shared" si="4"/>
        <v>25.44</v>
      </c>
      <c r="G19" s="42">
        <f t="shared" si="5"/>
        <v>215</v>
      </c>
      <c r="H19" s="43"/>
      <c r="I19" s="44"/>
      <c r="J19" s="45"/>
    </row>
    <row r="20" spans="1:13" ht="47.25" x14ac:dyDescent="0.25">
      <c r="A20" s="37">
        <v>41821</v>
      </c>
      <c r="B20" s="38" t="s">
        <v>72</v>
      </c>
      <c r="C20" s="39">
        <f t="shared" si="3"/>
        <v>215</v>
      </c>
      <c r="D20" s="40">
        <v>4.24</v>
      </c>
      <c r="E20" s="39">
        <v>8</v>
      </c>
      <c r="F20" s="41">
        <f t="shared" si="4"/>
        <v>33.92</v>
      </c>
      <c r="G20" s="42">
        <f t="shared" si="5"/>
        <v>207</v>
      </c>
      <c r="H20" s="43"/>
      <c r="I20" s="44"/>
      <c r="J20" s="48"/>
      <c r="K20" s="36"/>
      <c r="L20" s="111" t="s">
        <v>73</v>
      </c>
      <c r="M20" s="23"/>
    </row>
    <row r="21" spans="1:13" ht="31.5" x14ac:dyDescent="0.25">
      <c r="A21" s="37">
        <v>41823</v>
      </c>
      <c r="B21" s="38" t="s">
        <v>79</v>
      </c>
      <c r="C21" s="39">
        <f t="shared" si="3"/>
        <v>207</v>
      </c>
      <c r="D21" s="40">
        <v>4.24</v>
      </c>
      <c r="E21" s="39">
        <v>7</v>
      </c>
      <c r="F21" s="41">
        <f t="shared" si="4"/>
        <v>29.68</v>
      </c>
      <c r="G21" s="42">
        <f t="shared" si="5"/>
        <v>200</v>
      </c>
      <c r="H21" s="43"/>
      <c r="I21" s="44"/>
      <c r="J21" s="45"/>
      <c r="K21" s="49">
        <f>SUM(F13:F21)+K11</f>
        <v>831.04000000000019</v>
      </c>
    </row>
    <row r="22" spans="1:13" ht="31.5" x14ac:dyDescent="0.25">
      <c r="A22" s="37">
        <v>41851</v>
      </c>
      <c r="B22" s="38" t="s">
        <v>80</v>
      </c>
      <c r="C22" s="39">
        <f t="shared" si="3"/>
        <v>200</v>
      </c>
      <c r="D22" s="40">
        <v>4.24</v>
      </c>
      <c r="E22" s="39">
        <v>12</v>
      </c>
      <c r="F22" s="41">
        <f t="shared" si="4"/>
        <v>50.88</v>
      </c>
      <c r="G22" s="42">
        <f t="shared" si="5"/>
        <v>188</v>
      </c>
      <c r="H22" s="136" t="s">
        <v>33</v>
      </c>
      <c r="I22" s="136"/>
      <c r="J22" s="136"/>
    </row>
    <row r="23" spans="1:13" ht="47.25" x14ac:dyDescent="0.25">
      <c r="A23" s="37">
        <v>41849</v>
      </c>
      <c r="B23" s="38" t="s">
        <v>81</v>
      </c>
      <c r="C23" s="39">
        <f t="shared" si="3"/>
        <v>188</v>
      </c>
      <c r="D23" s="40">
        <v>4.24</v>
      </c>
      <c r="E23" s="39">
        <v>10</v>
      </c>
      <c r="F23" s="41">
        <f t="shared" si="4"/>
        <v>42.400000000000006</v>
      </c>
      <c r="G23" s="42">
        <f t="shared" si="5"/>
        <v>178</v>
      </c>
      <c r="H23" s="43"/>
      <c r="I23" s="44"/>
      <c r="J23" s="45"/>
      <c r="L23" s="35" t="s">
        <v>82</v>
      </c>
    </row>
    <row r="24" spans="1:13" ht="47.25" x14ac:dyDescent="0.25">
      <c r="A24" s="37">
        <v>41876</v>
      </c>
      <c r="B24" s="38" t="s">
        <v>86</v>
      </c>
      <c r="C24" s="39">
        <f t="shared" si="3"/>
        <v>178</v>
      </c>
      <c r="D24" s="40">
        <v>4.24</v>
      </c>
      <c r="E24" s="39">
        <v>10</v>
      </c>
      <c r="F24" s="41">
        <f t="shared" si="4"/>
        <v>42.400000000000006</v>
      </c>
      <c r="G24" s="42">
        <f t="shared" si="5"/>
        <v>168</v>
      </c>
      <c r="H24" s="43"/>
      <c r="I24" s="44"/>
      <c r="J24" s="48"/>
    </row>
    <row r="25" spans="1:13" ht="31.5" x14ac:dyDescent="0.25">
      <c r="A25" s="37">
        <v>41908</v>
      </c>
      <c r="B25" s="122" t="s">
        <v>87</v>
      </c>
      <c r="C25" s="39">
        <f t="shared" si="3"/>
        <v>168</v>
      </c>
      <c r="D25" s="40">
        <v>4.24</v>
      </c>
      <c r="E25" s="39">
        <v>8</v>
      </c>
      <c r="F25" s="41">
        <f t="shared" ref="F25:F33" si="6">SUM(D25*E25)</f>
        <v>33.92</v>
      </c>
      <c r="G25" s="42">
        <f t="shared" ref="G25:G37" si="7">SUM(C25-E25)</f>
        <v>160</v>
      </c>
      <c r="H25" s="46"/>
      <c r="I25" s="121"/>
      <c r="J25" s="113"/>
    </row>
    <row r="26" spans="1:13" ht="47.25" x14ac:dyDescent="0.25">
      <c r="A26" s="37">
        <v>41926</v>
      </c>
      <c r="B26" s="38" t="s">
        <v>88</v>
      </c>
      <c r="C26" s="39">
        <f t="shared" si="3"/>
        <v>160</v>
      </c>
      <c r="D26" s="40">
        <v>4.24</v>
      </c>
      <c r="E26" s="39">
        <v>10</v>
      </c>
      <c r="F26" s="41">
        <f t="shared" si="6"/>
        <v>42.400000000000006</v>
      </c>
      <c r="G26" s="42">
        <f t="shared" si="7"/>
        <v>150</v>
      </c>
      <c r="H26" s="43"/>
      <c r="I26" s="44"/>
      <c r="J26" s="48"/>
    </row>
    <row r="27" spans="1:13" ht="47.25" x14ac:dyDescent="0.25">
      <c r="A27" s="37">
        <v>41936</v>
      </c>
      <c r="B27" s="38" t="s">
        <v>86</v>
      </c>
      <c r="C27" s="39">
        <f t="shared" si="3"/>
        <v>150</v>
      </c>
      <c r="D27" s="40">
        <v>4.24</v>
      </c>
      <c r="E27" s="39">
        <v>10</v>
      </c>
      <c r="F27" s="41">
        <f t="shared" si="6"/>
        <v>42.400000000000006</v>
      </c>
      <c r="G27" s="42">
        <f t="shared" si="7"/>
        <v>140</v>
      </c>
      <c r="H27" s="123"/>
      <c r="I27" s="124"/>
      <c r="J27" s="125"/>
    </row>
    <row r="28" spans="1:13" ht="31.5" x14ac:dyDescent="0.25">
      <c r="A28" s="37">
        <v>41941</v>
      </c>
      <c r="B28" s="38" t="s">
        <v>90</v>
      </c>
      <c r="C28" s="39">
        <f t="shared" si="3"/>
        <v>140</v>
      </c>
      <c r="D28" s="40">
        <v>4.24</v>
      </c>
      <c r="E28" s="126">
        <v>14</v>
      </c>
      <c r="F28" s="127">
        <f t="shared" si="6"/>
        <v>59.36</v>
      </c>
      <c r="G28" s="42">
        <f t="shared" si="7"/>
        <v>126</v>
      </c>
      <c r="H28" s="128"/>
      <c r="I28" s="129"/>
      <c r="J28" s="130"/>
    </row>
    <row r="29" spans="1:13" ht="31.5" x14ac:dyDescent="0.25">
      <c r="A29" s="37">
        <v>41955</v>
      </c>
      <c r="B29" s="38" t="s">
        <v>89</v>
      </c>
      <c r="C29" s="39">
        <f t="shared" si="3"/>
        <v>126</v>
      </c>
      <c r="D29" s="40">
        <v>4.24</v>
      </c>
      <c r="E29" s="39">
        <v>4</v>
      </c>
      <c r="F29" s="41">
        <f>SUM(D29*E29)</f>
        <v>16.96</v>
      </c>
      <c r="G29" s="42">
        <f t="shared" si="7"/>
        <v>122</v>
      </c>
      <c r="H29" s="136" t="s">
        <v>33</v>
      </c>
      <c r="I29" s="136"/>
      <c r="J29" s="136"/>
    </row>
    <row r="30" spans="1:13" ht="47.25" x14ac:dyDescent="0.25">
      <c r="A30" s="37">
        <v>41961</v>
      </c>
      <c r="B30" s="38" t="s">
        <v>64</v>
      </c>
      <c r="C30" s="39">
        <f t="shared" si="3"/>
        <v>122</v>
      </c>
      <c r="D30" s="40">
        <v>4.24</v>
      </c>
      <c r="E30" s="39">
        <v>10</v>
      </c>
      <c r="F30" s="41">
        <f t="shared" si="6"/>
        <v>42.400000000000006</v>
      </c>
      <c r="G30" s="42">
        <f t="shared" si="7"/>
        <v>112</v>
      </c>
      <c r="H30" s="43"/>
      <c r="I30" s="44"/>
      <c r="J30" s="48"/>
    </row>
    <row r="31" spans="1:13" ht="31.5" x14ac:dyDescent="0.25">
      <c r="A31" s="37">
        <v>41961</v>
      </c>
      <c r="B31" s="38" t="s">
        <v>91</v>
      </c>
      <c r="C31" s="39">
        <f t="shared" si="3"/>
        <v>112</v>
      </c>
      <c r="D31" s="40">
        <v>4.24</v>
      </c>
      <c r="E31" s="39">
        <v>5</v>
      </c>
      <c r="F31" s="41">
        <f t="shared" si="6"/>
        <v>21.200000000000003</v>
      </c>
      <c r="G31" s="42">
        <f t="shared" si="7"/>
        <v>107</v>
      </c>
      <c r="H31" s="43"/>
      <c r="I31" s="44"/>
      <c r="J31" s="48"/>
    </row>
    <row r="32" spans="1:13" ht="15.75" x14ac:dyDescent="0.25">
      <c r="A32" s="38"/>
      <c r="B32" s="38"/>
      <c r="C32" s="39">
        <f t="shared" si="3"/>
        <v>107</v>
      </c>
      <c r="D32" s="40">
        <v>4.24</v>
      </c>
      <c r="E32" s="39"/>
      <c r="F32" s="41">
        <f t="shared" si="6"/>
        <v>0</v>
      </c>
      <c r="G32" s="42">
        <f t="shared" si="7"/>
        <v>107</v>
      </c>
      <c r="H32" s="43"/>
      <c r="I32" s="44"/>
      <c r="J32" s="45"/>
    </row>
    <row r="33" spans="1:10" ht="15.75" x14ac:dyDescent="0.25">
      <c r="A33" s="38"/>
      <c r="B33" s="38"/>
      <c r="C33" s="39">
        <f t="shared" si="3"/>
        <v>107</v>
      </c>
      <c r="D33" s="40">
        <v>4.24</v>
      </c>
      <c r="E33" s="39"/>
      <c r="F33" s="41">
        <f t="shared" si="6"/>
        <v>0</v>
      </c>
      <c r="G33" s="42">
        <f t="shared" si="7"/>
        <v>107</v>
      </c>
      <c r="H33" s="43"/>
      <c r="I33" s="44"/>
      <c r="J33" s="48"/>
    </row>
    <row r="34" spans="1:10" ht="15.75" x14ac:dyDescent="0.25">
      <c r="A34" s="38"/>
      <c r="B34" s="38"/>
      <c r="C34" s="39">
        <f t="shared" si="3"/>
        <v>107</v>
      </c>
      <c r="D34" s="40">
        <v>4.24</v>
      </c>
      <c r="E34" s="39"/>
      <c r="F34" s="41">
        <f t="shared" ref="F34:F37" si="8">SUM(D34*E34)</f>
        <v>0</v>
      </c>
      <c r="G34" s="42">
        <f t="shared" si="7"/>
        <v>107</v>
      </c>
      <c r="H34" s="43"/>
      <c r="I34" s="44"/>
      <c r="J34" s="45"/>
    </row>
    <row r="35" spans="1:10" ht="15.75" x14ac:dyDescent="0.25">
      <c r="A35" s="38"/>
      <c r="B35" s="38"/>
      <c r="C35" s="39">
        <f t="shared" si="3"/>
        <v>107</v>
      </c>
      <c r="D35" s="40">
        <v>4.24</v>
      </c>
      <c r="E35" s="39"/>
      <c r="F35" s="41">
        <f t="shared" si="8"/>
        <v>0</v>
      </c>
      <c r="G35" s="42">
        <f t="shared" si="7"/>
        <v>107</v>
      </c>
      <c r="H35" s="43"/>
      <c r="I35" s="44"/>
      <c r="J35" s="48"/>
    </row>
    <row r="36" spans="1:10" ht="15.75" x14ac:dyDescent="0.25">
      <c r="A36" s="38"/>
      <c r="B36" s="38"/>
      <c r="C36" s="39">
        <f t="shared" si="3"/>
        <v>107</v>
      </c>
      <c r="D36" s="40">
        <v>4.24</v>
      </c>
      <c r="E36" s="39"/>
      <c r="F36" s="41">
        <f t="shared" si="8"/>
        <v>0</v>
      </c>
      <c r="G36" s="42">
        <f t="shared" si="7"/>
        <v>107</v>
      </c>
      <c r="H36" s="43"/>
      <c r="I36" s="44"/>
      <c r="J36" s="45"/>
    </row>
    <row r="37" spans="1:10" ht="15.75" x14ac:dyDescent="0.25">
      <c r="A37" s="38"/>
      <c r="B37" s="38"/>
      <c r="C37" s="39">
        <f t="shared" si="3"/>
        <v>107</v>
      </c>
      <c r="D37" s="40">
        <v>4.24</v>
      </c>
      <c r="E37" s="39"/>
      <c r="F37" s="41">
        <f t="shared" si="8"/>
        <v>0</v>
      </c>
      <c r="G37" s="42">
        <f t="shared" si="7"/>
        <v>107</v>
      </c>
      <c r="H37" s="43"/>
      <c r="I37" s="44"/>
      <c r="J37" s="48"/>
    </row>
  </sheetData>
  <mergeCells count="3">
    <mergeCell ref="A1:J1"/>
    <mergeCell ref="H22:J22"/>
    <mergeCell ref="H29:J29"/>
  </mergeCells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="85" zoomScaleNormal="85" workbookViewId="0">
      <selection activeCell="H8" sqref="H8:J8"/>
    </sheetView>
  </sheetViews>
  <sheetFormatPr baseColWidth="10" defaultRowHeight="15" x14ac:dyDescent="0.25"/>
  <cols>
    <col min="1" max="1" width="12.28515625" bestFit="1" customWidth="1"/>
    <col min="2" max="2" width="25.140625" customWidth="1"/>
    <col min="3" max="4" width="11.5703125" bestFit="1" customWidth="1"/>
    <col min="5" max="5" width="13.5703125" customWidth="1"/>
    <col min="6" max="7" width="11.5703125" bestFit="1" customWidth="1"/>
    <col min="8" max="8" width="16.42578125" customWidth="1"/>
    <col min="9" max="9" width="12.85546875" customWidth="1"/>
    <col min="10" max="10" width="14.42578125" customWidth="1"/>
  </cols>
  <sheetData>
    <row r="1" spans="1:10" ht="21" x14ac:dyDescent="0.35">
      <c r="A1" s="135" t="s">
        <v>30</v>
      </c>
      <c r="B1" s="135"/>
      <c r="C1" s="135"/>
      <c r="D1" s="135"/>
      <c r="E1" s="135"/>
      <c r="F1" s="135"/>
      <c r="G1" s="135"/>
      <c r="H1" s="135"/>
      <c r="I1" s="135"/>
      <c r="J1" s="135"/>
    </row>
    <row r="3" spans="1:10" ht="47.25" x14ac:dyDescent="0.25">
      <c r="A3" s="77" t="s">
        <v>6</v>
      </c>
      <c r="B3" s="77" t="s">
        <v>5</v>
      </c>
      <c r="C3" s="77" t="s">
        <v>26</v>
      </c>
      <c r="D3" s="77" t="s">
        <v>27</v>
      </c>
      <c r="E3" s="77" t="s">
        <v>28</v>
      </c>
      <c r="F3" s="77" t="s">
        <v>29</v>
      </c>
      <c r="G3" s="78" t="s">
        <v>31</v>
      </c>
      <c r="H3" s="79" t="s">
        <v>22</v>
      </c>
      <c r="I3" s="80" t="s">
        <v>43</v>
      </c>
      <c r="J3" s="81" t="s">
        <v>23</v>
      </c>
    </row>
    <row r="4" spans="1:10" ht="15.75" x14ac:dyDescent="0.25">
      <c r="A4" s="37"/>
      <c r="B4" s="38"/>
      <c r="C4" s="39">
        <v>109</v>
      </c>
      <c r="D4" s="40">
        <v>4</v>
      </c>
      <c r="E4" s="39"/>
      <c r="F4" s="41">
        <f>SUM(D4*E4)</f>
        <v>0</v>
      </c>
      <c r="G4" s="42">
        <f>SUM(C4-E4)</f>
        <v>109</v>
      </c>
      <c r="H4" s="43"/>
      <c r="I4" s="82"/>
      <c r="J4" s="83"/>
    </row>
    <row r="5" spans="1:10" ht="27" customHeight="1" x14ac:dyDescent="0.25">
      <c r="A5" s="37">
        <v>41696</v>
      </c>
      <c r="B5" s="38" t="s">
        <v>47</v>
      </c>
      <c r="C5" s="39">
        <f>SUM(G4)</f>
        <v>109</v>
      </c>
      <c r="D5" s="84">
        <v>4</v>
      </c>
      <c r="E5" s="38">
        <v>2</v>
      </c>
      <c r="F5" s="41">
        <f t="shared" ref="F5" si="0">SUM(D5*E5)</f>
        <v>8</v>
      </c>
      <c r="G5" s="42">
        <f t="shared" ref="G5" si="1">SUM(C5-E5)</f>
        <v>107</v>
      </c>
      <c r="H5" s="139"/>
      <c r="I5" s="138"/>
      <c r="J5" s="137"/>
    </row>
    <row r="6" spans="1:10" ht="31.5" x14ac:dyDescent="0.25">
      <c r="A6" s="85">
        <v>41704</v>
      </c>
      <c r="B6" s="86" t="s">
        <v>48</v>
      </c>
      <c r="C6" s="39">
        <f t="shared" ref="C6:C20" si="2">SUM(G5)</f>
        <v>107</v>
      </c>
      <c r="D6" s="40">
        <v>4</v>
      </c>
      <c r="E6" s="87">
        <v>4</v>
      </c>
      <c r="F6" s="88">
        <f t="shared" ref="F6:F12" si="3">SUM(D6*E6)</f>
        <v>16</v>
      </c>
      <c r="G6" s="89">
        <f t="shared" ref="G6:G12" si="4">SUM(C6-E6)</f>
        <v>103</v>
      </c>
      <c r="H6" s="140"/>
      <c r="I6" s="138"/>
      <c r="J6" s="137"/>
    </row>
    <row r="7" spans="1:10" ht="31.5" x14ac:dyDescent="0.25">
      <c r="A7" s="37">
        <v>41701</v>
      </c>
      <c r="B7" s="38" t="s">
        <v>49</v>
      </c>
      <c r="C7" s="39">
        <f t="shared" si="2"/>
        <v>103</v>
      </c>
      <c r="D7" s="40">
        <v>4</v>
      </c>
      <c r="E7" s="39">
        <v>20</v>
      </c>
      <c r="F7" s="41">
        <f t="shared" si="3"/>
        <v>80</v>
      </c>
      <c r="G7" s="42">
        <f t="shared" si="4"/>
        <v>83</v>
      </c>
      <c r="H7" s="110"/>
      <c r="I7" s="91"/>
      <c r="J7" s="92"/>
    </row>
    <row r="8" spans="1:10" ht="15.75" x14ac:dyDescent="0.25">
      <c r="A8" s="37">
        <v>41715</v>
      </c>
      <c r="B8" s="38" t="s">
        <v>53</v>
      </c>
      <c r="C8" s="39">
        <f t="shared" si="2"/>
        <v>83</v>
      </c>
      <c r="D8" s="40">
        <v>4</v>
      </c>
      <c r="E8" s="39">
        <v>10</v>
      </c>
      <c r="F8" s="41">
        <f>SUM(D8*E8)</f>
        <v>40</v>
      </c>
      <c r="G8" s="42">
        <f>SUM(C8-E8)</f>
        <v>73</v>
      </c>
      <c r="H8" s="136" t="s">
        <v>33</v>
      </c>
      <c r="I8" s="136"/>
      <c r="J8" s="136"/>
    </row>
    <row r="9" spans="1:10" ht="31.5" x14ac:dyDescent="0.25">
      <c r="A9" s="37">
        <v>41722</v>
      </c>
      <c r="B9" s="38" t="s">
        <v>50</v>
      </c>
      <c r="C9" s="39">
        <f t="shared" si="2"/>
        <v>73</v>
      </c>
      <c r="D9" s="40">
        <v>4</v>
      </c>
      <c r="E9" s="39">
        <v>11</v>
      </c>
      <c r="F9" s="41">
        <f t="shared" si="3"/>
        <v>44</v>
      </c>
      <c r="G9" s="42">
        <f t="shared" si="4"/>
        <v>62</v>
      </c>
      <c r="H9" s="136" t="s">
        <v>33</v>
      </c>
      <c r="I9" s="136"/>
      <c r="J9" s="136"/>
    </row>
    <row r="10" spans="1:10" ht="15.75" x14ac:dyDescent="0.25">
      <c r="A10" s="37">
        <v>41732</v>
      </c>
      <c r="B10" s="38" t="s">
        <v>51</v>
      </c>
      <c r="C10" s="39">
        <f t="shared" si="2"/>
        <v>62</v>
      </c>
      <c r="D10" s="40">
        <v>4</v>
      </c>
      <c r="E10" s="39">
        <v>6</v>
      </c>
      <c r="F10" s="41">
        <f t="shared" si="3"/>
        <v>24</v>
      </c>
      <c r="G10" s="42">
        <f t="shared" si="4"/>
        <v>56</v>
      </c>
      <c r="H10" s="90"/>
      <c r="I10" s="93"/>
      <c r="J10" s="45"/>
    </row>
    <row r="11" spans="1:10" ht="31.5" x14ac:dyDescent="0.25">
      <c r="A11" s="37">
        <v>41796</v>
      </c>
      <c r="B11" s="38" t="s">
        <v>66</v>
      </c>
      <c r="C11" s="39">
        <f t="shared" si="2"/>
        <v>56</v>
      </c>
      <c r="D11" s="40">
        <v>4</v>
      </c>
      <c r="E11" s="39">
        <v>6</v>
      </c>
      <c r="F11" s="41">
        <f t="shared" si="3"/>
        <v>24</v>
      </c>
      <c r="G11" s="42">
        <f t="shared" si="4"/>
        <v>50</v>
      </c>
      <c r="H11" s="90"/>
      <c r="I11" s="93"/>
      <c r="J11" s="45"/>
    </row>
    <row r="12" spans="1:10" ht="15.75" x14ac:dyDescent="0.25">
      <c r="A12" s="37">
        <v>41804</v>
      </c>
      <c r="B12" s="47" t="s">
        <v>67</v>
      </c>
      <c r="C12" s="39">
        <f t="shared" si="2"/>
        <v>50</v>
      </c>
      <c r="D12" s="40">
        <v>4</v>
      </c>
      <c r="E12" s="39">
        <v>10</v>
      </c>
      <c r="F12" s="41">
        <f t="shared" si="3"/>
        <v>40</v>
      </c>
      <c r="G12" s="42">
        <f t="shared" si="4"/>
        <v>40</v>
      </c>
      <c r="H12" s="90"/>
      <c r="I12" s="94"/>
      <c r="J12" s="48"/>
    </row>
    <row r="13" spans="1:10" ht="15.75" x14ac:dyDescent="0.25">
      <c r="A13" s="47" t="s">
        <v>44</v>
      </c>
      <c r="B13" s="47" t="s">
        <v>75</v>
      </c>
      <c r="C13" s="39">
        <f t="shared" si="2"/>
        <v>40</v>
      </c>
      <c r="D13" s="40">
        <v>4</v>
      </c>
      <c r="E13" s="39">
        <v>10</v>
      </c>
      <c r="F13" s="41">
        <f t="shared" ref="F13:F20" si="5">SUM(D13*E13)</f>
        <v>40</v>
      </c>
      <c r="G13" s="42">
        <f t="shared" ref="G13:G20" si="6">SUM(C13-E13)</f>
        <v>30</v>
      </c>
      <c r="H13" s="110"/>
      <c r="I13" s="112"/>
      <c r="J13" s="113"/>
    </row>
    <row r="14" spans="1:10" ht="31.5" x14ac:dyDescent="0.25">
      <c r="A14" s="47" t="s">
        <v>44</v>
      </c>
      <c r="B14" s="47" t="s">
        <v>76</v>
      </c>
      <c r="C14" s="39">
        <f t="shared" si="2"/>
        <v>30</v>
      </c>
      <c r="D14" s="40">
        <v>4</v>
      </c>
      <c r="E14" s="39">
        <v>10</v>
      </c>
      <c r="F14" s="41">
        <f t="shared" si="5"/>
        <v>40</v>
      </c>
      <c r="G14" s="42">
        <f t="shared" si="6"/>
        <v>20</v>
      </c>
      <c r="H14" s="110"/>
      <c r="I14" s="114"/>
      <c r="J14" s="115"/>
    </row>
    <row r="15" spans="1:10" ht="15.75" x14ac:dyDescent="0.25">
      <c r="A15" s="107">
        <v>41807</v>
      </c>
      <c r="B15" s="99" t="s">
        <v>77</v>
      </c>
      <c r="C15" s="100">
        <v>100</v>
      </c>
      <c r="D15" s="101">
        <v>4</v>
      </c>
      <c r="E15" s="100"/>
      <c r="F15" s="102">
        <f t="shared" si="5"/>
        <v>0</v>
      </c>
      <c r="G15" s="103">
        <f>SUM(C15-E15)+G14</f>
        <v>120</v>
      </c>
      <c r="H15" s="116"/>
      <c r="I15" s="117"/>
      <c r="J15" s="106"/>
    </row>
    <row r="16" spans="1:10" ht="15.75" x14ac:dyDescent="0.25">
      <c r="A16" s="38"/>
      <c r="B16" s="38"/>
      <c r="C16" s="39">
        <f t="shared" si="2"/>
        <v>120</v>
      </c>
      <c r="D16" s="40">
        <v>4</v>
      </c>
      <c r="E16" s="39"/>
      <c r="F16" s="41">
        <f t="shared" si="5"/>
        <v>0</v>
      </c>
      <c r="G16" s="42">
        <f t="shared" si="6"/>
        <v>120</v>
      </c>
      <c r="H16" s="90"/>
      <c r="I16" s="94"/>
      <c r="J16" s="48"/>
    </row>
    <row r="17" spans="1:10" ht="15.75" x14ac:dyDescent="0.25">
      <c r="A17" s="38"/>
      <c r="B17" s="38"/>
      <c r="C17" s="39">
        <f t="shared" si="2"/>
        <v>120</v>
      </c>
      <c r="D17" s="40">
        <v>4</v>
      </c>
      <c r="E17" s="39"/>
      <c r="F17" s="41">
        <f t="shared" si="5"/>
        <v>0</v>
      </c>
      <c r="G17" s="42">
        <f t="shared" si="6"/>
        <v>120</v>
      </c>
      <c r="H17" s="90"/>
      <c r="I17" s="93"/>
      <c r="J17" s="45"/>
    </row>
    <row r="18" spans="1:10" ht="15.75" x14ac:dyDescent="0.25">
      <c r="A18" s="38"/>
      <c r="B18" s="38"/>
      <c r="C18" s="39">
        <f t="shared" si="2"/>
        <v>120</v>
      </c>
      <c r="D18" s="40">
        <v>4</v>
      </c>
      <c r="E18" s="39"/>
      <c r="F18" s="41">
        <f t="shared" si="5"/>
        <v>0</v>
      </c>
      <c r="G18" s="42">
        <f t="shared" si="6"/>
        <v>120</v>
      </c>
      <c r="H18" s="90"/>
      <c r="I18" s="94"/>
      <c r="J18" s="48"/>
    </row>
    <row r="19" spans="1:10" ht="15.75" x14ac:dyDescent="0.25">
      <c r="A19" s="38"/>
      <c r="B19" s="38"/>
      <c r="C19" s="39">
        <f t="shared" si="2"/>
        <v>120</v>
      </c>
      <c r="D19" s="40">
        <v>4</v>
      </c>
      <c r="E19" s="39"/>
      <c r="F19" s="41">
        <f t="shared" si="5"/>
        <v>0</v>
      </c>
      <c r="G19" s="42">
        <f t="shared" si="6"/>
        <v>120</v>
      </c>
      <c r="H19" s="90"/>
      <c r="I19" s="93"/>
      <c r="J19" s="45"/>
    </row>
    <row r="20" spans="1:10" ht="15.75" x14ac:dyDescent="0.25">
      <c r="A20" s="38"/>
      <c r="B20" s="38"/>
      <c r="C20" s="39">
        <f t="shared" si="2"/>
        <v>120</v>
      </c>
      <c r="D20" s="40">
        <v>4</v>
      </c>
      <c r="E20" s="39"/>
      <c r="F20" s="41">
        <f t="shared" si="5"/>
        <v>0</v>
      </c>
      <c r="G20" s="42">
        <f t="shared" si="6"/>
        <v>120</v>
      </c>
      <c r="H20" s="90"/>
      <c r="I20" s="94"/>
      <c r="J20" s="48"/>
    </row>
  </sheetData>
  <mergeCells count="6">
    <mergeCell ref="H9:J9"/>
    <mergeCell ref="A1:J1"/>
    <mergeCell ref="H8:J8"/>
    <mergeCell ref="J5:J6"/>
    <mergeCell ref="I5:I6"/>
    <mergeCell ref="H5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="85" zoomScaleNormal="85" workbookViewId="0">
      <selection activeCell="B26" sqref="B26"/>
    </sheetView>
  </sheetViews>
  <sheetFormatPr baseColWidth="10" defaultRowHeight="15" x14ac:dyDescent="0.25"/>
  <cols>
    <col min="1" max="1" width="12.28515625" bestFit="1" customWidth="1"/>
    <col min="2" max="2" width="25" customWidth="1"/>
    <col min="3" max="4" width="11" customWidth="1"/>
    <col min="5" max="5" width="13.42578125" customWidth="1"/>
    <col min="6" max="6" width="11.28515625" customWidth="1"/>
    <col min="7" max="7" width="12.7109375" customWidth="1"/>
    <col min="8" max="8" width="14.28515625" customWidth="1"/>
    <col min="9" max="9" width="16.5703125" customWidth="1"/>
    <col min="10" max="10" width="13.42578125" customWidth="1"/>
  </cols>
  <sheetData>
    <row r="1" spans="1:17" ht="21" x14ac:dyDescent="0.35">
      <c r="A1" s="135" t="s">
        <v>68</v>
      </c>
      <c r="B1" s="135"/>
      <c r="C1" s="135"/>
      <c r="D1" s="135"/>
      <c r="E1" s="135"/>
      <c r="F1" s="135"/>
      <c r="G1" s="135"/>
      <c r="H1" s="135"/>
      <c r="I1" s="135"/>
      <c r="J1" s="135"/>
    </row>
    <row r="3" spans="1:17" ht="45" x14ac:dyDescent="0.25">
      <c r="A3" s="3" t="s">
        <v>6</v>
      </c>
      <c r="B3" s="3" t="s">
        <v>5</v>
      </c>
      <c r="C3" s="3" t="s">
        <v>26</v>
      </c>
      <c r="D3" s="3" t="s">
        <v>27</v>
      </c>
      <c r="E3" s="3" t="s">
        <v>28</v>
      </c>
      <c r="F3" s="3" t="s">
        <v>29</v>
      </c>
      <c r="G3" s="4" t="s">
        <v>32</v>
      </c>
      <c r="H3" s="22" t="s">
        <v>22</v>
      </c>
      <c r="I3" s="22" t="s">
        <v>43</v>
      </c>
      <c r="J3" s="22" t="s">
        <v>23</v>
      </c>
    </row>
    <row r="4" spans="1:17" ht="15.75" x14ac:dyDescent="0.25">
      <c r="A4" s="107" t="s">
        <v>70</v>
      </c>
      <c r="B4" s="99" t="s">
        <v>56</v>
      </c>
      <c r="C4" s="100">
        <v>50</v>
      </c>
      <c r="D4" s="101">
        <v>5.3</v>
      </c>
      <c r="E4" s="100"/>
      <c r="F4" s="41">
        <f t="shared" ref="F4" si="0">SUM(D4*E4)</f>
        <v>0</v>
      </c>
      <c r="G4" s="103">
        <v>50</v>
      </c>
      <c r="H4" s="104"/>
      <c r="I4" s="105"/>
      <c r="J4" s="106"/>
    </row>
    <row r="5" spans="1:17" ht="15.75" x14ac:dyDescent="0.25">
      <c r="A5" s="37"/>
      <c r="B5" s="38"/>
      <c r="C5" s="39">
        <f>SUM(G4)</f>
        <v>50</v>
      </c>
      <c r="D5" s="40"/>
      <c r="E5" s="39"/>
      <c r="F5" s="41">
        <f>SUM(D5*E5)</f>
        <v>0</v>
      </c>
      <c r="G5" s="42">
        <f>SUM(C5-E5)</f>
        <v>50</v>
      </c>
      <c r="H5" s="43"/>
      <c r="I5" s="44"/>
      <c r="J5" s="45"/>
    </row>
    <row r="6" spans="1:17" ht="15.75" x14ac:dyDescent="0.25">
      <c r="A6" s="37"/>
      <c r="B6" s="38"/>
      <c r="C6" s="39">
        <f t="shared" ref="C6:C16" si="1">SUM(G5)</f>
        <v>50</v>
      </c>
      <c r="D6" s="40"/>
      <c r="E6" s="39"/>
      <c r="F6" s="41">
        <f t="shared" ref="F6:F16" si="2">SUM(D6*E6)</f>
        <v>0</v>
      </c>
      <c r="G6" s="42">
        <f t="shared" ref="G6:G16" si="3">SUM(C6-E6)</f>
        <v>50</v>
      </c>
      <c r="H6" s="43"/>
      <c r="I6" s="44"/>
      <c r="J6" s="48"/>
    </row>
    <row r="7" spans="1:17" ht="15.75" x14ac:dyDescent="0.25">
      <c r="A7" s="37"/>
      <c r="B7" s="38"/>
      <c r="C7" s="39">
        <f t="shared" si="1"/>
        <v>50</v>
      </c>
      <c r="D7" s="40"/>
      <c r="E7" s="39"/>
      <c r="F7" s="41">
        <f t="shared" si="2"/>
        <v>0</v>
      </c>
      <c r="G7" s="42">
        <f t="shared" si="3"/>
        <v>50</v>
      </c>
      <c r="H7" s="43"/>
      <c r="I7" s="44"/>
      <c r="J7" s="45"/>
    </row>
    <row r="8" spans="1:17" ht="15.75" x14ac:dyDescent="0.25">
      <c r="A8" s="37"/>
      <c r="B8" s="38"/>
      <c r="C8" s="39">
        <f t="shared" si="1"/>
        <v>50</v>
      </c>
      <c r="D8" s="40"/>
      <c r="E8" s="39"/>
      <c r="F8" s="41">
        <f t="shared" si="2"/>
        <v>0</v>
      </c>
      <c r="G8" s="42">
        <f t="shared" si="3"/>
        <v>50</v>
      </c>
      <c r="H8" s="43"/>
      <c r="I8" s="44"/>
      <c r="J8" s="48"/>
      <c r="K8" s="49"/>
      <c r="L8" s="49"/>
      <c r="Q8" s="23"/>
    </row>
    <row r="9" spans="1:17" ht="15.75" x14ac:dyDescent="0.25">
      <c r="A9" s="37"/>
      <c r="B9" s="38"/>
      <c r="C9" s="39">
        <f t="shared" si="1"/>
        <v>50</v>
      </c>
      <c r="D9" s="40"/>
      <c r="E9" s="39"/>
      <c r="F9" s="41">
        <f t="shared" si="2"/>
        <v>0</v>
      </c>
      <c r="G9" s="42">
        <f t="shared" si="3"/>
        <v>50</v>
      </c>
      <c r="H9" s="43"/>
      <c r="I9" s="44"/>
      <c r="J9" s="45"/>
    </row>
    <row r="10" spans="1:17" ht="15.75" x14ac:dyDescent="0.25">
      <c r="A10" s="37"/>
      <c r="B10" s="38"/>
      <c r="C10" s="39">
        <f t="shared" si="1"/>
        <v>50</v>
      </c>
      <c r="D10" s="40"/>
      <c r="E10" s="39"/>
      <c r="F10" s="41">
        <f t="shared" si="2"/>
        <v>0</v>
      </c>
      <c r="G10" s="42">
        <f t="shared" si="3"/>
        <v>50</v>
      </c>
      <c r="H10" s="43"/>
      <c r="I10" s="44"/>
      <c r="J10" s="48"/>
    </row>
    <row r="11" spans="1:17" ht="15.75" x14ac:dyDescent="0.25">
      <c r="A11" s="38"/>
      <c r="B11" s="38"/>
      <c r="C11" s="39">
        <f t="shared" si="1"/>
        <v>50</v>
      </c>
      <c r="D11" s="40"/>
      <c r="E11" s="39"/>
      <c r="F11" s="41">
        <f t="shared" si="2"/>
        <v>0</v>
      </c>
      <c r="G11" s="42">
        <f t="shared" si="3"/>
        <v>50</v>
      </c>
      <c r="H11" s="43"/>
      <c r="I11" s="44"/>
      <c r="J11" s="45"/>
    </row>
    <row r="12" spans="1:17" ht="15.75" x14ac:dyDescent="0.25">
      <c r="A12" s="38"/>
      <c r="B12" s="38"/>
      <c r="C12" s="39">
        <f t="shared" si="1"/>
        <v>50</v>
      </c>
      <c r="D12" s="40"/>
      <c r="E12" s="39"/>
      <c r="F12" s="41">
        <f t="shared" si="2"/>
        <v>0</v>
      </c>
      <c r="G12" s="42">
        <f t="shared" si="3"/>
        <v>50</v>
      </c>
      <c r="H12" s="43"/>
      <c r="I12" s="44"/>
      <c r="J12" s="48"/>
      <c r="M12" s="23"/>
    </row>
    <row r="13" spans="1:17" ht="15.75" x14ac:dyDescent="0.25">
      <c r="A13" s="38"/>
      <c r="B13" s="38"/>
      <c r="C13" s="39">
        <f t="shared" si="1"/>
        <v>50</v>
      </c>
      <c r="D13" s="40"/>
      <c r="E13" s="39"/>
      <c r="F13" s="41">
        <f t="shared" si="2"/>
        <v>0</v>
      </c>
      <c r="G13" s="42">
        <f t="shared" si="3"/>
        <v>50</v>
      </c>
      <c r="H13" s="43"/>
      <c r="I13" s="44"/>
      <c r="J13" s="45"/>
    </row>
    <row r="14" spans="1:17" ht="15.75" x14ac:dyDescent="0.25">
      <c r="A14" s="38"/>
      <c r="B14" s="38"/>
      <c r="C14" s="39">
        <f t="shared" si="1"/>
        <v>50</v>
      </c>
      <c r="D14" s="40"/>
      <c r="E14" s="39"/>
      <c r="F14" s="41">
        <f t="shared" si="2"/>
        <v>0</v>
      </c>
      <c r="G14" s="42">
        <f t="shared" si="3"/>
        <v>50</v>
      </c>
      <c r="H14" s="43"/>
      <c r="I14" s="44"/>
      <c r="J14" s="48"/>
    </row>
    <row r="15" spans="1:17" ht="15.75" x14ac:dyDescent="0.25">
      <c r="A15" s="38"/>
      <c r="B15" s="38"/>
      <c r="C15" s="39">
        <f t="shared" si="1"/>
        <v>50</v>
      </c>
      <c r="D15" s="40"/>
      <c r="E15" s="39"/>
      <c r="F15" s="41">
        <f t="shared" si="2"/>
        <v>0</v>
      </c>
      <c r="G15" s="42">
        <f t="shared" si="3"/>
        <v>50</v>
      </c>
      <c r="H15" s="43"/>
      <c r="I15" s="44"/>
      <c r="J15" s="45"/>
    </row>
    <row r="16" spans="1:17" ht="15.75" x14ac:dyDescent="0.25">
      <c r="A16" s="31"/>
      <c r="B16" s="31"/>
      <c r="C16" s="39">
        <f t="shared" si="1"/>
        <v>50</v>
      </c>
      <c r="D16" s="5"/>
      <c r="E16" s="2"/>
      <c r="F16" s="41">
        <f t="shared" si="2"/>
        <v>0</v>
      </c>
      <c r="G16" s="42">
        <f t="shared" si="3"/>
        <v>50</v>
      </c>
      <c r="H16" s="28"/>
      <c r="I16" s="32"/>
      <c r="J16" s="33"/>
    </row>
  </sheetData>
  <mergeCells count="1">
    <mergeCell ref="A1:J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I17" sqref="I17"/>
    </sheetView>
  </sheetViews>
  <sheetFormatPr baseColWidth="10" defaultRowHeight="15" x14ac:dyDescent="0.25"/>
  <cols>
    <col min="1" max="1" width="13.5703125" customWidth="1"/>
    <col min="2" max="2" width="21.42578125" customWidth="1"/>
    <col min="5" max="5" width="12.7109375" customWidth="1"/>
    <col min="10" max="10" width="17.5703125" customWidth="1"/>
  </cols>
  <sheetData>
    <row r="1" spans="1:10" ht="21" x14ac:dyDescent="0.35">
      <c r="A1" s="135" t="s">
        <v>34</v>
      </c>
      <c r="B1" s="135"/>
      <c r="C1" s="135"/>
      <c r="D1" s="135"/>
      <c r="E1" s="135"/>
      <c r="F1" s="135"/>
      <c r="G1" s="135"/>
      <c r="H1" s="25"/>
    </row>
    <row r="3" spans="1:10" ht="47.25" x14ac:dyDescent="0.25">
      <c r="A3" s="77" t="s">
        <v>6</v>
      </c>
      <c r="B3" s="77" t="s">
        <v>5</v>
      </c>
      <c r="C3" s="77" t="s">
        <v>26</v>
      </c>
      <c r="D3" s="77" t="s">
        <v>27</v>
      </c>
      <c r="E3" s="77" t="s">
        <v>28</v>
      </c>
      <c r="F3" s="77" t="s">
        <v>29</v>
      </c>
      <c r="G3" s="78" t="s">
        <v>31</v>
      </c>
      <c r="H3" s="79" t="s">
        <v>22</v>
      </c>
      <c r="I3" s="79" t="s">
        <v>43</v>
      </c>
      <c r="J3" s="79" t="s">
        <v>23</v>
      </c>
    </row>
    <row r="4" spans="1:10" ht="15.75" x14ac:dyDescent="0.25">
      <c r="A4" s="95"/>
      <c r="B4" s="39"/>
      <c r="C4" s="39">
        <v>100</v>
      </c>
      <c r="D4" s="40">
        <v>20</v>
      </c>
      <c r="E4" s="39"/>
      <c r="F4" s="41">
        <f>SUM(D4*E4)</f>
        <v>0</v>
      </c>
      <c r="G4" s="42">
        <f>SUM(C4-E4)</f>
        <v>100</v>
      </c>
      <c r="H4" s="43"/>
      <c r="I4" s="44"/>
      <c r="J4" s="45"/>
    </row>
    <row r="5" spans="1:10" ht="31.5" x14ac:dyDescent="0.25">
      <c r="A5" s="37">
        <v>41743</v>
      </c>
      <c r="B5" s="38" t="s">
        <v>39</v>
      </c>
      <c r="C5" s="39">
        <f>SUM(G4)</f>
        <v>100</v>
      </c>
      <c r="D5" s="40">
        <v>20</v>
      </c>
      <c r="E5" s="39">
        <v>3</v>
      </c>
      <c r="F5" s="41">
        <f t="shared" ref="F5:F13" si="0">SUM(D5*E5)</f>
        <v>60</v>
      </c>
      <c r="G5" s="42">
        <f t="shared" ref="G5:G13" si="1">SUM(C5-E5)</f>
        <v>97</v>
      </c>
      <c r="H5" s="43"/>
      <c r="I5" s="44"/>
      <c r="J5" s="45"/>
    </row>
    <row r="6" spans="1:10" ht="15.75" x14ac:dyDescent="0.25">
      <c r="A6" s="37">
        <v>41758</v>
      </c>
      <c r="B6" s="38" t="s">
        <v>38</v>
      </c>
      <c r="C6" s="39">
        <f t="shared" ref="C6:C20" si="2">SUM(G5)</f>
        <v>97</v>
      </c>
      <c r="D6" s="40">
        <v>20</v>
      </c>
      <c r="E6" s="39">
        <v>3</v>
      </c>
      <c r="F6" s="41">
        <f t="shared" ref="F6" si="3">SUM(D6*E6)</f>
        <v>60</v>
      </c>
      <c r="G6" s="42">
        <f t="shared" ref="G6" si="4">SUM(C6-E6)</f>
        <v>94</v>
      </c>
      <c r="H6" s="43"/>
      <c r="I6" s="44"/>
      <c r="J6" s="45"/>
    </row>
    <row r="7" spans="1:10" ht="31.5" x14ac:dyDescent="0.25">
      <c r="A7" s="47" t="s">
        <v>44</v>
      </c>
      <c r="B7" s="38" t="s">
        <v>74</v>
      </c>
      <c r="C7" s="39">
        <f t="shared" si="2"/>
        <v>94</v>
      </c>
      <c r="D7" s="40">
        <v>20</v>
      </c>
      <c r="E7" s="39">
        <v>6</v>
      </c>
      <c r="F7" s="41">
        <f t="shared" si="0"/>
        <v>120</v>
      </c>
      <c r="G7" s="42">
        <f t="shared" si="1"/>
        <v>88</v>
      </c>
      <c r="H7" s="43"/>
      <c r="I7" s="44"/>
      <c r="J7" s="45"/>
    </row>
    <row r="8" spans="1:10" ht="31.5" x14ac:dyDescent="0.25">
      <c r="A8" s="37">
        <v>41823</v>
      </c>
      <c r="B8" s="38" t="s">
        <v>92</v>
      </c>
      <c r="C8" s="39">
        <f t="shared" si="2"/>
        <v>88</v>
      </c>
      <c r="D8" s="40">
        <v>20</v>
      </c>
      <c r="E8" s="39">
        <v>4</v>
      </c>
      <c r="F8" s="41">
        <f t="shared" si="0"/>
        <v>80</v>
      </c>
      <c r="G8" s="42">
        <f t="shared" si="1"/>
        <v>84</v>
      </c>
      <c r="H8" s="46"/>
      <c r="I8" s="44"/>
      <c r="J8" s="113"/>
    </row>
    <row r="9" spans="1:10" ht="15.75" x14ac:dyDescent="0.25">
      <c r="A9" s="38"/>
      <c r="B9" s="38"/>
      <c r="C9" s="39">
        <f t="shared" si="2"/>
        <v>84</v>
      </c>
      <c r="D9" s="40">
        <v>20</v>
      </c>
      <c r="E9" s="39"/>
      <c r="F9" s="41">
        <f t="shared" si="0"/>
        <v>0</v>
      </c>
      <c r="G9" s="42">
        <f t="shared" si="1"/>
        <v>84</v>
      </c>
      <c r="H9" s="43"/>
      <c r="I9" s="44"/>
      <c r="J9" s="45"/>
    </row>
    <row r="10" spans="1:10" ht="15.75" x14ac:dyDescent="0.25">
      <c r="A10" s="38"/>
      <c r="B10" s="38"/>
      <c r="C10" s="39">
        <f t="shared" si="2"/>
        <v>84</v>
      </c>
      <c r="D10" s="40">
        <v>20</v>
      </c>
      <c r="E10" s="39"/>
      <c r="F10" s="41">
        <f t="shared" si="0"/>
        <v>0</v>
      </c>
      <c r="G10" s="42">
        <f t="shared" si="1"/>
        <v>84</v>
      </c>
      <c r="H10" s="43"/>
      <c r="I10" s="44"/>
      <c r="J10" s="45"/>
    </row>
    <row r="11" spans="1:10" ht="15.75" x14ac:dyDescent="0.25">
      <c r="A11" s="38"/>
      <c r="B11" s="38"/>
      <c r="C11" s="39">
        <f t="shared" si="2"/>
        <v>84</v>
      </c>
      <c r="D11" s="40">
        <v>20</v>
      </c>
      <c r="E11" s="39"/>
      <c r="F11" s="41">
        <f t="shared" si="0"/>
        <v>0</v>
      </c>
      <c r="G11" s="42">
        <f t="shared" si="1"/>
        <v>84</v>
      </c>
      <c r="H11" s="43"/>
      <c r="I11" s="44"/>
      <c r="J11" s="45"/>
    </row>
    <row r="12" spans="1:10" ht="15.75" x14ac:dyDescent="0.25">
      <c r="A12" s="38"/>
      <c r="B12" s="38"/>
      <c r="C12" s="39">
        <f t="shared" si="2"/>
        <v>84</v>
      </c>
      <c r="D12" s="40">
        <v>20</v>
      </c>
      <c r="E12" s="39"/>
      <c r="F12" s="41">
        <f t="shared" si="0"/>
        <v>0</v>
      </c>
      <c r="G12" s="42">
        <f t="shared" si="1"/>
        <v>84</v>
      </c>
      <c r="H12" s="43"/>
      <c r="I12" s="44"/>
      <c r="J12" s="45"/>
    </row>
    <row r="13" spans="1:10" ht="15.75" x14ac:dyDescent="0.25">
      <c r="A13" s="38"/>
      <c r="B13" s="38"/>
      <c r="C13" s="39">
        <f t="shared" si="2"/>
        <v>84</v>
      </c>
      <c r="D13" s="40">
        <v>20</v>
      </c>
      <c r="E13" s="39"/>
      <c r="F13" s="41">
        <f t="shared" si="0"/>
        <v>0</v>
      </c>
      <c r="G13" s="42">
        <f t="shared" si="1"/>
        <v>84</v>
      </c>
      <c r="H13" s="96"/>
      <c r="I13" s="97"/>
      <c r="J13" s="98"/>
    </row>
    <row r="14" spans="1:10" ht="15.75" x14ac:dyDescent="0.25">
      <c r="A14" s="38"/>
      <c r="B14" s="38"/>
      <c r="C14" s="39">
        <f t="shared" si="2"/>
        <v>84</v>
      </c>
      <c r="D14" s="40">
        <v>20</v>
      </c>
      <c r="E14" s="39"/>
      <c r="F14" s="41">
        <f t="shared" ref="F14:F20" si="5">SUM(D14*E14)</f>
        <v>0</v>
      </c>
      <c r="G14" s="42">
        <f t="shared" ref="G14:G20" si="6">SUM(C14-E14)</f>
        <v>84</v>
      </c>
      <c r="H14" s="43"/>
      <c r="I14" s="44"/>
      <c r="J14" s="45"/>
    </row>
    <row r="15" spans="1:10" ht="15.75" x14ac:dyDescent="0.25">
      <c r="A15" s="38"/>
      <c r="B15" s="38"/>
      <c r="C15" s="39">
        <f t="shared" si="2"/>
        <v>84</v>
      </c>
      <c r="D15" s="40">
        <v>20</v>
      </c>
      <c r="E15" s="39"/>
      <c r="F15" s="41">
        <f t="shared" si="5"/>
        <v>0</v>
      </c>
      <c r="G15" s="42">
        <f t="shared" si="6"/>
        <v>84</v>
      </c>
      <c r="H15" s="43"/>
      <c r="I15" s="44"/>
      <c r="J15" s="45"/>
    </row>
    <row r="16" spans="1:10" ht="15.75" x14ac:dyDescent="0.25">
      <c r="A16" s="38"/>
      <c r="B16" s="38"/>
      <c r="C16" s="39">
        <f t="shared" si="2"/>
        <v>84</v>
      </c>
      <c r="D16" s="40">
        <v>20</v>
      </c>
      <c r="E16" s="39"/>
      <c r="F16" s="41">
        <f t="shared" si="5"/>
        <v>0</v>
      </c>
      <c r="G16" s="42">
        <f t="shared" si="6"/>
        <v>84</v>
      </c>
      <c r="H16" s="43"/>
      <c r="I16" s="44"/>
      <c r="J16" s="45"/>
    </row>
    <row r="17" spans="1:10" ht="15.75" x14ac:dyDescent="0.25">
      <c r="A17" s="38"/>
      <c r="B17" s="38"/>
      <c r="C17" s="39">
        <f t="shared" si="2"/>
        <v>84</v>
      </c>
      <c r="D17" s="40">
        <v>20</v>
      </c>
      <c r="E17" s="39"/>
      <c r="F17" s="41">
        <f t="shared" si="5"/>
        <v>0</v>
      </c>
      <c r="G17" s="42">
        <f t="shared" si="6"/>
        <v>84</v>
      </c>
      <c r="H17" s="43"/>
      <c r="I17" s="44"/>
      <c r="J17" s="45"/>
    </row>
    <row r="18" spans="1:10" ht="15.75" x14ac:dyDescent="0.25">
      <c r="A18" s="38"/>
      <c r="B18" s="38"/>
      <c r="C18" s="39">
        <f t="shared" si="2"/>
        <v>84</v>
      </c>
      <c r="D18" s="40">
        <v>20</v>
      </c>
      <c r="E18" s="39"/>
      <c r="F18" s="41">
        <f t="shared" si="5"/>
        <v>0</v>
      </c>
      <c r="G18" s="42">
        <f t="shared" si="6"/>
        <v>84</v>
      </c>
      <c r="H18" s="43"/>
      <c r="I18" s="44"/>
      <c r="J18" s="45"/>
    </row>
    <row r="19" spans="1:10" ht="15.75" x14ac:dyDescent="0.25">
      <c r="A19" s="38"/>
      <c r="B19" s="38"/>
      <c r="C19" s="39">
        <f t="shared" si="2"/>
        <v>84</v>
      </c>
      <c r="D19" s="40">
        <v>20</v>
      </c>
      <c r="E19" s="39"/>
      <c r="F19" s="41">
        <f t="shared" si="5"/>
        <v>0</v>
      </c>
      <c r="G19" s="42">
        <f t="shared" si="6"/>
        <v>84</v>
      </c>
      <c r="H19" s="43"/>
      <c r="I19" s="44"/>
      <c r="J19" s="45"/>
    </row>
    <row r="20" spans="1:10" ht="15.75" x14ac:dyDescent="0.25">
      <c r="A20" s="38"/>
      <c r="B20" s="38"/>
      <c r="C20" s="39">
        <f t="shared" si="2"/>
        <v>84</v>
      </c>
      <c r="D20" s="40">
        <v>20</v>
      </c>
      <c r="E20" s="39"/>
      <c r="F20" s="41">
        <f t="shared" si="5"/>
        <v>0</v>
      </c>
      <c r="G20" s="42">
        <f t="shared" si="6"/>
        <v>84</v>
      </c>
      <c r="H20" s="96"/>
      <c r="I20" s="97"/>
      <c r="J20" s="98"/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opLeftCell="A10" workbookViewId="0">
      <selection activeCell="L23" sqref="L23"/>
    </sheetView>
  </sheetViews>
  <sheetFormatPr baseColWidth="10" defaultRowHeight="15" x14ac:dyDescent="0.25"/>
  <cols>
    <col min="1" max="1" width="10.42578125" customWidth="1"/>
    <col min="2" max="2" width="14.7109375" customWidth="1"/>
    <col min="3" max="3" width="10" customWidth="1"/>
    <col min="4" max="4" width="10.42578125" customWidth="1"/>
    <col min="5" max="5" width="8.42578125" customWidth="1"/>
    <col min="6" max="6" width="9.140625" customWidth="1"/>
    <col min="7" max="7" width="11.85546875" customWidth="1"/>
    <col min="8" max="8" width="8.85546875" customWidth="1"/>
    <col min="9" max="9" width="11.7109375" customWidth="1"/>
    <col min="10" max="10" width="8.5703125" customWidth="1"/>
    <col min="11" max="11" width="8" customWidth="1"/>
    <col min="12" max="12" width="9.140625" customWidth="1"/>
    <col min="13" max="13" width="8.5703125" customWidth="1"/>
    <col min="14" max="14" width="9.85546875" customWidth="1"/>
    <col min="15" max="15" width="10.28515625" customWidth="1"/>
  </cols>
  <sheetData>
    <row r="1" spans="1:16" ht="21" x14ac:dyDescent="0.35">
      <c r="A1" s="135" t="s">
        <v>16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3" spans="1:16" ht="60" x14ac:dyDescent="0.25">
      <c r="A3" s="3" t="s">
        <v>6</v>
      </c>
      <c r="B3" s="3" t="s">
        <v>5</v>
      </c>
      <c r="C3" s="3" t="s">
        <v>2</v>
      </c>
      <c r="D3" s="3" t="s">
        <v>3</v>
      </c>
      <c r="E3" s="3" t="s">
        <v>4</v>
      </c>
      <c r="F3" s="3" t="s">
        <v>24</v>
      </c>
      <c r="G3" s="3" t="s">
        <v>8</v>
      </c>
      <c r="H3" s="3" t="s">
        <v>17</v>
      </c>
      <c r="I3" s="3" t="s">
        <v>9</v>
      </c>
      <c r="J3" s="3" t="s">
        <v>18</v>
      </c>
      <c r="K3" s="3" t="s">
        <v>19</v>
      </c>
      <c r="L3" s="4" t="s">
        <v>13</v>
      </c>
      <c r="M3" s="21" t="s">
        <v>10</v>
      </c>
      <c r="N3" s="22" t="s">
        <v>22</v>
      </c>
      <c r="O3" s="22" t="s">
        <v>43</v>
      </c>
      <c r="P3" s="22" t="s">
        <v>23</v>
      </c>
    </row>
    <row r="4" spans="1:16" x14ac:dyDescent="0.25">
      <c r="A4" s="6"/>
      <c r="B4" s="2"/>
      <c r="C4" s="2">
        <v>40</v>
      </c>
      <c r="D4" s="2">
        <v>40</v>
      </c>
      <c r="E4" s="5">
        <v>20</v>
      </c>
      <c r="F4" s="7">
        <v>14</v>
      </c>
      <c r="G4" s="2"/>
      <c r="H4" s="8">
        <f>SUM(E4*G4)</f>
        <v>0</v>
      </c>
      <c r="I4" s="2"/>
      <c r="J4" s="8">
        <f>SUM(F4*I4)</f>
        <v>0</v>
      </c>
      <c r="K4" s="9">
        <f>SUM(H4+J4)</f>
        <v>0</v>
      </c>
      <c r="L4" s="10">
        <f>SUM(C4-G4)</f>
        <v>40</v>
      </c>
      <c r="M4" s="20">
        <f>SUM(D4-I4)</f>
        <v>40</v>
      </c>
      <c r="N4" s="28"/>
      <c r="O4" s="32"/>
      <c r="P4" s="27"/>
    </row>
    <row r="5" spans="1:16" ht="45" x14ac:dyDescent="0.25">
      <c r="A5" s="30">
        <v>41737</v>
      </c>
      <c r="B5" s="31" t="s">
        <v>35</v>
      </c>
      <c r="C5" s="2">
        <f>SUM(L4)</f>
        <v>40</v>
      </c>
      <c r="D5" s="2">
        <f>SUM(M4)</f>
        <v>40</v>
      </c>
      <c r="E5" s="5">
        <v>20</v>
      </c>
      <c r="F5" s="7">
        <v>14</v>
      </c>
      <c r="G5" s="2">
        <v>4</v>
      </c>
      <c r="H5" s="8">
        <f t="shared" ref="H5:H13" si="0">SUM(E5*G5)</f>
        <v>80</v>
      </c>
      <c r="I5" s="2">
        <v>1</v>
      </c>
      <c r="J5" s="8">
        <f t="shared" ref="J5:J13" si="1">SUM(F5*I5)</f>
        <v>14</v>
      </c>
      <c r="K5" s="9">
        <f t="shared" ref="K5:K13" si="2">SUM(H5+J5)</f>
        <v>94</v>
      </c>
      <c r="L5" s="10">
        <f t="shared" ref="L5:L13" si="3">SUM(C5-G5)</f>
        <v>36</v>
      </c>
      <c r="M5" s="20">
        <f t="shared" ref="M5:M13" si="4">SUM(D5-I5)</f>
        <v>39</v>
      </c>
      <c r="N5" s="28"/>
      <c r="O5" s="32"/>
      <c r="P5" s="27"/>
    </row>
    <row r="6" spans="1:16" ht="45" x14ac:dyDescent="0.25">
      <c r="A6" s="30">
        <v>41737</v>
      </c>
      <c r="B6" s="31" t="s">
        <v>36</v>
      </c>
      <c r="C6" s="2">
        <f t="shared" ref="C6:C23" si="5">SUM(L5)</f>
        <v>36</v>
      </c>
      <c r="D6" s="2">
        <f t="shared" ref="D6:D23" si="6">SUM(M5)</f>
        <v>39</v>
      </c>
      <c r="E6" s="5">
        <v>20</v>
      </c>
      <c r="F6" s="7">
        <v>14</v>
      </c>
      <c r="G6" s="2">
        <v>4</v>
      </c>
      <c r="H6" s="8">
        <f t="shared" si="0"/>
        <v>80</v>
      </c>
      <c r="I6" s="2">
        <v>0</v>
      </c>
      <c r="J6" s="8">
        <f t="shared" si="1"/>
        <v>0</v>
      </c>
      <c r="K6" s="9">
        <f t="shared" si="2"/>
        <v>80</v>
      </c>
      <c r="L6" s="10">
        <f t="shared" si="3"/>
        <v>32</v>
      </c>
      <c r="M6" s="20">
        <f t="shared" si="4"/>
        <v>39</v>
      </c>
      <c r="N6" s="28"/>
      <c r="O6" s="32"/>
      <c r="P6" s="27"/>
    </row>
    <row r="7" spans="1:16" ht="45" x14ac:dyDescent="0.25">
      <c r="A7" s="30">
        <v>41737</v>
      </c>
      <c r="B7" s="31" t="s">
        <v>37</v>
      </c>
      <c r="C7" s="2">
        <f t="shared" si="5"/>
        <v>32</v>
      </c>
      <c r="D7" s="2">
        <f t="shared" si="6"/>
        <v>39</v>
      </c>
      <c r="E7" s="5">
        <v>20</v>
      </c>
      <c r="F7" s="7">
        <v>14</v>
      </c>
      <c r="G7" s="2">
        <v>3</v>
      </c>
      <c r="H7" s="8">
        <f t="shared" si="0"/>
        <v>60</v>
      </c>
      <c r="I7" s="2">
        <v>2</v>
      </c>
      <c r="J7" s="8">
        <f t="shared" si="1"/>
        <v>28</v>
      </c>
      <c r="K7" s="9">
        <f t="shared" si="2"/>
        <v>88</v>
      </c>
      <c r="L7" s="10">
        <f t="shared" si="3"/>
        <v>29</v>
      </c>
      <c r="M7" s="20">
        <f t="shared" si="4"/>
        <v>37</v>
      </c>
      <c r="N7" s="28"/>
      <c r="O7" s="32"/>
      <c r="P7" s="27"/>
    </row>
    <row r="8" spans="1:16" ht="45" x14ac:dyDescent="0.25">
      <c r="A8" s="30">
        <v>41771</v>
      </c>
      <c r="B8" s="31" t="s">
        <v>52</v>
      </c>
      <c r="C8" s="2">
        <f t="shared" si="5"/>
        <v>29</v>
      </c>
      <c r="D8" s="2">
        <f t="shared" si="6"/>
        <v>37</v>
      </c>
      <c r="E8" s="5">
        <v>20</v>
      </c>
      <c r="F8" s="7">
        <v>14</v>
      </c>
      <c r="G8" s="2">
        <v>3</v>
      </c>
      <c r="H8" s="8">
        <f t="shared" si="0"/>
        <v>60</v>
      </c>
      <c r="I8" s="2">
        <v>3</v>
      </c>
      <c r="J8" s="8">
        <f t="shared" si="1"/>
        <v>42</v>
      </c>
      <c r="K8" s="9">
        <f t="shared" si="2"/>
        <v>102</v>
      </c>
      <c r="L8" s="10">
        <f t="shared" si="3"/>
        <v>26</v>
      </c>
      <c r="M8" s="20">
        <f t="shared" si="4"/>
        <v>34</v>
      </c>
      <c r="N8" s="28"/>
      <c r="O8" s="32"/>
      <c r="P8" s="27"/>
    </row>
    <row r="9" spans="1:16" x14ac:dyDescent="0.25">
      <c r="A9" s="31"/>
      <c r="B9" s="31"/>
      <c r="C9" s="2">
        <f t="shared" si="5"/>
        <v>26</v>
      </c>
      <c r="D9" s="2">
        <f t="shared" si="6"/>
        <v>34</v>
      </c>
      <c r="E9" s="5">
        <v>20</v>
      </c>
      <c r="F9" s="7">
        <v>14</v>
      </c>
      <c r="G9" s="2"/>
      <c r="H9" s="8">
        <f t="shared" si="0"/>
        <v>0</v>
      </c>
      <c r="I9" s="2"/>
      <c r="J9" s="8">
        <f t="shared" si="1"/>
        <v>0</v>
      </c>
      <c r="K9" s="9">
        <f t="shared" si="2"/>
        <v>0</v>
      </c>
      <c r="L9" s="10">
        <f t="shared" si="3"/>
        <v>26</v>
      </c>
      <c r="M9" s="20">
        <f t="shared" si="4"/>
        <v>34</v>
      </c>
      <c r="N9" s="28"/>
      <c r="O9" s="32"/>
      <c r="P9" s="27"/>
    </row>
    <row r="10" spans="1:16" x14ac:dyDescent="0.25">
      <c r="A10" s="31"/>
      <c r="B10" s="31"/>
      <c r="C10" s="2">
        <f t="shared" si="5"/>
        <v>26</v>
      </c>
      <c r="D10" s="2">
        <f t="shared" si="6"/>
        <v>34</v>
      </c>
      <c r="E10" s="5">
        <v>20</v>
      </c>
      <c r="F10" s="7">
        <v>14</v>
      </c>
      <c r="G10" s="2"/>
      <c r="H10" s="8">
        <f t="shared" si="0"/>
        <v>0</v>
      </c>
      <c r="I10" s="2"/>
      <c r="J10" s="8">
        <f t="shared" si="1"/>
        <v>0</v>
      </c>
      <c r="K10" s="9">
        <f t="shared" si="2"/>
        <v>0</v>
      </c>
      <c r="L10" s="10">
        <f t="shared" si="3"/>
        <v>26</v>
      </c>
      <c r="M10" s="20">
        <f t="shared" si="4"/>
        <v>34</v>
      </c>
      <c r="N10" s="28"/>
      <c r="O10" s="32"/>
      <c r="P10" s="27"/>
    </row>
    <row r="11" spans="1:16" x14ac:dyDescent="0.25">
      <c r="A11" s="31"/>
      <c r="B11" s="31"/>
      <c r="C11" s="2">
        <f t="shared" si="5"/>
        <v>26</v>
      </c>
      <c r="D11" s="2">
        <f t="shared" si="6"/>
        <v>34</v>
      </c>
      <c r="E11" s="5">
        <v>20</v>
      </c>
      <c r="F11" s="7">
        <v>14</v>
      </c>
      <c r="G11" s="2"/>
      <c r="H11" s="8">
        <f t="shared" si="0"/>
        <v>0</v>
      </c>
      <c r="I11" s="2"/>
      <c r="J11" s="8">
        <f t="shared" si="1"/>
        <v>0</v>
      </c>
      <c r="K11" s="9">
        <f t="shared" si="2"/>
        <v>0</v>
      </c>
      <c r="L11" s="10">
        <f t="shared" si="3"/>
        <v>26</v>
      </c>
      <c r="M11" s="20">
        <f t="shared" si="4"/>
        <v>34</v>
      </c>
      <c r="N11" s="28"/>
      <c r="O11" s="32"/>
      <c r="P11" s="27"/>
    </row>
    <row r="12" spans="1:16" x14ac:dyDescent="0.25">
      <c r="A12" s="31"/>
      <c r="B12" s="31"/>
      <c r="C12" s="2">
        <f t="shared" si="5"/>
        <v>26</v>
      </c>
      <c r="D12" s="2">
        <f t="shared" si="6"/>
        <v>34</v>
      </c>
      <c r="E12" s="5">
        <v>20</v>
      </c>
      <c r="F12" s="7">
        <v>14</v>
      </c>
      <c r="G12" s="2"/>
      <c r="H12" s="8">
        <f t="shared" si="0"/>
        <v>0</v>
      </c>
      <c r="I12" s="2"/>
      <c r="J12" s="8">
        <f t="shared" si="1"/>
        <v>0</v>
      </c>
      <c r="K12" s="9">
        <f t="shared" si="2"/>
        <v>0</v>
      </c>
      <c r="L12" s="10">
        <f t="shared" si="3"/>
        <v>26</v>
      </c>
      <c r="M12" s="20">
        <f t="shared" si="4"/>
        <v>34</v>
      </c>
      <c r="N12" s="28"/>
      <c r="O12" s="32"/>
      <c r="P12" s="27"/>
    </row>
    <row r="13" spans="1:16" x14ac:dyDescent="0.25">
      <c r="A13" s="31"/>
      <c r="B13" s="31"/>
      <c r="C13" s="2">
        <f t="shared" si="5"/>
        <v>26</v>
      </c>
      <c r="D13" s="2">
        <f t="shared" si="6"/>
        <v>34</v>
      </c>
      <c r="E13" s="5">
        <v>20</v>
      </c>
      <c r="F13" s="7">
        <v>14</v>
      </c>
      <c r="G13" s="2"/>
      <c r="H13" s="8">
        <f t="shared" si="0"/>
        <v>0</v>
      </c>
      <c r="I13" s="2"/>
      <c r="J13" s="8">
        <f t="shared" si="1"/>
        <v>0</v>
      </c>
      <c r="K13" s="9">
        <f t="shared" si="2"/>
        <v>0</v>
      </c>
      <c r="L13" s="10">
        <f t="shared" si="3"/>
        <v>26</v>
      </c>
      <c r="M13" s="20">
        <f t="shared" si="4"/>
        <v>34</v>
      </c>
      <c r="N13" s="29"/>
      <c r="O13" s="34"/>
      <c r="P13" s="26"/>
    </row>
    <row r="14" spans="1:16" x14ac:dyDescent="0.25">
      <c r="A14" s="31"/>
      <c r="B14" s="31"/>
      <c r="C14" s="2">
        <f t="shared" si="5"/>
        <v>26</v>
      </c>
      <c r="D14" s="2">
        <f t="shared" si="6"/>
        <v>34</v>
      </c>
      <c r="E14" s="5">
        <v>20</v>
      </c>
      <c r="F14" s="7">
        <v>14</v>
      </c>
      <c r="G14" s="2"/>
      <c r="H14" s="8">
        <f t="shared" ref="H14:H23" si="7">SUM(E14*G14)</f>
        <v>0</v>
      </c>
      <c r="I14" s="2"/>
      <c r="J14" s="8">
        <f t="shared" ref="J14:J23" si="8">SUM(F14*I14)</f>
        <v>0</v>
      </c>
      <c r="K14" s="9">
        <f t="shared" ref="K14:K23" si="9">SUM(H14+J14)</f>
        <v>0</v>
      </c>
      <c r="L14" s="10">
        <f t="shared" ref="L14:L23" si="10">SUM(C14-G14)</f>
        <v>26</v>
      </c>
      <c r="M14" s="20">
        <f t="shared" ref="M14:M23" si="11">SUM(D14-I14)</f>
        <v>34</v>
      </c>
      <c r="N14" s="28"/>
      <c r="O14" s="32"/>
      <c r="P14" s="27"/>
    </row>
    <row r="15" spans="1:16" x14ac:dyDescent="0.25">
      <c r="A15" s="31"/>
      <c r="B15" s="31"/>
      <c r="C15" s="2">
        <f t="shared" si="5"/>
        <v>26</v>
      </c>
      <c r="D15" s="2">
        <f t="shared" si="6"/>
        <v>34</v>
      </c>
      <c r="E15" s="5">
        <v>20</v>
      </c>
      <c r="F15" s="7">
        <v>14</v>
      </c>
      <c r="G15" s="2"/>
      <c r="H15" s="8">
        <f t="shared" si="7"/>
        <v>0</v>
      </c>
      <c r="I15" s="2"/>
      <c r="J15" s="8">
        <f t="shared" si="8"/>
        <v>0</v>
      </c>
      <c r="K15" s="9">
        <f t="shared" si="9"/>
        <v>0</v>
      </c>
      <c r="L15" s="10">
        <f t="shared" si="10"/>
        <v>26</v>
      </c>
      <c r="M15" s="20">
        <f t="shared" si="11"/>
        <v>34</v>
      </c>
      <c r="N15" s="28"/>
      <c r="O15" s="32"/>
      <c r="P15" s="27"/>
    </row>
    <row r="16" spans="1:16" x14ac:dyDescent="0.25">
      <c r="A16" s="31"/>
      <c r="B16" s="31"/>
      <c r="C16" s="2">
        <f t="shared" si="5"/>
        <v>26</v>
      </c>
      <c r="D16" s="2">
        <f t="shared" si="6"/>
        <v>34</v>
      </c>
      <c r="E16" s="5">
        <v>20</v>
      </c>
      <c r="F16" s="7">
        <v>14</v>
      </c>
      <c r="G16" s="2"/>
      <c r="H16" s="8">
        <f t="shared" si="7"/>
        <v>0</v>
      </c>
      <c r="I16" s="2"/>
      <c r="J16" s="8">
        <f t="shared" si="8"/>
        <v>0</v>
      </c>
      <c r="K16" s="9">
        <f t="shared" si="9"/>
        <v>0</v>
      </c>
      <c r="L16" s="10">
        <f t="shared" si="10"/>
        <v>26</v>
      </c>
      <c r="M16" s="20">
        <f t="shared" si="11"/>
        <v>34</v>
      </c>
      <c r="N16" s="28"/>
      <c r="O16" s="32"/>
      <c r="P16" s="27"/>
    </row>
    <row r="17" spans="1:16" x14ac:dyDescent="0.25">
      <c r="A17" s="31"/>
      <c r="B17" s="31"/>
      <c r="C17" s="2">
        <f t="shared" si="5"/>
        <v>26</v>
      </c>
      <c r="D17" s="2">
        <f t="shared" si="6"/>
        <v>34</v>
      </c>
      <c r="E17" s="5">
        <v>20</v>
      </c>
      <c r="F17" s="7">
        <v>14</v>
      </c>
      <c r="G17" s="2"/>
      <c r="H17" s="8">
        <f t="shared" si="7"/>
        <v>0</v>
      </c>
      <c r="I17" s="2"/>
      <c r="J17" s="8">
        <f t="shared" si="8"/>
        <v>0</v>
      </c>
      <c r="K17" s="9">
        <f t="shared" si="9"/>
        <v>0</v>
      </c>
      <c r="L17" s="10">
        <f t="shared" si="10"/>
        <v>26</v>
      </c>
      <c r="M17" s="20">
        <f t="shared" si="11"/>
        <v>34</v>
      </c>
      <c r="N17" s="28"/>
      <c r="O17" s="32"/>
      <c r="P17" s="27"/>
    </row>
    <row r="18" spans="1:16" x14ac:dyDescent="0.25">
      <c r="A18" s="31"/>
      <c r="B18" s="31"/>
      <c r="C18" s="2">
        <f t="shared" si="5"/>
        <v>26</v>
      </c>
      <c r="D18" s="2">
        <f t="shared" si="6"/>
        <v>34</v>
      </c>
      <c r="E18" s="5">
        <v>20</v>
      </c>
      <c r="F18" s="7">
        <v>14</v>
      </c>
      <c r="G18" s="2"/>
      <c r="H18" s="8">
        <f t="shared" si="7"/>
        <v>0</v>
      </c>
      <c r="I18" s="2"/>
      <c r="J18" s="8">
        <f t="shared" si="8"/>
        <v>0</v>
      </c>
      <c r="K18" s="9">
        <f t="shared" si="9"/>
        <v>0</v>
      </c>
      <c r="L18" s="10">
        <f t="shared" si="10"/>
        <v>26</v>
      </c>
      <c r="M18" s="20">
        <f t="shared" si="11"/>
        <v>34</v>
      </c>
      <c r="N18" s="29"/>
      <c r="O18" s="34"/>
      <c r="P18" s="26"/>
    </row>
    <row r="19" spans="1:16" x14ac:dyDescent="0.25">
      <c r="A19" s="31"/>
      <c r="B19" s="31"/>
      <c r="C19" s="2">
        <f t="shared" si="5"/>
        <v>26</v>
      </c>
      <c r="D19" s="2">
        <f t="shared" si="6"/>
        <v>34</v>
      </c>
      <c r="E19" s="5">
        <v>20</v>
      </c>
      <c r="F19" s="7">
        <v>14</v>
      </c>
      <c r="G19" s="2"/>
      <c r="H19" s="8">
        <f t="shared" si="7"/>
        <v>0</v>
      </c>
      <c r="I19" s="2"/>
      <c r="J19" s="8">
        <f t="shared" si="8"/>
        <v>0</v>
      </c>
      <c r="K19" s="9">
        <f t="shared" si="9"/>
        <v>0</v>
      </c>
      <c r="L19" s="10">
        <f t="shared" si="10"/>
        <v>26</v>
      </c>
      <c r="M19" s="20">
        <f t="shared" si="11"/>
        <v>34</v>
      </c>
      <c r="N19" s="28"/>
      <c r="O19" s="32"/>
      <c r="P19" s="27"/>
    </row>
    <row r="20" spans="1:16" x14ac:dyDescent="0.25">
      <c r="A20" s="31"/>
      <c r="B20" s="31"/>
      <c r="C20" s="2">
        <f t="shared" si="5"/>
        <v>26</v>
      </c>
      <c r="D20" s="2">
        <f t="shared" si="6"/>
        <v>34</v>
      </c>
      <c r="E20" s="5">
        <v>20</v>
      </c>
      <c r="F20" s="7">
        <v>14</v>
      </c>
      <c r="G20" s="2"/>
      <c r="H20" s="8">
        <f t="shared" si="7"/>
        <v>0</v>
      </c>
      <c r="I20" s="2"/>
      <c r="J20" s="8">
        <f t="shared" si="8"/>
        <v>0</v>
      </c>
      <c r="K20" s="9">
        <f t="shared" si="9"/>
        <v>0</v>
      </c>
      <c r="L20" s="10">
        <f t="shared" si="10"/>
        <v>26</v>
      </c>
      <c r="M20" s="20">
        <f t="shared" si="11"/>
        <v>34</v>
      </c>
      <c r="N20" s="28"/>
      <c r="O20" s="32"/>
      <c r="P20" s="27"/>
    </row>
    <row r="21" spans="1:16" x14ac:dyDescent="0.25">
      <c r="A21" s="31"/>
      <c r="B21" s="31"/>
      <c r="C21" s="2">
        <f t="shared" si="5"/>
        <v>26</v>
      </c>
      <c r="D21" s="2">
        <f t="shared" si="6"/>
        <v>34</v>
      </c>
      <c r="E21" s="5">
        <v>20</v>
      </c>
      <c r="F21" s="7">
        <v>14</v>
      </c>
      <c r="G21" s="2"/>
      <c r="H21" s="8">
        <f t="shared" si="7"/>
        <v>0</v>
      </c>
      <c r="I21" s="2"/>
      <c r="J21" s="8">
        <f t="shared" si="8"/>
        <v>0</v>
      </c>
      <c r="K21" s="9">
        <f t="shared" si="9"/>
        <v>0</v>
      </c>
      <c r="L21" s="10">
        <f t="shared" si="10"/>
        <v>26</v>
      </c>
      <c r="M21" s="20">
        <f t="shared" si="11"/>
        <v>34</v>
      </c>
      <c r="N21" s="28"/>
      <c r="O21" s="32"/>
      <c r="P21" s="27"/>
    </row>
    <row r="22" spans="1:16" x14ac:dyDescent="0.25">
      <c r="A22" s="31"/>
      <c r="B22" s="31"/>
      <c r="C22" s="2">
        <f t="shared" si="5"/>
        <v>26</v>
      </c>
      <c r="D22" s="2">
        <f t="shared" si="6"/>
        <v>34</v>
      </c>
      <c r="E22" s="5">
        <v>20</v>
      </c>
      <c r="F22" s="7">
        <v>14</v>
      </c>
      <c r="G22" s="2"/>
      <c r="H22" s="8">
        <f t="shared" si="7"/>
        <v>0</v>
      </c>
      <c r="I22" s="2"/>
      <c r="J22" s="8">
        <f t="shared" si="8"/>
        <v>0</v>
      </c>
      <c r="K22" s="9">
        <f t="shared" si="9"/>
        <v>0</v>
      </c>
      <c r="L22" s="10">
        <f t="shared" si="10"/>
        <v>26</v>
      </c>
      <c r="M22" s="20">
        <f t="shared" si="11"/>
        <v>34</v>
      </c>
      <c r="N22" s="28"/>
      <c r="O22" s="32"/>
      <c r="P22" s="27"/>
    </row>
    <row r="23" spans="1:16" x14ac:dyDescent="0.25">
      <c r="A23" s="31"/>
      <c r="B23" s="31"/>
      <c r="C23" s="2">
        <f t="shared" si="5"/>
        <v>26</v>
      </c>
      <c r="D23" s="2">
        <f t="shared" si="6"/>
        <v>34</v>
      </c>
      <c r="E23" s="5">
        <v>20</v>
      </c>
      <c r="F23" s="7">
        <v>14</v>
      </c>
      <c r="G23" s="2"/>
      <c r="H23" s="8">
        <f t="shared" si="7"/>
        <v>0</v>
      </c>
      <c r="I23" s="2"/>
      <c r="J23" s="8">
        <f t="shared" si="8"/>
        <v>0</v>
      </c>
      <c r="K23" s="9">
        <f t="shared" si="9"/>
        <v>0</v>
      </c>
      <c r="L23" s="10">
        <f t="shared" si="10"/>
        <v>26</v>
      </c>
      <c r="M23" s="20">
        <f t="shared" si="11"/>
        <v>34</v>
      </c>
      <c r="N23" s="29"/>
      <c r="O23" s="34"/>
      <c r="P23" s="26"/>
    </row>
  </sheetData>
  <mergeCells count="1">
    <mergeCell ref="A1:M1"/>
  </mergeCells>
  <pageMargins left="0.7" right="0.7" top="0.75" bottom="0.75" header="0.3" footer="0.3"/>
  <pageSetup paperSize="9"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Suivi Général Billetterie</vt:lpstr>
      <vt:lpstr>Bowlcenter</vt:lpstr>
      <vt:lpstr>Piscine Aubergenville</vt:lpstr>
      <vt:lpstr>Bowling Stadium</vt:lpstr>
      <vt:lpstr>Parc Zoologique de Thoiry</vt:lpstr>
      <vt:lpstr>ZooParc de Beauval</vt:lpstr>
      <vt:lpstr>Feuil3</vt:lpstr>
      <vt:lpstr>Quantité_billet_Adulte_restant</vt:lpstr>
      <vt:lpstr>Quantité_Billet_Enfant_restant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Laetitia</dc:creator>
  <cp:lastModifiedBy>BUIRE</cp:lastModifiedBy>
  <cp:lastPrinted>2014-11-29T08:29:37Z</cp:lastPrinted>
  <dcterms:created xsi:type="dcterms:W3CDTF">2014-02-25T16:49:15Z</dcterms:created>
  <dcterms:modified xsi:type="dcterms:W3CDTF">2014-11-30T00:29:44Z</dcterms:modified>
</cp:coreProperties>
</file>