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ate1904="1"/>
  <bookViews>
    <workbookView xWindow="0" yWindow="0" windowWidth="16380" windowHeight="8190" activeTab="1"/>
  </bookViews>
  <sheets>
    <sheet name="essai formule" sheetId="1" r:id="rId1"/>
    <sheet name="donnée libéllés 2014" sheetId="2" r:id="rId2"/>
    <sheet name="Feuil3" sheetId="3" r:id="rId3"/>
    <sheet name="Rapport sur la compatibilité" sheetId="4" r:id="rId4"/>
    <sheet name="fériés" sheetId="5" r:id="rId5"/>
  </sheets>
  <definedNames>
    <definedName name="fériés">fériés!$A$1:$A$13</definedName>
    <definedName name="Hd">'donnée libéllés 2014'!$K$1</definedName>
  </definedNames>
  <calcPr calcId="145621" iterateDelta="1E-4"/>
</workbook>
</file>

<file path=xl/calcChain.xml><?xml version="1.0" encoding="utf-8"?>
<calcChain xmlns="http://schemas.openxmlformats.org/spreadsheetml/2006/main">
  <c r="O16" i="2" l="1"/>
  <c r="O17" i="2"/>
  <c r="O18" i="2"/>
  <c r="O19" i="2"/>
  <c r="O20" i="2"/>
  <c r="O21" i="2"/>
  <c r="O22" i="2"/>
  <c r="O23" i="2"/>
  <c r="O24" i="2"/>
  <c r="O25" i="2"/>
  <c r="O26" i="2"/>
  <c r="O27" i="2"/>
  <c r="O28" i="2"/>
  <c r="O29" i="2"/>
  <c r="O30" i="2"/>
  <c r="O31" i="2"/>
  <c r="O32" i="2"/>
  <c r="O33" i="2"/>
  <c r="O34" i="2"/>
  <c r="O35" i="2"/>
  <c r="O36" i="2"/>
  <c r="O9" i="2"/>
  <c r="O10" i="2"/>
  <c r="O11" i="2"/>
  <c r="O12" i="2"/>
  <c r="O13" i="2"/>
  <c r="O14" i="2"/>
  <c r="O15" i="2"/>
  <c r="O8" i="2"/>
  <c r="O7" i="2"/>
  <c r="O6" i="2"/>
  <c r="A13" i="5" l="1"/>
  <c r="A12" i="5"/>
  <c r="A11" i="5"/>
  <c r="A10" i="5"/>
  <c r="A9" i="5"/>
  <c r="A7" i="5"/>
  <c r="A8" i="5" s="1"/>
  <c r="A6" i="5"/>
  <c r="A5" i="5"/>
  <c r="A4" i="5"/>
  <c r="A2" i="5"/>
  <c r="A3" i="5" s="1"/>
  <c r="A1" i="5"/>
  <c r="AC37" i="2" l="1"/>
  <c r="AB37" i="2"/>
  <c r="AA37" i="2"/>
  <c r="AW37" i="2" l="1"/>
  <c r="AV37" i="2"/>
  <c r="AS37" i="2"/>
  <c r="AR37" i="2"/>
  <c r="AO37" i="2"/>
  <c r="AN37" i="2"/>
  <c r="AK37" i="2"/>
  <c r="AJ37" i="2"/>
  <c r="AH37" i="2"/>
  <c r="AD37" i="2"/>
  <c r="Y37" i="2"/>
  <c r="V37" i="2"/>
  <c r="U37" i="2"/>
  <c r="T37" i="2" l="1"/>
  <c r="AY37" i="2"/>
  <c r="AQ37" i="2"/>
  <c r="X37" i="2"/>
  <c r="AG37" i="2"/>
  <c r="AM37" i="2"/>
  <c r="AU37" i="2"/>
  <c r="AI37" i="2"/>
  <c r="AP37" i="2"/>
  <c r="AX37" i="2"/>
  <c r="W37" i="2"/>
  <c r="AE37" i="2"/>
  <c r="AL37" i="2"/>
  <c r="AT37" i="2"/>
  <c r="F6" i="2"/>
  <c r="I6" i="2"/>
  <c r="J6" i="2"/>
  <c r="F7" i="2"/>
  <c r="I7" i="2"/>
  <c r="J7" i="2"/>
  <c r="N7" i="2"/>
  <c r="F8" i="2"/>
  <c r="I8" i="2"/>
  <c r="J8" i="2"/>
  <c r="N8" i="2"/>
  <c r="F9" i="2"/>
  <c r="I9" i="2"/>
  <c r="J9" i="2"/>
  <c r="N9" i="2"/>
  <c r="F10" i="2"/>
  <c r="I10" i="2"/>
  <c r="J10" i="2"/>
  <c r="N10" i="2"/>
  <c r="F11" i="2"/>
  <c r="I11" i="2"/>
  <c r="J11" i="2"/>
  <c r="N11" i="2"/>
  <c r="F12" i="2"/>
  <c r="I12" i="2"/>
  <c r="J12" i="2"/>
  <c r="N12" i="2"/>
  <c r="F13" i="2"/>
  <c r="I13" i="2"/>
  <c r="J13" i="2"/>
  <c r="N13" i="2"/>
  <c r="F14" i="2"/>
  <c r="I14" i="2"/>
  <c r="J14" i="2"/>
  <c r="N14" i="2"/>
  <c r="F15" i="2"/>
  <c r="I15" i="2"/>
  <c r="J15" i="2"/>
  <c r="N15" i="2"/>
  <c r="F16" i="2"/>
  <c r="I16" i="2"/>
  <c r="J16" i="2"/>
  <c r="N16" i="2"/>
  <c r="F17" i="2"/>
  <c r="N17" i="2"/>
  <c r="F18" i="2"/>
  <c r="N18" i="2"/>
  <c r="F19" i="2"/>
  <c r="N19" i="2"/>
  <c r="F20" i="2"/>
  <c r="N20" i="2"/>
  <c r="F21" i="2"/>
  <c r="N21" i="2"/>
  <c r="F22" i="2"/>
  <c r="N22" i="2"/>
  <c r="F23" i="2"/>
  <c r="N23" i="2"/>
  <c r="F24" i="2"/>
  <c r="N24" i="2"/>
  <c r="F25" i="2"/>
  <c r="N25" i="2"/>
  <c r="F26" i="2"/>
  <c r="N26" i="2"/>
  <c r="F27" i="2"/>
  <c r="N27" i="2"/>
  <c r="F28" i="2"/>
  <c r="N28" i="2"/>
  <c r="F29" i="2"/>
  <c r="N29" i="2"/>
  <c r="F30" i="2"/>
  <c r="N30" i="2"/>
  <c r="F31" i="2"/>
  <c r="N31" i="2"/>
  <c r="F32" i="2"/>
  <c r="N32" i="2"/>
  <c r="F33" i="2"/>
  <c r="N33" i="2"/>
  <c r="F34" i="2"/>
  <c r="N34" i="2"/>
  <c r="F35" i="2"/>
  <c r="N35" i="2"/>
  <c r="F36" i="2"/>
  <c r="N36" i="2"/>
  <c r="AI52" i="2" l="1"/>
  <c r="N38" i="2"/>
  <c r="N43" i="2"/>
  <c r="N44" i="2" s="1"/>
  <c r="Q22" i="2" l="1"/>
  <c r="Q15" i="2"/>
  <c r="Q36" i="2"/>
  <c r="Q29" i="2"/>
  <c r="Q8" i="2"/>
  <c r="O38" i="2"/>
  <c r="O43" i="2"/>
  <c r="O44" i="2" s="1"/>
</calcChain>
</file>

<file path=xl/comments1.xml><?xml version="1.0" encoding="utf-8"?>
<comments xmlns="http://schemas.openxmlformats.org/spreadsheetml/2006/main">
  <authors>
    <author>J-Paul</author>
  </authors>
  <commentList>
    <comment ref="O6" authorId="0">
      <text>
        <r>
          <rPr>
            <b/>
            <sz val="9"/>
            <color indexed="81"/>
            <rFont val="Tahoma"/>
            <family val="2"/>
          </rPr>
          <t>J-Paul:</t>
        </r>
        <r>
          <rPr>
            <sz val="9"/>
            <color indexed="81"/>
            <rFont val="Tahoma"/>
            <family val="2"/>
          </rPr>
          <t xml:space="preserve">
</t>
        </r>
        <r>
          <rPr>
            <sz val="16"/>
            <color indexed="81"/>
            <rFont val="Tahoma"/>
            <family val="2"/>
          </rPr>
          <t>il faut inverser n6et l6 a la fin de la formule, sinon, on a comme resultat -0,00</t>
        </r>
      </text>
    </comment>
  </commentList>
</comments>
</file>

<file path=xl/sharedStrings.xml><?xml version="1.0" encoding="utf-8"?>
<sst xmlns="http://schemas.openxmlformats.org/spreadsheetml/2006/main" count="495" uniqueCount="307">
  <si>
    <t>dates</t>
  </si>
  <si>
    <t>début matin</t>
  </si>
  <si>
    <t>fin matin</t>
  </si>
  <si>
    <t>total 1</t>
  </si>
  <si>
    <t>heures nuit matin</t>
  </si>
  <si>
    <t>heures de nuit soir</t>
  </si>
  <si>
    <t>férié -congé</t>
  </si>
  <si>
    <t>heures dûes</t>
  </si>
  <si>
    <t>total heures</t>
  </si>
  <si>
    <t>report mois précedent</t>
  </si>
  <si>
    <t>total mois</t>
  </si>
  <si>
    <t>report mois suivant</t>
  </si>
  <si>
    <t>Janvier</t>
  </si>
  <si>
    <t>Février</t>
  </si>
  <si>
    <t>Mars</t>
  </si>
  <si>
    <t>Avril</t>
  </si>
  <si>
    <t>Mai</t>
  </si>
  <si>
    <t>Juin</t>
  </si>
  <si>
    <t>Juillet</t>
  </si>
  <si>
    <t>Août</t>
  </si>
  <si>
    <t>Septembre</t>
  </si>
  <si>
    <t>Octobre</t>
  </si>
  <si>
    <t>Novembre</t>
  </si>
  <si>
    <t>Décembre</t>
  </si>
  <si>
    <t>MER 01</t>
  </si>
  <si>
    <t>SAM 01</t>
  </si>
  <si>
    <t>MAR 01</t>
  </si>
  <si>
    <t>JEU 01</t>
  </si>
  <si>
    <t>DIM 01</t>
  </si>
  <si>
    <t>VEN 01</t>
  </si>
  <si>
    <t>LUN 01</t>
  </si>
  <si>
    <t>JEU 02</t>
  </si>
  <si>
    <t>DIM 02</t>
  </si>
  <si>
    <t>MER 02</t>
  </si>
  <si>
    <t>VEN 02</t>
  </si>
  <si>
    <t>LUN 02</t>
  </si>
  <si>
    <t>SAM 02</t>
  </si>
  <si>
    <t>MAR 02</t>
  </si>
  <si>
    <t>VEN 03</t>
  </si>
  <si>
    <t>LUN 03</t>
  </si>
  <si>
    <t>JEU 03</t>
  </si>
  <si>
    <t>SAM 03</t>
  </si>
  <si>
    <t>MAR 03</t>
  </si>
  <si>
    <t>DIM 03</t>
  </si>
  <si>
    <t>MER 03</t>
  </si>
  <si>
    <t>SAM 04</t>
  </si>
  <si>
    <t>MAR 04</t>
  </si>
  <si>
    <t>VEN 04</t>
  </si>
  <si>
    <t>DIM 04</t>
  </si>
  <si>
    <t>MER 04</t>
  </si>
  <si>
    <t>LUN 04</t>
  </si>
  <si>
    <t>JEU 04</t>
  </si>
  <si>
    <t>DIM 05</t>
  </si>
  <si>
    <t>MER 05</t>
  </si>
  <si>
    <t>SAM 05</t>
  </si>
  <si>
    <t>LUN 05</t>
  </si>
  <si>
    <t>JEU 05</t>
  </si>
  <si>
    <t>MAR 05</t>
  </si>
  <si>
    <t>VEN 05</t>
  </si>
  <si>
    <t>LUN 06</t>
  </si>
  <si>
    <t>JEU 06</t>
  </si>
  <si>
    <t>DIM 06</t>
  </si>
  <si>
    <t>MAR 06</t>
  </si>
  <si>
    <t>VEN 06</t>
  </si>
  <si>
    <t>MER 06</t>
  </si>
  <si>
    <t>SAM 06</t>
  </si>
  <si>
    <t>MAR 07</t>
  </si>
  <si>
    <t>VEN 07</t>
  </si>
  <si>
    <t>LUN 07</t>
  </si>
  <si>
    <t>MER 07</t>
  </si>
  <si>
    <t>SAM 07</t>
  </si>
  <si>
    <t>JEU 07</t>
  </si>
  <si>
    <t>DIM 07</t>
  </si>
  <si>
    <t>MER 08</t>
  </si>
  <si>
    <t>SAM 08</t>
  </si>
  <si>
    <t>MAR 08</t>
  </si>
  <si>
    <t>JEU 08</t>
  </si>
  <si>
    <t>DIM 08</t>
  </si>
  <si>
    <t>VEN 08</t>
  </si>
  <si>
    <t>LUN 08</t>
  </si>
  <si>
    <t>JEU 09</t>
  </si>
  <si>
    <t>DIM 09</t>
  </si>
  <si>
    <t>MER 09</t>
  </si>
  <si>
    <t>VEN 09</t>
  </si>
  <si>
    <t>LUN 09</t>
  </si>
  <si>
    <t>SAM 09</t>
  </si>
  <si>
    <t>MAR 09</t>
  </si>
  <si>
    <t>VEN 10</t>
  </si>
  <si>
    <t>LUN 10</t>
  </si>
  <si>
    <t>JEU 10</t>
  </si>
  <si>
    <t>SAM 10</t>
  </si>
  <si>
    <t>MAR 10</t>
  </si>
  <si>
    <t>DIM 10</t>
  </si>
  <si>
    <t>MER 10</t>
  </si>
  <si>
    <t>SAM 11</t>
  </si>
  <si>
    <t>MAR 11</t>
  </si>
  <si>
    <t>VEN 11</t>
  </si>
  <si>
    <t>DIM 11</t>
  </si>
  <si>
    <t>MER 11</t>
  </si>
  <si>
    <t>LUN 11</t>
  </si>
  <si>
    <t>JEU 11</t>
  </si>
  <si>
    <t>DIM 12</t>
  </si>
  <si>
    <t>MER 12</t>
  </si>
  <si>
    <t>SAM 12</t>
  </si>
  <si>
    <t>LUN 12</t>
  </si>
  <si>
    <t>JEU 12</t>
  </si>
  <si>
    <t>MAR 12</t>
  </si>
  <si>
    <t>VEN 12</t>
  </si>
  <si>
    <t>LUN 13</t>
  </si>
  <si>
    <t>JEU 13</t>
  </si>
  <si>
    <t>DIM 13</t>
  </si>
  <si>
    <t>MAR 13</t>
  </si>
  <si>
    <t>VEN 13</t>
  </si>
  <si>
    <t>MER 13</t>
  </si>
  <si>
    <t>SAM 13</t>
  </si>
  <si>
    <t>MAR 14</t>
  </si>
  <si>
    <t>VEN 14</t>
  </si>
  <si>
    <t>LUN 14</t>
  </si>
  <si>
    <t>MER 14</t>
  </si>
  <si>
    <t>SAM 14</t>
  </si>
  <si>
    <t>JEU 14</t>
  </si>
  <si>
    <t>DIM 14</t>
  </si>
  <si>
    <t>MER 15</t>
  </si>
  <si>
    <t>SAM 15</t>
  </si>
  <si>
    <t>MAR 15</t>
  </si>
  <si>
    <t>JEU 15</t>
  </si>
  <si>
    <t>DIM 15</t>
  </si>
  <si>
    <t>VEN 15</t>
  </si>
  <si>
    <t>LUN 15</t>
  </si>
  <si>
    <t>JEU 16</t>
  </si>
  <si>
    <t>DIM 16</t>
  </si>
  <si>
    <t>MER 16</t>
  </si>
  <si>
    <t>VEN 16</t>
  </si>
  <si>
    <t>LUN 16</t>
  </si>
  <si>
    <t>SAM 16</t>
  </si>
  <si>
    <t>MAR 16</t>
  </si>
  <si>
    <t>VEN 17</t>
  </si>
  <si>
    <t>LUN 17</t>
  </si>
  <si>
    <t>JEU 17</t>
  </si>
  <si>
    <t>SAM 17</t>
  </si>
  <si>
    <t>MAR 17</t>
  </si>
  <si>
    <t>DIM 17</t>
  </si>
  <si>
    <t>MER 17</t>
  </si>
  <si>
    <t>SAM 18</t>
  </si>
  <si>
    <t>MAR 18</t>
  </si>
  <si>
    <t>VEN 18</t>
  </si>
  <si>
    <t>DIM 18</t>
  </si>
  <si>
    <t>MER 18</t>
  </si>
  <si>
    <t>LUN 18</t>
  </si>
  <si>
    <t>JEU 18</t>
  </si>
  <si>
    <t>DIM 19</t>
  </si>
  <si>
    <t>MER 19</t>
  </si>
  <si>
    <t>SAM 19</t>
  </si>
  <si>
    <t>LUN 19</t>
  </si>
  <si>
    <t>JEU 19</t>
  </si>
  <si>
    <t>MAR 19</t>
  </si>
  <si>
    <t>VEN 19</t>
  </si>
  <si>
    <t>LUN 20</t>
  </si>
  <si>
    <t>JEU 20</t>
  </si>
  <si>
    <t>DIM 20</t>
  </si>
  <si>
    <t>MAR 20</t>
  </si>
  <si>
    <t>VEN 20</t>
  </si>
  <si>
    <t>MER 20</t>
  </si>
  <si>
    <t>SAM 20</t>
  </si>
  <si>
    <t>MAR 21</t>
  </si>
  <si>
    <t>VEN 21</t>
  </si>
  <si>
    <t>LUN 21</t>
  </si>
  <si>
    <t>MER 21</t>
  </si>
  <si>
    <t>SAM 21</t>
  </si>
  <si>
    <t>JEU 21</t>
  </si>
  <si>
    <t>DIM 21</t>
  </si>
  <si>
    <t>MER 22</t>
  </si>
  <si>
    <t>SAM 22</t>
  </si>
  <si>
    <t>MAR 22</t>
  </si>
  <si>
    <t>JEU 22</t>
  </si>
  <si>
    <t>DIM 22</t>
  </si>
  <si>
    <t>VEN 22</t>
  </si>
  <si>
    <t>LUN 22</t>
  </si>
  <si>
    <t>JEU 23</t>
  </si>
  <si>
    <t>DIM 23</t>
  </si>
  <si>
    <t>MER 23</t>
  </si>
  <si>
    <t>VEN 23</t>
  </si>
  <si>
    <t>LUN 23</t>
  </si>
  <si>
    <t>SAM 23</t>
  </si>
  <si>
    <t>MAR 23</t>
  </si>
  <si>
    <t>VEN 24</t>
  </si>
  <si>
    <t>LUN 24</t>
  </si>
  <si>
    <t>JEU 24</t>
  </si>
  <si>
    <t>SAM 24</t>
  </si>
  <si>
    <t>MAR 24</t>
  </si>
  <si>
    <t>DIM 24</t>
  </si>
  <si>
    <t>MER 24</t>
  </si>
  <si>
    <t>SAM 25</t>
  </si>
  <si>
    <t>MAR 25</t>
  </si>
  <si>
    <t>VEN 25</t>
  </si>
  <si>
    <t>DIM 25</t>
  </si>
  <si>
    <t>MER 25</t>
  </si>
  <si>
    <t>LUN 25</t>
  </si>
  <si>
    <t>JEU 25</t>
  </si>
  <si>
    <t>DIM 26</t>
  </si>
  <si>
    <t>MER 26</t>
  </si>
  <si>
    <t>SAM 26</t>
  </si>
  <si>
    <t>LUN 26</t>
  </si>
  <si>
    <t>JEU 26</t>
  </si>
  <si>
    <t>MAR 26</t>
  </si>
  <si>
    <t>VEN 26</t>
  </si>
  <si>
    <t>LUN 27</t>
  </si>
  <si>
    <t>JEU 27</t>
  </si>
  <si>
    <t>DIM 27</t>
  </si>
  <si>
    <t>MAR 27</t>
  </si>
  <si>
    <t>VEN 27</t>
  </si>
  <si>
    <t>MER 27</t>
  </si>
  <si>
    <t>SAM 27</t>
  </si>
  <si>
    <t>MAR 28</t>
  </si>
  <si>
    <t>VEN 28</t>
  </si>
  <si>
    <t>LUN 28</t>
  </si>
  <si>
    <t>MER 28</t>
  </si>
  <si>
    <t>SAM 28</t>
  </si>
  <si>
    <t>JEU 28</t>
  </si>
  <si>
    <t>DIM 28</t>
  </si>
  <si>
    <t>MER 29</t>
  </si>
  <si>
    <t>SAM 29</t>
  </si>
  <si>
    <t>MAR 29</t>
  </si>
  <si>
    <t>JEU 29</t>
  </si>
  <si>
    <t>DIM 29</t>
  </si>
  <si>
    <t>VEN 29</t>
  </si>
  <si>
    <t>LUN 29</t>
  </si>
  <si>
    <t>JEU 30</t>
  </si>
  <si>
    <t>DIM 30</t>
  </si>
  <si>
    <t>MER 30</t>
  </si>
  <si>
    <t>VEN 30</t>
  </si>
  <si>
    <t>LUN 30</t>
  </si>
  <si>
    <t>SAM 30</t>
  </si>
  <si>
    <t>MAR 30</t>
  </si>
  <si>
    <t>VEN 31</t>
  </si>
  <si>
    <t>LUN 31</t>
  </si>
  <si>
    <t>SAM 31</t>
  </si>
  <si>
    <t>JEU 31</t>
  </si>
  <si>
    <t>DIM 31</t>
  </si>
  <si>
    <t>MER 31</t>
  </si>
  <si>
    <t>Rapport sur la compatibilité concernant essai par pousse bois calcul heures12 janv 22h30.xls</t>
  </si>
  <si>
    <t>Exécuté le 12.01.2014 22:34</t>
  </si>
  <si>
    <t>Les fonctionnalités suivantes de ce classeur ne sont pas prises en charge dans les versions antérieures d’Excel. Ces fonctionnalités seront peut-être perdues ou dégradées si vous ouvrez le classeur dans une version antérieure du programme ou si vous l’enregistrez dans un format de fichier antérieur.</t>
  </si>
  <si>
    <t>Perte significative de fonctionnalité</t>
  </si>
  <si>
    <t>Nb d'occurrences</t>
  </si>
  <si>
    <t>Version</t>
  </si>
  <si>
    <t>Certaines cellules ont plus de formats conditionnels que ce qui est pris en charge par le format de fichier sélectionné. Seules les trois premières conditions seront affichées dans les versions antérieures d'Excel.</t>
  </si>
  <si>
    <t>donnée libéllés 2014'!N:N</t>
  </si>
  <si>
    <t>Excel 97-2003</t>
  </si>
  <si>
    <t>Une ou plusieurs cellules de ce classeur contiennent un type de mise en forme conditionnelle non pris en charge dans les versions antérieures d'Excel, telles que les barres de données, les échelles de couleurs ou les jeux d'icônes.</t>
  </si>
  <si>
    <t>Perte mineure de fidélité</t>
  </si>
  <si>
    <t>Certaines cellules ou certains styles de ce classeur contiennent une mise en forme qui n'est pas prise en charge par le format de fichier sélectionné. Ces formats seront convertis au format le plus proche disponible.</t>
  </si>
  <si>
    <t>pauses en -</t>
  </si>
  <si>
    <t>trajet cct en +</t>
  </si>
  <si>
    <t>début après-midi</t>
  </si>
  <si>
    <t>fin journée</t>
  </si>
  <si>
    <t>DIM</t>
  </si>
  <si>
    <t>DEC</t>
  </si>
  <si>
    <t>DEJ</t>
  </si>
  <si>
    <t>DIN</t>
  </si>
  <si>
    <t>SOUP</t>
  </si>
  <si>
    <t>CASS</t>
  </si>
  <si>
    <t>CON</t>
  </si>
  <si>
    <t>VAC</t>
  </si>
  <si>
    <t>MAL</t>
  </si>
  <si>
    <t>ASS</t>
  </si>
  <si>
    <t>HD</t>
  </si>
  <si>
    <t>GG</t>
  </si>
  <si>
    <t>VG</t>
  </si>
  <si>
    <t>MX</t>
  </si>
  <si>
    <t>SN</t>
  </si>
  <si>
    <t>SS</t>
  </si>
  <si>
    <t>SA</t>
  </si>
  <si>
    <t>RH</t>
  </si>
  <si>
    <t>LX</t>
  </si>
  <si>
    <t>MG</t>
  </si>
  <si>
    <t>CV</t>
  </si>
  <si>
    <t>LNE</t>
  </si>
  <si>
    <t>VS</t>
  </si>
  <si>
    <t>CP</t>
  </si>
  <si>
    <t>GE</t>
  </si>
  <si>
    <t>KM.PARC.</t>
  </si>
  <si>
    <t>COURSES NO:</t>
  </si>
  <si>
    <t>DATES</t>
  </si>
  <si>
    <t>VV</t>
  </si>
  <si>
    <t>IT</t>
  </si>
  <si>
    <t xml:space="preserve">nbre de jours mois </t>
  </si>
  <si>
    <t>FERIE</t>
  </si>
  <si>
    <t>CHANT</t>
  </si>
  <si>
    <t>L</t>
  </si>
  <si>
    <t>LM</t>
  </si>
  <si>
    <t>REPORT</t>
  </si>
  <si>
    <t>heures sup. graph*125%</t>
  </si>
  <si>
    <t>graph</t>
  </si>
  <si>
    <t>Jour de l'an</t>
  </si>
  <si>
    <t>Pâques</t>
  </si>
  <si>
    <t>Lun de P</t>
  </si>
  <si>
    <t>Fête du travail</t>
  </si>
  <si>
    <t>Victoire1945</t>
  </si>
  <si>
    <t>Ascension</t>
  </si>
  <si>
    <t>Pentecôte</t>
  </si>
  <si>
    <t>Fêt. Nat.</t>
  </si>
  <si>
    <t>Assomption</t>
  </si>
  <si>
    <t>Toussaint</t>
  </si>
  <si>
    <t>Armistice</t>
  </si>
  <si>
    <t>Noël</t>
  </si>
  <si>
    <t>en 2015, on remplace 2014 par 2015 dans les formules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</si>
</sst>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h]:mm"/>
    <numFmt numFmtId="165" formatCode="h:mm"/>
    <numFmt numFmtId="166" formatCode="[hh]:mm"/>
  </numFmts>
  <fonts count="20" x14ac:knownFonts="1">
    <font>
      <sz val="11"/>
      <color indexed="8"/>
      <name val="Calibri"/>
      <family val="2"/>
      <charset val="1"/>
    </font>
    <font>
      <sz val="10"/>
      <name val="Arial"/>
      <family val="2"/>
      <charset val="1"/>
    </font>
    <font>
      <b/>
      <sz val="12"/>
      <color indexed="8"/>
      <name val="Arial"/>
      <family val="2"/>
      <charset val="1"/>
    </font>
    <font>
      <sz val="9"/>
      <color indexed="8"/>
      <name val="Arial"/>
      <family val="2"/>
      <charset val="1"/>
    </font>
    <font>
      <b/>
      <sz val="9"/>
      <color indexed="8"/>
      <name val="Arial"/>
      <family val="2"/>
      <charset val="1"/>
    </font>
    <font>
      <b/>
      <sz val="11"/>
      <color indexed="8"/>
      <name val="Calibri"/>
      <family val="2"/>
      <charset val="1"/>
    </font>
    <font>
      <u/>
      <sz val="11"/>
      <color indexed="12"/>
      <name val="Calibri"/>
      <family val="2"/>
      <charset val="1"/>
    </font>
    <font>
      <sz val="11"/>
      <color indexed="8"/>
      <name val="Times New Roman"/>
      <family val="1"/>
    </font>
    <font>
      <i/>
      <sz val="10"/>
      <name val="Arial"/>
      <family val="2"/>
    </font>
    <font>
      <sz val="14"/>
      <color indexed="8"/>
      <name val="Times New Roman"/>
      <family val="1"/>
    </font>
    <font>
      <sz val="14"/>
      <color indexed="8"/>
      <name val="Calibri"/>
      <family val="2"/>
      <charset val="1"/>
    </font>
    <font>
      <sz val="14"/>
      <name val="Times New Roman"/>
      <family val="1"/>
    </font>
    <font>
      <sz val="14"/>
      <color rgb="FFFF0000"/>
      <name val="Times New Roman"/>
      <family val="1"/>
    </font>
    <font>
      <b/>
      <sz val="14"/>
      <color indexed="8"/>
      <name val="Times New Roman"/>
      <family val="1"/>
    </font>
    <font>
      <i/>
      <sz val="14"/>
      <name val="Arial"/>
      <family val="2"/>
    </font>
    <font>
      <sz val="16"/>
      <color indexed="8"/>
      <name val="Comic Sans MS"/>
      <family val="4"/>
    </font>
    <font>
      <i/>
      <sz val="16"/>
      <name val="Comic Sans MS"/>
      <family val="4"/>
    </font>
    <font>
      <sz val="9"/>
      <color indexed="81"/>
      <name val="Tahoma"/>
      <family val="2"/>
    </font>
    <font>
      <b/>
      <sz val="9"/>
      <color indexed="81"/>
      <name val="Tahoma"/>
      <family val="2"/>
    </font>
    <font>
      <sz val="16"/>
      <color indexed="81"/>
      <name val="Tahoma"/>
      <family val="2"/>
    </font>
  </fonts>
  <fills count="26">
    <fill>
      <patternFill patternType="none"/>
    </fill>
    <fill>
      <patternFill patternType="gray125"/>
    </fill>
    <fill>
      <patternFill patternType="solid">
        <fgColor indexed="9"/>
        <bgColor indexed="26"/>
      </patternFill>
    </fill>
    <fill>
      <patternFill patternType="solid">
        <fgColor indexed="31"/>
        <bgColor indexed="22"/>
      </patternFill>
    </fill>
    <fill>
      <patternFill patternType="solid">
        <fgColor indexed="26"/>
        <bgColor indexed="9"/>
      </patternFill>
    </fill>
    <fill>
      <patternFill patternType="solid">
        <fgColor indexed="10"/>
        <bgColor indexed="16"/>
      </patternFill>
    </fill>
    <fill>
      <patternFill patternType="solid">
        <fgColor indexed="50"/>
        <bgColor indexed="55"/>
      </patternFill>
    </fill>
    <fill>
      <patternFill patternType="solid">
        <fgColor indexed="22"/>
        <bgColor indexed="31"/>
      </patternFill>
    </fill>
    <fill>
      <patternFill patternType="solid">
        <fgColor indexed="51"/>
        <bgColor indexed="52"/>
      </patternFill>
    </fill>
    <fill>
      <patternFill patternType="solid">
        <fgColor rgb="FFFF0000"/>
        <bgColor indexed="64"/>
      </patternFill>
    </fill>
    <fill>
      <patternFill patternType="solid">
        <fgColor rgb="FFFF0000"/>
        <bgColor indexed="26"/>
      </patternFill>
    </fill>
    <fill>
      <patternFill patternType="solid">
        <fgColor rgb="FFFFFF00"/>
        <bgColor indexed="64"/>
      </patternFill>
    </fill>
    <fill>
      <patternFill patternType="solid">
        <fgColor indexed="41"/>
        <bgColor indexed="64"/>
      </patternFill>
    </fill>
    <fill>
      <patternFill patternType="solid">
        <fgColor indexed="9"/>
        <bgColor indexed="64"/>
      </patternFill>
    </fill>
    <fill>
      <patternFill patternType="solid">
        <fgColor indexed="53"/>
        <bgColor indexed="64"/>
      </patternFill>
    </fill>
    <fill>
      <patternFill patternType="solid">
        <fgColor rgb="FF92D050"/>
        <bgColor indexed="64"/>
      </patternFill>
    </fill>
    <fill>
      <patternFill patternType="solid">
        <fgColor rgb="FFFF0000"/>
        <bgColor indexed="16"/>
      </patternFill>
    </fill>
    <fill>
      <patternFill patternType="solid">
        <fgColor rgb="FFFFC000"/>
        <bgColor indexed="64"/>
      </patternFill>
    </fill>
    <fill>
      <patternFill patternType="solid">
        <fgColor rgb="FF00FF00"/>
        <bgColor indexed="64"/>
      </patternFill>
    </fill>
    <fill>
      <patternFill patternType="solid">
        <fgColor rgb="FF00FFFF"/>
        <bgColor indexed="64"/>
      </patternFill>
    </fill>
    <fill>
      <patternFill patternType="solid">
        <fgColor theme="9" tint="0.79998168889431442"/>
        <bgColor indexed="64"/>
      </patternFill>
    </fill>
    <fill>
      <patternFill patternType="solid">
        <fgColor rgb="FFFFFFCC"/>
        <bgColor indexed="26"/>
      </patternFill>
    </fill>
    <fill>
      <patternFill patternType="solid">
        <fgColor rgb="FFFFFFCC"/>
        <bgColor indexed="64"/>
      </patternFill>
    </fill>
    <fill>
      <patternFill patternType="solid">
        <fgColor rgb="FFFFFFCC"/>
        <bgColor indexed="34"/>
      </patternFill>
    </fill>
    <fill>
      <patternFill patternType="solid">
        <fgColor rgb="FFFFCCFF"/>
        <bgColor indexed="64"/>
      </patternFill>
    </fill>
    <fill>
      <patternFill patternType="solid">
        <fgColor theme="0"/>
        <bgColor indexed="64"/>
      </patternFill>
    </fill>
  </fills>
  <borders count="93">
    <border>
      <left/>
      <right/>
      <top/>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thin">
        <color indexed="8"/>
      </top>
      <bottom style="medium">
        <color indexed="8"/>
      </bottom>
      <diagonal/>
    </border>
    <border>
      <left style="hair">
        <color indexed="8"/>
      </left>
      <right style="thin">
        <color indexed="8"/>
      </right>
      <top style="thin">
        <color indexed="8"/>
      </top>
      <bottom style="medium">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medium">
        <color indexed="8"/>
      </bottom>
      <diagonal/>
    </border>
    <border>
      <left style="hair">
        <color indexed="8"/>
      </left>
      <right style="thin">
        <color indexed="8"/>
      </right>
      <top style="hair">
        <color indexed="8"/>
      </top>
      <bottom style="medium">
        <color indexed="8"/>
      </bottom>
      <diagonal/>
    </border>
    <border>
      <left style="thin">
        <color indexed="8"/>
      </left>
      <right style="hair">
        <color indexed="8"/>
      </right>
      <top style="medium">
        <color indexed="8"/>
      </top>
      <bottom style="hair">
        <color indexed="8"/>
      </bottom>
      <diagonal/>
    </border>
    <border>
      <left style="hair">
        <color indexed="8"/>
      </left>
      <right style="thin">
        <color indexed="8"/>
      </right>
      <top style="medium">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right style="thin">
        <color indexed="8"/>
      </right>
      <top style="hair">
        <color indexed="8"/>
      </top>
      <bottom style="medium">
        <color indexed="8"/>
      </bottom>
      <diagonal/>
    </border>
    <border>
      <left style="thin">
        <color indexed="8"/>
      </left>
      <right style="hair">
        <color indexed="8"/>
      </right>
      <top style="medium">
        <color indexed="8"/>
      </top>
      <bottom style="thin">
        <color indexed="8"/>
      </bottom>
      <diagonal/>
    </border>
    <border>
      <left style="hair">
        <color indexed="8"/>
      </left>
      <right style="thin">
        <color indexed="8"/>
      </right>
      <top style="medium">
        <color indexed="8"/>
      </top>
      <bottom style="thin">
        <color indexed="8"/>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8"/>
      </left>
      <right style="thin">
        <color indexed="8"/>
      </right>
      <top style="thin">
        <color indexed="8"/>
      </top>
      <bottom style="thin">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style="medium">
        <color indexed="8"/>
      </left>
      <right style="medium">
        <color indexed="8"/>
      </right>
      <top style="medium">
        <color indexed="8"/>
      </top>
      <bottom/>
      <diagonal/>
    </border>
    <border>
      <left style="medium">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medium">
        <color indexed="8"/>
      </left>
      <right style="medium">
        <color indexed="8"/>
      </right>
      <top style="thin">
        <color indexed="8"/>
      </top>
      <bottom style="thin">
        <color indexed="8"/>
      </bottom>
      <diagonal/>
    </border>
    <border>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top style="thin">
        <color indexed="8"/>
      </top>
      <bottom style="medium">
        <color indexed="8"/>
      </bottom>
      <diagonal/>
    </border>
    <border>
      <left style="medium">
        <color indexed="8"/>
      </left>
      <right style="medium">
        <color indexed="8"/>
      </right>
      <top style="thin">
        <color indexed="8"/>
      </top>
      <bottom style="medium">
        <color indexed="8"/>
      </bottom>
      <diagonal/>
    </border>
    <border>
      <left style="thin">
        <color indexed="8"/>
      </left>
      <right style="hair">
        <color indexed="8"/>
      </right>
      <top/>
      <bottom style="hair">
        <color indexed="8"/>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8"/>
      </top>
      <bottom style="thin">
        <color indexed="8"/>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8"/>
      </left>
      <right/>
      <top style="thin">
        <color indexed="8"/>
      </top>
      <bottom style="thin">
        <color indexed="8"/>
      </bottom>
      <diagonal/>
    </border>
    <border>
      <left style="medium">
        <color indexed="8"/>
      </left>
      <right/>
      <top style="thin">
        <color indexed="8"/>
      </top>
      <bottom style="medium">
        <color indexed="8"/>
      </bottom>
      <diagonal/>
    </border>
    <border>
      <left/>
      <right style="thin">
        <color indexed="8"/>
      </right>
      <top/>
      <bottom style="thin">
        <color indexed="8"/>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thin">
        <color indexed="64"/>
      </bottom>
      <diagonal/>
    </border>
    <border>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top style="thin">
        <color indexed="8"/>
      </top>
      <bottom style="medium">
        <color indexed="64"/>
      </bottom>
      <diagonal/>
    </border>
    <border>
      <left style="medium">
        <color indexed="64"/>
      </left>
      <right style="medium">
        <color indexed="64"/>
      </right>
      <top/>
      <bottom style="thin">
        <color indexed="8"/>
      </bottom>
      <diagonal/>
    </border>
    <border>
      <left style="medium">
        <color indexed="64"/>
      </left>
      <right style="medium">
        <color indexed="64"/>
      </right>
      <top style="thin">
        <color indexed="8"/>
      </top>
      <bottom style="thin">
        <color indexed="8"/>
      </bottom>
      <diagonal/>
    </border>
    <border>
      <left style="medium">
        <color indexed="64"/>
      </left>
      <right style="medium">
        <color indexed="64"/>
      </right>
      <top style="thin">
        <color indexed="8"/>
      </top>
      <bottom style="medium">
        <color indexed="64"/>
      </bottom>
      <diagonal/>
    </border>
    <border>
      <left/>
      <right/>
      <top style="medium">
        <color indexed="64"/>
      </top>
      <bottom style="medium">
        <color indexed="64"/>
      </bottom>
      <diagonal/>
    </border>
    <border>
      <left style="medium">
        <color indexed="64"/>
      </left>
      <right style="thin">
        <color indexed="8"/>
      </right>
      <top/>
      <bottom style="thin">
        <color indexed="8"/>
      </bottom>
      <diagonal/>
    </border>
    <border>
      <left style="thin">
        <color indexed="8"/>
      </left>
      <right style="medium">
        <color indexed="64"/>
      </right>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thin">
        <color indexed="64"/>
      </left>
      <right/>
      <top style="thin">
        <color indexed="64"/>
      </top>
      <bottom/>
      <diagonal/>
    </border>
    <border>
      <left/>
      <right/>
      <top/>
      <bottom style="thin">
        <color indexed="64"/>
      </bottom>
      <diagonal/>
    </border>
  </borders>
  <cellStyleXfs count="3">
    <xf numFmtId="0" fontId="0" fillId="0" borderId="0"/>
    <xf numFmtId="0" fontId="6" fillId="0" borderId="0"/>
    <xf numFmtId="0" fontId="1" fillId="0" borderId="0"/>
  </cellStyleXfs>
  <cellXfs count="291">
    <xf numFmtId="0" fontId="0" fillId="0" borderId="0" xfId="0"/>
    <xf numFmtId="0" fontId="0" fillId="0" borderId="0" xfId="0" applyFill="1" applyBorder="1"/>
    <xf numFmtId="19" fontId="0" fillId="0" borderId="0" xfId="0" applyNumberFormat="1" applyFill="1" applyBorder="1"/>
    <xf numFmtId="0" fontId="3" fillId="2" borderId="1" xfId="0" applyFont="1" applyFill="1" applyBorder="1" applyAlignment="1">
      <alignment horizontal="right" vertical="center"/>
    </xf>
    <xf numFmtId="0" fontId="4" fillId="2" borderId="2" xfId="0" applyFont="1" applyFill="1" applyBorder="1" applyAlignment="1">
      <alignment horizontal="center" vertical="center"/>
    </xf>
    <xf numFmtId="0" fontId="3" fillId="3" borderId="1" xfId="0" applyFont="1" applyFill="1" applyBorder="1" applyAlignment="1">
      <alignment horizontal="right" vertical="center"/>
    </xf>
    <xf numFmtId="0" fontId="4" fillId="3" borderId="2" xfId="0" applyFont="1" applyFill="1" applyBorder="1" applyAlignment="1">
      <alignment horizontal="center" vertical="center"/>
    </xf>
    <xf numFmtId="16" fontId="3" fillId="2" borderId="1" xfId="0" applyNumberFormat="1" applyFont="1" applyFill="1" applyBorder="1" applyAlignment="1">
      <alignment horizontal="right" vertical="center"/>
    </xf>
    <xf numFmtId="0" fontId="3" fillId="3" borderId="3" xfId="0" applyFont="1" applyFill="1" applyBorder="1" applyAlignment="1">
      <alignment horizontal="right" vertical="center"/>
    </xf>
    <xf numFmtId="0" fontId="4" fillId="3" borderId="4" xfId="0" applyFont="1" applyFill="1" applyBorder="1" applyAlignment="1">
      <alignment horizontal="center" vertical="center"/>
    </xf>
    <xf numFmtId="0" fontId="3" fillId="2" borderId="5" xfId="0" applyFont="1" applyFill="1" applyBorder="1" applyAlignment="1">
      <alignment horizontal="right" vertical="center"/>
    </xf>
    <xf numFmtId="0" fontId="4" fillId="2" borderId="6" xfId="0" applyFont="1" applyFill="1" applyBorder="1" applyAlignment="1">
      <alignment horizontal="center" vertical="center"/>
    </xf>
    <xf numFmtId="0" fontId="3" fillId="3" borderId="7" xfId="0" applyFont="1" applyFill="1" applyBorder="1" applyAlignment="1">
      <alignment horizontal="right" vertical="center"/>
    </xf>
    <xf numFmtId="0" fontId="4" fillId="3" borderId="8" xfId="0" applyFont="1" applyFill="1" applyBorder="1" applyAlignment="1">
      <alignment horizontal="center" vertical="center"/>
    </xf>
    <xf numFmtId="0" fontId="3" fillId="2" borderId="9" xfId="0" applyFont="1" applyFill="1" applyBorder="1" applyAlignment="1">
      <alignment horizontal="right" vertical="center"/>
    </xf>
    <xf numFmtId="0" fontId="4" fillId="2" borderId="10" xfId="0" applyFont="1" applyFill="1" applyBorder="1" applyAlignment="1">
      <alignment horizontal="center" vertical="center"/>
    </xf>
    <xf numFmtId="0" fontId="3" fillId="3" borderId="5" xfId="0" applyFont="1" applyFill="1" applyBorder="1" applyAlignment="1">
      <alignment horizontal="right" vertical="center"/>
    </xf>
    <xf numFmtId="0" fontId="4" fillId="3" borderId="6" xfId="0" applyFont="1" applyFill="1" applyBorder="1" applyAlignment="1">
      <alignment horizontal="center" vertical="center"/>
    </xf>
    <xf numFmtId="16" fontId="3" fillId="2" borderId="5" xfId="0" applyNumberFormat="1" applyFont="1" applyFill="1" applyBorder="1" applyAlignment="1">
      <alignment horizontal="right" vertical="center"/>
    </xf>
    <xf numFmtId="16" fontId="4" fillId="2" borderId="6" xfId="0" applyNumberFormat="1" applyFont="1" applyFill="1" applyBorder="1" applyAlignment="1">
      <alignment horizontal="center" vertical="center"/>
    </xf>
    <xf numFmtId="16" fontId="3" fillId="2" borderId="11" xfId="0" applyNumberFormat="1" applyFont="1" applyFill="1" applyBorder="1" applyAlignment="1">
      <alignment horizontal="right" vertical="center"/>
    </xf>
    <xf numFmtId="0" fontId="4" fillId="2" borderId="12" xfId="0" applyFont="1" applyFill="1" applyBorder="1" applyAlignment="1">
      <alignment horizontal="center" vertical="center"/>
    </xf>
    <xf numFmtId="0" fontId="4" fillId="3" borderId="13" xfId="0" applyFont="1" applyFill="1" applyBorder="1" applyAlignment="1">
      <alignment horizontal="center" vertical="center"/>
    </xf>
    <xf numFmtId="0" fontId="3" fillId="4" borderId="0" xfId="0" applyFont="1" applyFill="1" applyBorder="1" applyAlignment="1">
      <alignment horizontal="right" vertical="center"/>
    </xf>
    <xf numFmtId="0" fontId="4" fillId="4" borderId="0" xfId="0" applyFont="1" applyFill="1" applyBorder="1" applyAlignment="1">
      <alignment horizontal="center" vertical="center"/>
    </xf>
    <xf numFmtId="0" fontId="3" fillId="2" borderId="11" xfId="0" applyFont="1" applyFill="1" applyBorder="1" applyAlignment="1">
      <alignment horizontal="right" vertical="center"/>
    </xf>
    <xf numFmtId="0" fontId="3" fillId="2" borderId="14" xfId="0" applyFont="1" applyFill="1" applyBorder="1" applyAlignment="1">
      <alignment horizontal="right" vertical="center"/>
    </xf>
    <xf numFmtId="0" fontId="4" fillId="2" borderId="15" xfId="0" applyFont="1" applyFill="1" applyBorder="1" applyAlignment="1">
      <alignment horizontal="center" vertical="center"/>
    </xf>
    <xf numFmtId="0" fontId="3" fillId="3" borderId="11" xfId="0" applyFont="1" applyFill="1" applyBorder="1" applyAlignment="1">
      <alignment horizontal="right" vertical="center"/>
    </xf>
    <xf numFmtId="0" fontId="4" fillId="3" borderId="12" xfId="0" applyFont="1" applyFill="1" applyBorder="1" applyAlignment="1">
      <alignment horizontal="center" vertical="center"/>
    </xf>
    <xf numFmtId="0" fontId="5" fillId="0" borderId="0" xfId="0" applyNumberFormat="1" applyFont="1" applyAlignment="1">
      <alignment vertical="top" wrapText="1"/>
    </xf>
    <xf numFmtId="0" fontId="5" fillId="0" borderId="0" xfId="0" applyNumberFormat="1" applyFont="1" applyAlignment="1">
      <alignment horizontal="center" vertical="top" wrapText="1"/>
    </xf>
    <xf numFmtId="0" fontId="0" fillId="0" borderId="0" xfId="0" applyNumberFormat="1" applyAlignment="1">
      <alignment vertical="top" wrapText="1"/>
    </xf>
    <xf numFmtId="0" fontId="0" fillId="0" borderId="0" xfId="0" applyNumberFormat="1" applyAlignment="1">
      <alignment horizontal="center" vertical="top" wrapText="1"/>
    </xf>
    <xf numFmtId="0" fontId="0" fillId="0" borderId="16" xfId="0" applyNumberFormat="1" applyFont="1" applyBorder="1" applyAlignment="1">
      <alignment vertical="top" wrapText="1"/>
    </xf>
    <xf numFmtId="0" fontId="0" fillId="0" borderId="17" xfId="0" applyNumberFormat="1" applyBorder="1" applyAlignment="1">
      <alignment vertical="top" wrapText="1"/>
    </xf>
    <xf numFmtId="0" fontId="0" fillId="0" borderId="17" xfId="0" applyNumberFormat="1" applyBorder="1" applyAlignment="1">
      <alignment horizontal="center" vertical="top" wrapText="1"/>
    </xf>
    <xf numFmtId="0" fontId="0" fillId="0" borderId="18" xfId="0" applyNumberFormat="1" applyBorder="1" applyAlignment="1">
      <alignment horizontal="center" vertical="top" wrapText="1"/>
    </xf>
    <xf numFmtId="0" fontId="0" fillId="0" borderId="19" xfId="0" applyNumberFormat="1" applyBorder="1" applyAlignment="1">
      <alignment vertical="top" wrapText="1"/>
    </xf>
    <xf numFmtId="0" fontId="0" fillId="0" borderId="20" xfId="0" applyNumberFormat="1" applyBorder="1" applyAlignment="1">
      <alignment vertical="top" wrapText="1"/>
    </xf>
    <xf numFmtId="0" fontId="0" fillId="0" borderId="20" xfId="0" applyNumberFormat="1" applyBorder="1" applyAlignment="1">
      <alignment horizontal="center" vertical="top" wrapText="1"/>
    </xf>
    <xf numFmtId="0" fontId="6" fillId="0" borderId="20" xfId="1" applyNumberFormat="1" applyFont="1" applyFill="1" applyBorder="1" applyAlignment="1" applyProtection="1">
      <alignment horizontal="center" vertical="top" wrapText="1"/>
    </xf>
    <xf numFmtId="0" fontId="0" fillId="0" borderId="21" xfId="0" applyNumberFormat="1" applyFont="1" applyBorder="1" applyAlignment="1">
      <alignment horizontal="center" vertical="top" wrapText="1"/>
    </xf>
    <xf numFmtId="0" fontId="0" fillId="0" borderId="22" xfId="0" applyNumberFormat="1" applyFont="1" applyBorder="1" applyAlignment="1">
      <alignment vertical="top" wrapText="1"/>
    </xf>
    <xf numFmtId="0" fontId="0" fillId="0" borderId="23" xfId="0" applyNumberFormat="1" applyBorder="1" applyAlignment="1">
      <alignment vertical="top" wrapText="1"/>
    </xf>
    <xf numFmtId="0" fontId="0" fillId="0" borderId="23" xfId="0" applyNumberFormat="1" applyBorder="1" applyAlignment="1">
      <alignment horizontal="center" vertical="top" wrapText="1"/>
    </xf>
    <xf numFmtId="0" fontId="0" fillId="0" borderId="24" xfId="0" applyNumberFormat="1" applyFont="1" applyBorder="1" applyAlignment="1">
      <alignment horizontal="center" vertical="top" wrapText="1"/>
    </xf>
    <xf numFmtId="0" fontId="7" fillId="0" borderId="0" xfId="0" applyFont="1"/>
    <xf numFmtId="0" fontId="7" fillId="0" borderId="0" xfId="0" applyFont="1" applyAlignment="1"/>
    <xf numFmtId="166" fontId="7" fillId="0" borderId="0" xfId="0" applyNumberFormat="1" applyFont="1"/>
    <xf numFmtId="166" fontId="7" fillId="0" borderId="25" xfId="0" applyNumberFormat="1" applyFont="1" applyFill="1" applyBorder="1" applyAlignment="1"/>
    <xf numFmtId="166" fontId="7" fillId="0" borderId="0" xfId="0" applyNumberFormat="1" applyFont="1" applyAlignment="1"/>
    <xf numFmtId="166" fontId="7" fillId="0" borderId="0" xfId="0" applyNumberFormat="1" applyFont="1" applyFill="1" applyBorder="1" applyAlignment="1"/>
    <xf numFmtId="166" fontId="7" fillId="0" borderId="0" xfId="0" applyNumberFormat="1" applyFont="1" applyFill="1" applyBorder="1"/>
    <xf numFmtId="0" fontId="7" fillId="0" borderId="0" xfId="0" applyFont="1" applyFill="1" applyBorder="1"/>
    <xf numFmtId="166" fontId="7" fillId="0" borderId="26" xfId="0" applyNumberFormat="1" applyFont="1" applyFill="1" applyBorder="1" applyAlignment="1"/>
    <xf numFmtId="166" fontId="7" fillId="0" borderId="27" xfId="0" applyNumberFormat="1" applyFont="1" applyFill="1" applyBorder="1" applyAlignment="1"/>
    <xf numFmtId="166" fontId="7" fillId="0" borderId="28" xfId="0" applyNumberFormat="1" applyFont="1" applyFill="1" applyBorder="1" applyAlignment="1"/>
    <xf numFmtId="166" fontId="7" fillId="0" borderId="28" xfId="0" applyNumberFormat="1" applyFont="1" applyFill="1" applyBorder="1"/>
    <xf numFmtId="166" fontId="7" fillId="0" borderId="30" xfId="0" applyNumberFormat="1" applyFont="1" applyFill="1" applyBorder="1" applyAlignment="1"/>
    <xf numFmtId="166" fontId="7" fillId="0" borderId="31" xfId="0" applyNumberFormat="1" applyFont="1" applyFill="1" applyBorder="1" applyAlignment="1"/>
    <xf numFmtId="166" fontId="7" fillId="0" borderId="31" xfId="0" applyNumberFormat="1" applyFont="1" applyFill="1" applyBorder="1"/>
    <xf numFmtId="166" fontId="7" fillId="0" borderId="34" xfId="0" applyNumberFormat="1" applyFont="1" applyFill="1" applyBorder="1" applyAlignment="1"/>
    <xf numFmtId="166" fontId="7" fillId="0" borderId="35" xfId="0" applyNumberFormat="1" applyFont="1" applyFill="1" applyBorder="1" applyAlignment="1"/>
    <xf numFmtId="166" fontId="7" fillId="0" borderId="36" xfId="0" applyNumberFormat="1" applyFont="1" applyFill="1" applyBorder="1" applyAlignment="1"/>
    <xf numFmtId="166" fontId="7" fillId="0" borderId="36" xfId="0" applyNumberFormat="1" applyFont="1" applyFill="1" applyBorder="1"/>
    <xf numFmtId="0" fontId="7" fillId="0" borderId="0" xfId="0" applyFont="1" applyFill="1" applyBorder="1" applyAlignment="1">
      <alignment horizontal="left" vertical="center"/>
    </xf>
    <xf numFmtId="166" fontId="7" fillId="0" borderId="0" xfId="0" applyNumberFormat="1" applyFont="1" applyAlignment="1">
      <alignment vertical="center" wrapText="1"/>
    </xf>
    <xf numFmtId="166" fontId="7" fillId="0" borderId="0" xfId="0" applyNumberFormat="1" applyFont="1" applyFill="1" applyBorder="1" applyAlignment="1">
      <alignment vertical="center" wrapText="1"/>
    </xf>
    <xf numFmtId="166" fontId="7" fillId="0" borderId="29" xfId="0" applyNumberFormat="1" applyFont="1" applyBorder="1" applyAlignment="1">
      <alignment vertical="center" wrapText="1"/>
    </xf>
    <xf numFmtId="166" fontId="7" fillId="0" borderId="32" xfId="0" applyNumberFormat="1" applyFont="1" applyBorder="1" applyAlignment="1">
      <alignment vertical="center" wrapText="1"/>
    </xf>
    <xf numFmtId="166" fontId="7" fillId="8" borderId="37" xfId="0" applyNumberFormat="1" applyFont="1" applyFill="1" applyBorder="1" applyAlignment="1">
      <alignment vertical="center" wrapText="1"/>
    </xf>
    <xf numFmtId="0" fontId="7" fillId="0" borderId="0" xfId="0" applyFont="1" applyAlignment="1">
      <alignment vertical="center" wrapText="1"/>
    </xf>
    <xf numFmtId="166" fontId="7" fillId="0" borderId="39" xfId="0" applyNumberFormat="1" applyFont="1" applyBorder="1" applyAlignment="1"/>
    <xf numFmtId="0" fontId="0" fillId="0" borderId="42" xfId="0" applyBorder="1"/>
    <xf numFmtId="0" fontId="0" fillId="12" borderId="43" xfId="0" applyFill="1" applyBorder="1"/>
    <xf numFmtId="0" fontId="0" fillId="0" borderId="39" xfId="0" applyBorder="1"/>
    <xf numFmtId="0" fontId="0" fillId="12" borderId="45" xfId="0" applyFill="1" applyBorder="1"/>
    <xf numFmtId="0" fontId="0" fillId="0" borderId="46" xfId="0" applyBorder="1" applyAlignment="1">
      <alignment horizontal="center"/>
    </xf>
    <xf numFmtId="0" fontId="8" fillId="0" borderId="47" xfId="0" applyFont="1" applyBorder="1" applyAlignment="1">
      <alignment horizontal="center"/>
    </xf>
    <xf numFmtId="0" fontId="0" fillId="0" borderId="47" xfId="0" applyBorder="1" applyAlignment="1">
      <alignment horizontal="center"/>
    </xf>
    <xf numFmtId="0" fontId="0" fillId="0" borderId="47" xfId="0" applyBorder="1"/>
    <xf numFmtId="0" fontId="0" fillId="12" borderId="48" xfId="0" applyFill="1" applyBorder="1"/>
    <xf numFmtId="0" fontId="0" fillId="0" borderId="0" xfId="0" applyBorder="1"/>
    <xf numFmtId="0" fontId="0" fillId="0" borderId="49" xfId="0" applyBorder="1"/>
    <xf numFmtId="0" fontId="0" fillId="0" borderId="50" xfId="0" applyBorder="1"/>
    <xf numFmtId="0" fontId="0" fillId="13" borderId="39" xfId="0" applyFill="1" applyBorder="1"/>
    <xf numFmtId="0" fontId="8" fillId="0" borderId="39" xfId="0" applyFont="1" applyBorder="1" applyAlignment="1">
      <alignment horizontal="center"/>
    </xf>
    <xf numFmtId="0" fontId="0" fillId="0" borderId="47" xfId="0" applyBorder="1" applyAlignment="1">
      <alignment horizontal="center" vertical="center"/>
    </xf>
    <xf numFmtId="0" fontId="0" fillId="0" borderId="47" xfId="0" applyBorder="1" applyAlignment="1">
      <alignment horizontal="center" vertical="center" shrinkToFit="1"/>
    </xf>
    <xf numFmtId="0" fontId="0" fillId="14" borderId="42" xfId="0" applyFill="1" applyBorder="1"/>
    <xf numFmtId="0" fontId="0" fillId="13" borderId="42" xfId="0" applyFill="1" applyBorder="1"/>
    <xf numFmtId="0" fontId="7" fillId="0" borderId="0" xfId="0" applyFont="1" applyAlignment="1" applyProtection="1">
      <alignment horizontal="center" vertical="center" wrapText="1"/>
      <protection locked="0"/>
    </xf>
    <xf numFmtId="0" fontId="7" fillId="0" borderId="39" xfId="0" applyFont="1" applyBorder="1"/>
    <xf numFmtId="0" fontId="7" fillId="11" borderId="39" xfId="0" applyFont="1" applyFill="1" applyBorder="1"/>
    <xf numFmtId="0" fontId="7" fillId="15" borderId="39" xfId="0" applyFont="1" applyFill="1" applyBorder="1"/>
    <xf numFmtId="0" fontId="0" fillId="17" borderId="39" xfId="0" applyFill="1" applyBorder="1" applyAlignment="1">
      <alignment horizontal="center"/>
    </xf>
    <xf numFmtId="0" fontId="0" fillId="17" borderId="57" xfId="0" applyFill="1" applyBorder="1" applyAlignment="1">
      <alignment horizontal="center"/>
    </xf>
    <xf numFmtId="0" fontId="8" fillId="0" borderId="56" xfId="0" applyFont="1" applyBorder="1" applyAlignment="1">
      <alignment horizontal="center"/>
    </xf>
    <xf numFmtId="0" fontId="0" fillId="14" borderId="58" xfId="0" applyFill="1" applyBorder="1"/>
    <xf numFmtId="0" fontId="0" fillId="14" borderId="59" xfId="0" applyFill="1" applyBorder="1"/>
    <xf numFmtId="0" fontId="0" fillId="0" borderId="60" xfId="0" applyBorder="1"/>
    <xf numFmtId="0" fontId="0" fillId="17" borderId="60" xfId="0" applyFill="1" applyBorder="1" applyAlignment="1">
      <alignment horizontal="center"/>
    </xf>
    <xf numFmtId="166" fontId="7" fillId="0" borderId="44" xfId="0" applyNumberFormat="1" applyFont="1" applyBorder="1" applyAlignment="1"/>
    <xf numFmtId="166" fontId="7" fillId="0" borderId="57" xfId="0" applyNumberFormat="1" applyFont="1" applyBorder="1" applyAlignment="1"/>
    <xf numFmtId="0" fontId="0" fillId="17" borderId="44" xfId="0" applyFill="1" applyBorder="1" applyAlignment="1">
      <alignment horizontal="center"/>
    </xf>
    <xf numFmtId="0" fontId="8" fillId="0" borderId="46" xfId="0" applyFont="1" applyBorder="1" applyAlignment="1">
      <alignment horizontal="center"/>
    </xf>
    <xf numFmtId="166" fontId="7" fillId="0" borderId="16" xfId="0" applyNumberFormat="1" applyFont="1" applyBorder="1" applyAlignment="1"/>
    <xf numFmtId="166" fontId="7" fillId="0" borderId="63" xfId="0" applyNumberFormat="1" applyFont="1" applyBorder="1" applyAlignment="1"/>
    <xf numFmtId="166" fontId="7" fillId="6" borderId="64" xfId="0" applyNumberFormat="1" applyFont="1" applyFill="1" applyBorder="1" applyAlignment="1"/>
    <xf numFmtId="0" fontId="7" fillId="0" borderId="39" xfId="0" applyFont="1" applyBorder="1" applyAlignment="1"/>
    <xf numFmtId="0" fontId="7" fillId="0" borderId="57" xfId="0" applyFont="1" applyBorder="1" applyAlignment="1"/>
    <xf numFmtId="166" fontId="7" fillId="17" borderId="39" xfId="0" applyNumberFormat="1" applyFont="1" applyFill="1" applyBorder="1" applyAlignment="1">
      <alignment horizontal="center"/>
    </xf>
    <xf numFmtId="0" fontId="7" fillId="17" borderId="39" xfId="0" applyFont="1" applyFill="1" applyBorder="1" applyAlignment="1">
      <alignment horizontal="center"/>
    </xf>
    <xf numFmtId="166" fontId="7" fillId="17" borderId="69" xfId="0" applyNumberFormat="1" applyFont="1" applyFill="1" applyBorder="1" applyAlignment="1">
      <alignment horizontal="center"/>
    </xf>
    <xf numFmtId="166" fontId="7" fillId="0" borderId="71" xfId="0" applyNumberFormat="1" applyFont="1" applyBorder="1" applyAlignment="1">
      <alignment horizontal="center"/>
    </xf>
    <xf numFmtId="166" fontId="7" fillId="0" borderId="42" xfId="0" applyNumberFormat="1" applyFont="1" applyBorder="1" applyAlignment="1">
      <alignment horizontal="center"/>
    </xf>
    <xf numFmtId="0" fontId="7" fillId="0" borderId="42" xfId="0" applyFont="1" applyBorder="1" applyAlignment="1">
      <alignment horizontal="center"/>
    </xf>
    <xf numFmtId="0" fontId="0" fillId="14" borderId="39" xfId="0" applyFill="1" applyBorder="1"/>
    <xf numFmtId="0" fontId="0" fillId="0" borderId="62" xfId="0" applyBorder="1"/>
    <xf numFmtId="0" fontId="7" fillId="0" borderId="39" xfId="0" applyFont="1" applyBorder="1" applyAlignment="1">
      <alignment vertical="center" wrapText="1"/>
    </xf>
    <xf numFmtId="165" fontId="7" fillId="0" borderId="39" xfId="0" applyNumberFormat="1" applyFont="1" applyFill="1" applyBorder="1" applyAlignment="1"/>
    <xf numFmtId="0" fontId="7" fillId="0" borderId="51" xfId="0" applyFont="1" applyBorder="1"/>
    <xf numFmtId="166" fontId="7" fillId="0" borderId="51" xfId="0" applyNumberFormat="1" applyFont="1" applyBorder="1" applyAlignment="1"/>
    <xf numFmtId="0" fontId="7" fillId="0" borderId="51" xfId="0" applyFont="1" applyBorder="1" applyAlignment="1"/>
    <xf numFmtId="0" fontId="7" fillId="0" borderId="51" xfId="0" applyFont="1" applyBorder="1" applyAlignment="1">
      <alignment vertical="center" wrapText="1"/>
    </xf>
    <xf numFmtId="0" fontId="7" fillId="0" borderId="42" xfId="0" applyFont="1" applyBorder="1" applyAlignment="1"/>
    <xf numFmtId="165" fontId="7" fillId="0" borderId="42" xfId="0" applyNumberFormat="1" applyFont="1" applyFill="1" applyBorder="1" applyAlignment="1"/>
    <xf numFmtId="0" fontId="7" fillId="0" borderId="58" xfId="0" applyFont="1" applyBorder="1" applyAlignment="1"/>
    <xf numFmtId="0" fontId="7" fillId="0" borderId="61" xfId="0" applyFont="1" applyBorder="1"/>
    <xf numFmtId="16" fontId="9" fillId="2" borderId="81" xfId="0" applyNumberFormat="1" applyFont="1" applyFill="1" applyBorder="1" applyAlignment="1">
      <alignment horizontal="right" vertical="center"/>
    </xf>
    <xf numFmtId="166" fontId="9" fillId="0" borderId="59" xfId="0" applyNumberFormat="1" applyFont="1" applyBorder="1" applyAlignment="1">
      <alignment horizontal="center"/>
    </xf>
    <xf numFmtId="166" fontId="9" fillId="0" borderId="65" xfId="0" applyNumberFormat="1" applyFont="1" applyBorder="1" applyAlignment="1"/>
    <xf numFmtId="166" fontId="9" fillId="0" borderId="73" xfId="0" applyNumberFormat="1" applyFont="1" applyBorder="1" applyAlignment="1"/>
    <xf numFmtId="166" fontId="9" fillId="2" borderId="73" xfId="0" applyNumberFormat="1" applyFont="1" applyFill="1" applyBorder="1" applyAlignment="1">
      <alignment wrapText="1"/>
    </xf>
    <xf numFmtId="166" fontId="9" fillId="0" borderId="39" xfId="0" applyNumberFormat="1" applyFont="1" applyFill="1" applyBorder="1" applyAlignment="1"/>
    <xf numFmtId="0" fontId="10" fillId="0" borderId="44" xfId="0" applyFont="1" applyBorder="1"/>
    <xf numFmtId="0" fontId="10" fillId="0" borderId="39" xfId="0" applyFont="1" applyBorder="1"/>
    <xf numFmtId="0" fontId="10" fillId="0" borderId="57" xfId="0" applyFont="1" applyBorder="1"/>
    <xf numFmtId="0" fontId="10" fillId="0" borderId="60" xfId="0" applyFont="1" applyBorder="1"/>
    <xf numFmtId="0" fontId="9" fillId="0" borderId="69" xfId="0" applyFont="1" applyBorder="1" applyAlignment="1">
      <alignment horizontal="center"/>
    </xf>
    <xf numFmtId="0" fontId="9" fillId="0" borderId="39" xfId="0" applyFont="1" applyBorder="1" applyAlignment="1">
      <alignment horizontal="center"/>
    </xf>
    <xf numFmtId="0" fontId="10" fillId="12" borderId="45" xfId="0" applyFont="1" applyFill="1" applyBorder="1"/>
    <xf numFmtId="16" fontId="9" fillId="2" borderId="82" xfId="0" applyNumberFormat="1" applyFont="1" applyFill="1" applyBorder="1" applyAlignment="1">
      <alignment horizontal="right" vertical="center"/>
    </xf>
    <xf numFmtId="166" fontId="9" fillId="0" borderId="44" xfId="0" applyNumberFormat="1" applyFont="1" applyBorder="1" applyAlignment="1">
      <alignment horizontal="center"/>
    </xf>
    <xf numFmtId="166" fontId="9" fillId="0" borderId="33" xfId="0" applyNumberFormat="1" applyFont="1" applyBorder="1" applyAlignment="1"/>
    <xf numFmtId="166" fontId="9" fillId="0" borderId="25" xfId="0" applyNumberFormat="1" applyFont="1" applyBorder="1" applyAlignment="1"/>
    <xf numFmtId="166" fontId="9" fillId="2" borderId="25" xfId="0" applyNumberFormat="1" applyFont="1" applyFill="1" applyBorder="1" applyAlignment="1">
      <alignment wrapText="1"/>
    </xf>
    <xf numFmtId="166" fontId="9" fillId="0" borderId="25" xfId="0" applyNumberFormat="1" applyFont="1" applyFill="1" applyBorder="1" applyAlignment="1"/>
    <xf numFmtId="0" fontId="10" fillId="0" borderId="44" xfId="0" applyFont="1" applyBorder="1" applyAlignment="1">
      <alignment horizontal="right"/>
    </xf>
    <xf numFmtId="16" fontId="9" fillId="10" borderId="82" xfId="0" applyNumberFormat="1" applyFont="1" applyFill="1" applyBorder="1" applyAlignment="1">
      <alignment horizontal="right" vertical="center"/>
    </xf>
    <xf numFmtId="166" fontId="11" fillId="9" borderId="44" xfId="0" applyNumberFormat="1" applyFont="1" applyFill="1" applyBorder="1" applyAlignment="1">
      <alignment horizontal="center"/>
    </xf>
    <xf numFmtId="166" fontId="9" fillId="5" borderId="33" xfId="0" applyNumberFormat="1" applyFont="1" applyFill="1" applyBorder="1" applyAlignment="1"/>
    <xf numFmtId="166" fontId="9" fillId="5" borderId="25" xfId="0" applyNumberFormat="1" applyFont="1" applyFill="1" applyBorder="1" applyAlignment="1"/>
    <xf numFmtId="166" fontId="9" fillId="5" borderId="25" xfId="0" applyNumberFormat="1" applyFont="1" applyFill="1" applyBorder="1" applyAlignment="1">
      <alignment wrapText="1"/>
    </xf>
    <xf numFmtId="166" fontId="9" fillId="16" borderId="25" xfId="0" applyNumberFormat="1" applyFont="1" applyFill="1" applyBorder="1" applyAlignment="1"/>
    <xf numFmtId="166" fontId="9" fillId="16" borderId="31" xfId="0" applyNumberFormat="1" applyFont="1" applyFill="1" applyBorder="1" applyAlignment="1"/>
    <xf numFmtId="166" fontId="9" fillId="16" borderId="39" xfId="0" applyNumberFormat="1" applyFont="1" applyFill="1" applyBorder="1" applyAlignment="1"/>
    <xf numFmtId="0" fontId="10" fillId="13" borderId="44" xfId="0" applyFont="1" applyFill="1" applyBorder="1"/>
    <xf numFmtId="0" fontId="10" fillId="13" borderId="39" xfId="0" applyFont="1" applyFill="1" applyBorder="1"/>
    <xf numFmtId="0" fontId="10" fillId="13" borderId="57" xfId="0" applyFont="1" applyFill="1" applyBorder="1"/>
    <xf numFmtId="0" fontId="10" fillId="13" borderId="60" xfId="0" applyFont="1" applyFill="1" applyBorder="1"/>
    <xf numFmtId="0" fontId="10" fillId="0" borderId="39" xfId="0" applyFont="1" applyBorder="1" applyAlignment="1">
      <alignment horizontal="center"/>
    </xf>
    <xf numFmtId="166" fontId="12" fillId="9" borderId="44" xfId="0" applyNumberFormat="1" applyFont="1" applyFill="1" applyBorder="1" applyAlignment="1">
      <alignment horizontal="center"/>
    </xf>
    <xf numFmtId="166" fontId="9" fillId="5" borderId="31" xfId="0" applyNumberFormat="1" applyFont="1" applyFill="1" applyBorder="1" applyAlignment="1"/>
    <xf numFmtId="166" fontId="9" fillId="5" borderId="39" xfId="0" applyNumberFormat="1" applyFont="1" applyFill="1" applyBorder="1" applyAlignment="1"/>
    <xf numFmtId="16" fontId="9" fillId="2" borderId="83" xfId="0" applyNumberFormat="1" applyFont="1" applyFill="1" applyBorder="1" applyAlignment="1">
      <alignment horizontal="right" vertical="center"/>
    </xf>
    <xf numFmtId="166" fontId="9" fillId="0" borderId="46" xfId="0" applyNumberFormat="1" applyFont="1" applyBorder="1" applyAlignment="1">
      <alignment horizontal="center"/>
    </xf>
    <xf numFmtId="166" fontId="9" fillId="0" borderId="78" xfId="0" applyNumberFormat="1" applyFont="1" applyBorder="1" applyAlignment="1"/>
    <xf numFmtId="166" fontId="9" fillId="0" borderId="79" xfId="0" applyNumberFormat="1" applyFont="1" applyBorder="1" applyAlignment="1"/>
    <xf numFmtId="166" fontId="9" fillId="2" borderId="79" xfId="0" applyNumberFormat="1" applyFont="1" applyFill="1" applyBorder="1" applyAlignment="1">
      <alignment wrapText="1"/>
    </xf>
    <xf numFmtId="166" fontId="9" fillId="0" borderId="79" xfId="0" applyNumberFormat="1" applyFont="1" applyFill="1" applyBorder="1" applyAlignment="1"/>
    <xf numFmtId="166" fontId="9" fillId="0" borderId="47" xfId="0" applyNumberFormat="1" applyFont="1" applyFill="1" applyBorder="1" applyAlignment="1"/>
    <xf numFmtId="0" fontId="10" fillId="0" borderId="46" xfId="0" applyFont="1" applyBorder="1"/>
    <xf numFmtId="0" fontId="10" fillId="0" borderId="47" xfId="0" applyFont="1" applyBorder="1"/>
    <xf numFmtId="0" fontId="10" fillId="0" borderId="56" xfId="0" applyFont="1" applyBorder="1"/>
    <xf numFmtId="0" fontId="10" fillId="0" borderId="62" xfId="0" applyFont="1" applyBorder="1"/>
    <xf numFmtId="0" fontId="9" fillId="0" borderId="70" xfId="0" applyFont="1" applyBorder="1" applyAlignment="1">
      <alignment horizontal="center"/>
    </xf>
    <xf numFmtId="0" fontId="9" fillId="0" borderId="47" xfId="0" applyFont="1" applyBorder="1" applyAlignment="1">
      <alignment horizontal="center"/>
    </xf>
    <xf numFmtId="0" fontId="10" fillId="12" borderId="48" xfId="0" applyFont="1" applyFill="1" applyBorder="1"/>
    <xf numFmtId="16" fontId="9" fillId="2" borderId="38" xfId="0" applyNumberFormat="1" applyFont="1" applyFill="1" applyBorder="1" applyAlignment="1">
      <alignment horizontal="right" vertical="center"/>
    </xf>
    <xf numFmtId="166" fontId="13" fillId="2" borderId="0" xfId="0" applyNumberFormat="1" applyFont="1" applyFill="1" applyBorder="1" applyAlignment="1">
      <alignment vertical="center"/>
    </xf>
    <xf numFmtId="166" fontId="9" fillId="0" borderId="0" xfId="0" applyNumberFormat="1" applyFont="1" applyAlignment="1"/>
    <xf numFmtId="166" fontId="9" fillId="0" borderId="0" xfId="0" applyNumberFormat="1" applyFont="1"/>
    <xf numFmtId="166" fontId="9" fillId="0" borderId="0" xfId="0" applyNumberFormat="1" applyFont="1" applyAlignment="1">
      <alignment vertical="center" wrapText="1"/>
    </xf>
    <xf numFmtId="166" fontId="9" fillId="0" borderId="42" xfId="0" applyNumberFormat="1" applyFont="1" applyBorder="1" applyAlignment="1"/>
    <xf numFmtId="0" fontId="10" fillId="0" borderId="42" xfId="0" applyFont="1" applyBorder="1"/>
    <xf numFmtId="0" fontId="10" fillId="0" borderId="40" xfId="0" applyFont="1" applyBorder="1"/>
    <xf numFmtId="0" fontId="10" fillId="0" borderId="41" xfId="0" applyFont="1" applyBorder="1"/>
    <xf numFmtId="0" fontId="10" fillId="0" borderId="53" xfId="0" applyFont="1" applyBorder="1"/>
    <xf numFmtId="0" fontId="10" fillId="0" borderId="59" xfId="0" applyFont="1" applyBorder="1"/>
    <xf numFmtId="0" fontId="10" fillId="12" borderId="43" xfId="0" applyFont="1" applyFill="1" applyBorder="1"/>
    <xf numFmtId="16" fontId="9" fillId="2" borderId="0" xfId="0" applyNumberFormat="1" applyFont="1" applyFill="1" applyBorder="1" applyAlignment="1">
      <alignment horizontal="right" vertical="center"/>
    </xf>
    <xf numFmtId="166" fontId="9" fillId="0" borderId="39" xfId="0" applyNumberFormat="1" applyFont="1" applyBorder="1" applyAlignment="1"/>
    <xf numFmtId="0" fontId="14" fillId="0" borderId="44" xfId="0" applyFont="1" applyBorder="1" applyAlignment="1">
      <alignment horizontal="center"/>
    </xf>
    <xf numFmtId="0" fontId="14" fillId="0" borderId="39" xfId="0" applyFont="1" applyBorder="1" applyAlignment="1">
      <alignment horizontal="center"/>
    </xf>
    <xf numFmtId="0" fontId="14" fillId="0" borderId="57" xfId="0" applyFont="1" applyBorder="1" applyAlignment="1">
      <alignment horizontal="center"/>
    </xf>
    <xf numFmtId="0" fontId="10" fillId="0" borderId="44" xfId="0" applyFont="1" applyBorder="1" applyAlignment="1">
      <alignment horizontal="center"/>
    </xf>
    <xf numFmtId="0" fontId="10" fillId="0" borderId="39" xfId="0" applyFont="1" applyBorder="1" applyAlignment="1">
      <alignment horizontal="center" vertical="center"/>
    </xf>
    <xf numFmtId="0" fontId="10" fillId="0" borderId="39" xfId="0" applyFont="1" applyBorder="1" applyAlignment="1">
      <alignment horizontal="center" vertical="center" shrinkToFit="1"/>
    </xf>
    <xf numFmtId="0" fontId="15" fillId="0" borderId="72" xfId="0" applyFont="1" applyBorder="1" applyAlignment="1" applyProtection="1">
      <alignment horizontal="center" vertical="center" wrapText="1"/>
      <protection locked="0"/>
    </xf>
    <xf numFmtId="166" fontId="15" fillId="0" borderId="67" xfId="0" applyNumberFormat="1" applyFont="1" applyBorder="1" applyAlignment="1" applyProtection="1">
      <alignment horizontal="center" vertical="center" wrapText="1"/>
      <protection locked="0"/>
    </xf>
    <xf numFmtId="165" fontId="15" fillId="0" borderId="67" xfId="0" applyNumberFormat="1" applyFont="1" applyBorder="1" applyAlignment="1" applyProtection="1">
      <alignment horizontal="center" vertical="center" wrapText="1"/>
      <protection locked="0"/>
    </xf>
    <xf numFmtId="165" fontId="15" fillId="0" borderId="67" xfId="0" applyNumberFormat="1" applyFont="1" applyFill="1" applyBorder="1" applyAlignment="1" applyProtection="1">
      <alignment horizontal="center" vertical="center" wrapText="1"/>
      <protection locked="0"/>
    </xf>
    <xf numFmtId="165" fontId="15" fillId="0" borderId="76" xfId="0" applyNumberFormat="1" applyFont="1" applyBorder="1" applyAlignment="1" applyProtection="1">
      <alignment horizontal="center" vertical="center" wrapText="1"/>
      <protection locked="0"/>
    </xf>
    <xf numFmtId="0" fontId="16" fillId="0" borderId="66" xfId="0" applyFont="1" applyBorder="1" applyAlignment="1" applyProtection="1">
      <alignment horizontal="center"/>
      <protection locked="0"/>
    </xf>
    <xf numFmtId="0" fontId="16" fillId="0" borderId="67" xfId="0" applyFont="1" applyBorder="1" applyAlignment="1" applyProtection="1">
      <alignment horizontal="center"/>
      <protection locked="0"/>
    </xf>
    <xf numFmtId="0" fontId="16" fillId="0" borderId="76" xfId="0" applyFont="1" applyBorder="1" applyAlignment="1" applyProtection="1">
      <alignment horizontal="center"/>
      <protection locked="0"/>
    </xf>
    <xf numFmtId="0" fontId="16" fillId="0" borderId="55" xfId="0" applyFont="1" applyBorder="1" applyAlignment="1" applyProtection="1">
      <alignment horizontal="center"/>
      <protection locked="0"/>
    </xf>
    <xf numFmtId="166" fontId="15" fillId="18" borderId="72" xfId="0" applyNumberFormat="1" applyFont="1" applyFill="1" applyBorder="1" applyAlignment="1" applyProtection="1">
      <alignment horizontal="center" wrapText="1"/>
      <protection locked="0"/>
    </xf>
    <xf numFmtId="0" fontId="15" fillId="0" borderId="66" xfId="0" applyFont="1" applyBorder="1" applyAlignment="1" applyProtection="1">
      <alignment horizontal="center"/>
      <protection locked="0"/>
    </xf>
    <xf numFmtId="0" fontId="15" fillId="0" borderId="67" xfId="0" applyFont="1" applyBorder="1" applyAlignment="1" applyProtection="1">
      <alignment horizontal="center"/>
      <protection locked="0"/>
    </xf>
    <xf numFmtId="0" fontId="15" fillId="0" borderId="67" xfId="0" applyFont="1" applyBorder="1" applyAlignment="1" applyProtection="1">
      <alignment horizontal="left" shrinkToFit="1"/>
      <protection locked="0"/>
    </xf>
    <xf numFmtId="0" fontId="15" fillId="0" borderId="67" xfId="0" applyFont="1" applyBorder="1" applyProtection="1">
      <protection locked="0"/>
    </xf>
    <xf numFmtId="0" fontId="15" fillId="12" borderId="68" xfId="0" applyFont="1" applyFill="1" applyBorder="1" applyProtection="1">
      <protection locked="0"/>
    </xf>
    <xf numFmtId="166" fontId="15" fillId="19" borderId="67" xfId="0" applyNumberFormat="1" applyFont="1" applyFill="1" applyBorder="1" applyAlignment="1" applyProtection="1">
      <alignment horizontal="center" wrapText="1"/>
      <protection locked="0"/>
    </xf>
    <xf numFmtId="166" fontId="9" fillId="0" borderId="74" xfId="0" applyNumberFormat="1" applyFont="1" applyBorder="1" applyAlignment="1"/>
    <xf numFmtId="166" fontId="9" fillId="0" borderId="31" xfId="0" applyNumberFormat="1" applyFont="1" applyBorder="1" applyAlignment="1"/>
    <xf numFmtId="166" fontId="9" fillId="0" borderId="80" xfId="0" applyNumberFormat="1" applyFont="1" applyBorder="1" applyAlignment="1"/>
    <xf numFmtId="166" fontId="9" fillId="0" borderId="52" xfId="0" applyNumberFormat="1" applyFont="1" applyFill="1" applyBorder="1" applyAlignment="1"/>
    <xf numFmtId="165" fontId="15" fillId="0" borderId="68" xfId="0" applyNumberFormat="1" applyFont="1" applyBorder="1" applyAlignment="1" applyProtection="1">
      <alignment horizontal="center" vertical="center" wrapText="1"/>
      <protection locked="0"/>
    </xf>
    <xf numFmtId="166" fontId="9" fillId="16" borderId="87" xfId="0" applyNumberFormat="1" applyFont="1" applyFill="1" applyBorder="1"/>
    <xf numFmtId="166" fontId="9" fillId="16" borderId="88" xfId="0" applyNumberFormat="1" applyFont="1" applyFill="1" applyBorder="1" applyAlignment="1">
      <alignment vertical="center" wrapText="1"/>
    </xf>
    <xf numFmtId="166" fontId="15" fillId="20" borderId="72" xfId="0" applyNumberFormat="1" applyFont="1" applyFill="1" applyBorder="1" applyAlignment="1" applyProtection="1">
      <alignment horizontal="center" vertical="center" wrapText="1"/>
      <protection locked="0"/>
    </xf>
    <xf numFmtId="165" fontId="15" fillId="20" borderId="68" xfId="0" applyNumberFormat="1" applyFont="1" applyFill="1" applyBorder="1" applyAlignment="1" applyProtection="1">
      <alignment horizontal="center" vertical="center" wrapText="1"/>
      <protection locked="0"/>
    </xf>
    <xf numFmtId="166" fontId="7" fillId="20" borderId="69" xfId="0" applyNumberFormat="1" applyFont="1" applyFill="1" applyBorder="1"/>
    <xf numFmtId="164" fontId="7" fillId="20" borderId="45" xfId="0" applyNumberFormat="1" applyFont="1" applyFill="1" applyBorder="1" applyAlignment="1">
      <alignment vertical="center" wrapText="1"/>
    </xf>
    <xf numFmtId="166" fontId="9" fillId="20" borderId="85" xfId="0" applyNumberFormat="1" applyFont="1" applyFill="1" applyBorder="1"/>
    <xf numFmtId="166" fontId="9" fillId="20" borderId="86" xfId="0" applyNumberFormat="1" applyFont="1" applyFill="1" applyBorder="1" applyAlignment="1">
      <alignment vertical="center" wrapText="1"/>
    </xf>
    <xf numFmtId="166" fontId="9" fillId="20" borderId="87" xfId="0" applyNumberFormat="1" applyFont="1" applyFill="1" applyBorder="1"/>
    <xf numFmtId="166" fontId="9" fillId="20" borderId="88" xfId="0" applyNumberFormat="1" applyFont="1" applyFill="1" applyBorder="1" applyAlignment="1">
      <alignment vertical="center" wrapText="1"/>
    </xf>
    <xf numFmtId="166" fontId="9" fillId="20" borderId="89" xfId="0" applyNumberFormat="1" applyFont="1" applyFill="1" applyBorder="1"/>
    <xf numFmtId="166" fontId="9" fillId="20" borderId="90" xfId="0" applyNumberFormat="1" applyFont="1" applyFill="1" applyBorder="1" applyAlignment="1">
      <alignment vertical="center" wrapText="1"/>
    </xf>
    <xf numFmtId="166" fontId="9" fillId="16" borderId="33" xfId="0" applyNumberFormat="1" applyFont="1" applyFill="1" applyBorder="1" applyAlignment="1"/>
    <xf numFmtId="166" fontId="9" fillId="16" borderId="25" xfId="0" applyNumberFormat="1" applyFont="1" applyFill="1" applyBorder="1" applyAlignment="1">
      <alignment wrapText="1"/>
    </xf>
    <xf numFmtId="0" fontId="10" fillId="9" borderId="44" xfId="0" applyFont="1" applyFill="1" applyBorder="1"/>
    <xf numFmtId="0" fontId="10" fillId="9" borderId="39" xfId="0" applyFont="1" applyFill="1" applyBorder="1"/>
    <xf numFmtId="0" fontId="10" fillId="9" borderId="57" xfId="0" applyFont="1" applyFill="1" applyBorder="1"/>
    <xf numFmtId="0" fontId="10" fillId="9" borderId="60" xfId="0" applyFont="1" applyFill="1" applyBorder="1"/>
    <xf numFmtId="0" fontId="9" fillId="9" borderId="69" xfId="0" applyFont="1" applyFill="1" applyBorder="1" applyAlignment="1">
      <alignment horizontal="center"/>
    </xf>
    <xf numFmtId="0" fontId="9" fillId="9" borderId="39" xfId="0" applyFont="1" applyFill="1" applyBorder="1" applyAlignment="1">
      <alignment horizontal="center"/>
    </xf>
    <xf numFmtId="0" fontId="10" fillId="9" borderId="45" xfId="0" applyFont="1" applyFill="1" applyBorder="1"/>
    <xf numFmtId="16" fontId="9" fillId="21" borderId="82" xfId="0" applyNumberFormat="1" applyFont="1" applyFill="1" applyBorder="1" applyAlignment="1">
      <alignment horizontal="right" vertical="center"/>
    </xf>
    <xf numFmtId="166" fontId="9" fillId="22" borderId="44" xfId="0" applyNumberFormat="1" applyFont="1" applyFill="1" applyBorder="1" applyAlignment="1">
      <alignment horizontal="center"/>
    </xf>
    <xf numFmtId="166" fontId="9" fillId="23" borderId="33" xfId="0" applyNumberFormat="1" applyFont="1" applyFill="1" applyBorder="1" applyAlignment="1"/>
    <xf numFmtId="166" fontId="9" fillId="23" borderId="25" xfId="0" applyNumberFormat="1" applyFont="1" applyFill="1" applyBorder="1" applyAlignment="1"/>
    <xf numFmtId="166" fontId="9" fillId="23" borderId="25" xfId="0" applyNumberFormat="1" applyFont="1" applyFill="1" applyBorder="1" applyAlignment="1">
      <alignment wrapText="1"/>
    </xf>
    <xf numFmtId="166" fontId="9" fillId="23" borderId="31" xfId="0" applyNumberFormat="1" applyFont="1" applyFill="1" applyBorder="1" applyAlignment="1"/>
    <xf numFmtId="166" fontId="9" fillId="23" borderId="87" xfId="0" applyNumberFormat="1" applyFont="1" applyFill="1" applyBorder="1"/>
    <xf numFmtId="166" fontId="9" fillId="23" borderId="88" xfId="0" applyNumberFormat="1" applyFont="1" applyFill="1" applyBorder="1" applyAlignment="1">
      <alignment vertical="center" wrapText="1"/>
    </xf>
    <xf numFmtId="166" fontId="9" fillId="23" borderId="39" xfId="0" applyNumberFormat="1" applyFont="1" applyFill="1" applyBorder="1" applyAlignment="1"/>
    <xf numFmtId="0" fontId="10" fillId="22" borderId="44" xfId="0" applyFont="1" applyFill="1" applyBorder="1"/>
    <xf numFmtId="0" fontId="10" fillId="22" borderId="39" xfId="0" applyFont="1" applyFill="1" applyBorder="1"/>
    <xf numFmtId="0" fontId="10" fillId="22" borderId="57" xfId="0" applyFont="1" applyFill="1" applyBorder="1"/>
    <xf numFmtId="0" fontId="10" fillId="22" borderId="60" xfId="0" applyFont="1" applyFill="1" applyBorder="1"/>
    <xf numFmtId="0" fontId="9" fillId="22" borderId="69" xfId="0" applyFont="1" applyFill="1" applyBorder="1" applyAlignment="1">
      <alignment horizontal="center"/>
    </xf>
    <xf numFmtId="0" fontId="9" fillId="22" borderId="39" xfId="0" applyFont="1" applyFill="1" applyBorder="1" applyAlignment="1">
      <alignment horizontal="center"/>
    </xf>
    <xf numFmtId="0" fontId="10" fillId="22" borderId="45" xfId="0" applyFont="1" applyFill="1" applyBorder="1"/>
    <xf numFmtId="0" fontId="10" fillId="22" borderId="39" xfId="0" applyFont="1" applyFill="1" applyBorder="1" applyAlignment="1">
      <alignment horizontal="center"/>
    </xf>
    <xf numFmtId="0" fontId="15" fillId="24" borderId="67" xfId="0" applyFont="1" applyFill="1" applyBorder="1" applyAlignment="1" applyProtection="1">
      <alignment horizontal="center" wrapText="1"/>
      <protection locked="0"/>
    </xf>
    <xf numFmtId="0" fontId="7" fillId="0" borderId="91" xfId="0" applyFont="1" applyBorder="1" applyAlignment="1"/>
    <xf numFmtId="165" fontId="15" fillId="0" borderId="84" xfId="0" applyNumberFormat="1" applyFont="1" applyBorder="1" applyAlignment="1" applyProtection="1">
      <alignment horizontal="center" vertical="center" wrapText="1"/>
      <protection locked="0"/>
    </xf>
    <xf numFmtId="0" fontId="7" fillId="0" borderId="54" xfId="0" applyFont="1" applyBorder="1" applyAlignment="1"/>
    <xf numFmtId="0" fontId="7" fillId="0" borderId="0" xfId="0" applyFont="1" applyBorder="1" applyAlignment="1"/>
    <xf numFmtId="166" fontId="9" fillId="0" borderId="0" xfId="0" applyNumberFormat="1" applyFont="1" applyBorder="1" applyAlignment="1"/>
    <xf numFmtId="166" fontId="7" fillId="0" borderId="0" xfId="0" applyNumberFormat="1" applyFont="1" applyBorder="1" applyAlignment="1"/>
    <xf numFmtId="166" fontId="7" fillId="6" borderId="0" xfId="0" applyNumberFormat="1" applyFont="1" applyFill="1" applyBorder="1" applyAlignment="1"/>
    <xf numFmtId="166" fontId="9" fillId="0" borderId="57" xfId="0" applyNumberFormat="1" applyFont="1" applyBorder="1" applyAlignment="1"/>
    <xf numFmtId="166" fontId="9" fillId="0" borderId="58" xfId="0" applyNumberFormat="1" applyFont="1" applyBorder="1" applyAlignment="1"/>
    <xf numFmtId="0" fontId="7" fillId="0" borderId="45" xfId="0" applyFont="1" applyBorder="1" applyAlignment="1"/>
    <xf numFmtId="166" fontId="9" fillId="0" borderId="45" xfId="0" applyNumberFormat="1" applyFont="1" applyFill="1" applyBorder="1" applyAlignment="1"/>
    <xf numFmtId="166" fontId="9" fillId="23" borderId="45" xfId="0" applyNumberFormat="1" applyFont="1" applyFill="1" applyBorder="1" applyAlignment="1"/>
    <xf numFmtId="166" fontId="9" fillId="16" borderId="45" xfId="0" applyNumberFormat="1" applyFont="1" applyFill="1" applyBorder="1" applyAlignment="1"/>
    <xf numFmtId="166" fontId="9" fillId="5" borderId="45" xfId="0" applyNumberFormat="1" applyFont="1" applyFill="1" applyBorder="1" applyAlignment="1"/>
    <xf numFmtId="166" fontId="9" fillId="0" borderId="48" xfId="0" applyNumberFormat="1" applyFont="1" applyFill="1" applyBorder="1" applyAlignment="1"/>
    <xf numFmtId="0" fontId="7" fillId="0" borderId="77" xfId="0" applyFont="1" applyBorder="1"/>
    <xf numFmtId="166" fontId="7" fillId="0" borderId="59" xfId="0" applyNumberFormat="1" applyFont="1" applyBorder="1" applyAlignment="1"/>
    <xf numFmtId="166" fontId="7" fillId="20" borderId="71" xfId="0" applyNumberFormat="1" applyFont="1" applyFill="1" applyBorder="1"/>
    <xf numFmtId="165" fontId="7" fillId="20" borderId="43" xfId="0" applyNumberFormat="1" applyFont="1" applyFill="1" applyBorder="1" applyAlignment="1">
      <alignment horizontal="center" vertical="center" wrapText="1"/>
    </xf>
    <xf numFmtId="0" fontId="7" fillId="0" borderId="92" xfId="0" applyFont="1" applyBorder="1" applyAlignment="1"/>
    <xf numFmtId="0" fontId="7" fillId="0" borderId="43" xfId="0" applyFont="1" applyBorder="1" applyAlignment="1"/>
    <xf numFmtId="0" fontId="15" fillId="0" borderId="60" xfId="0" applyFont="1" applyBorder="1" applyAlignment="1" applyProtection="1">
      <alignment horizontal="center" vertical="center" wrapText="1"/>
      <protection locked="0"/>
    </xf>
    <xf numFmtId="0" fontId="16" fillId="0" borderId="75" xfId="0" applyFont="1" applyBorder="1" applyAlignment="1" applyProtection="1">
      <alignment horizontal="center"/>
      <protection locked="0"/>
    </xf>
    <xf numFmtId="164" fontId="9" fillId="0" borderId="25" xfId="0" applyNumberFormat="1" applyFont="1" applyFill="1" applyBorder="1" applyAlignment="1"/>
    <xf numFmtId="165" fontId="7" fillId="0" borderId="0" xfId="0" applyNumberFormat="1" applyFont="1" applyFill="1" applyBorder="1" applyAlignment="1"/>
    <xf numFmtId="0" fontId="0" fillId="9" borderId="0" xfId="0" applyFill="1"/>
    <xf numFmtId="14" fontId="0" fillId="0" borderId="0" xfId="0" applyNumberFormat="1"/>
    <xf numFmtId="0" fontId="0" fillId="0" borderId="0" xfId="0" applyFill="1"/>
    <xf numFmtId="0" fontId="0" fillId="25" borderId="0" xfId="0" applyFill="1"/>
    <xf numFmtId="0" fontId="2" fillId="7" borderId="25" xfId="0" applyFont="1" applyFill="1" applyBorder="1" applyAlignment="1">
      <alignment horizontal="center" vertical="center"/>
    </xf>
    <xf numFmtId="16" fontId="9" fillId="2" borderId="0" xfId="0" applyNumberFormat="1" applyFont="1" applyFill="1" applyBorder="1" applyAlignment="1">
      <alignment horizontal="left" vertical="center"/>
    </xf>
  </cellXfs>
  <cellStyles count="3">
    <cellStyle name="Lien hypertexte" xfId="1" builtinId="8"/>
    <cellStyle name="Normal" xfId="0" builtinId="0"/>
    <cellStyle name="Normal 2" xfId="2"/>
  </cellStyles>
  <dxfs count="1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FF0000"/>
      </font>
    </dxf>
    <dxf>
      <font>
        <color auto="1"/>
      </font>
      <fill>
        <patternFill patternType="solid">
          <fgColor auto="1"/>
          <bgColor rgb="FF00FF00"/>
        </patternFill>
      </fill>
    </dxf>
    <dxf>
      <fill>
        <patternFill>
          <bgColor rgb="FF66FFFF"/>
        </patternFill>
      </fill>
    </dxf>
    <dxf>
      <fill>
        <patternFill>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9C0006"/>
      <rgbColor rgb="00008000"/>
      <rgbColor rgb="00000080"/>
      <rgbColor rgb="00808000"/>
      <rgbColor rgb="00800080"/>
      <rgbColor rgb="00008080"/>
      <rgbColor rgb="00D9D9D9"/>
      <rgbColor rgb="00808080"/>
      <rgbColor rgb="009999FF"/>
      <rgbColor rgb="00993366"/>
      <rgbColor rgb="00F2F2F2"/>
      <rgbColor rgb="00CCFFFF"/>
      <rgbColor rgb="00660066"/>
      <rgbColor rgb="00FF8080"/>
      <rgbColor rgb="000066CC"/>
      <rgbColor rgb="00CDDAE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7CE"/>
      <rgbColor rgb="003366FF"/>
      <rgbColor rgb="0033CCCC"/>
      <rgbColor rgb="0092D050"/>
      <rgbColor rgb="00FFC0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color rgb="FF66FFFF"/>
      <color rgb="FFFFFFCC"/>
      <color rgb="FF00FFFF"/>
      <color rgb="FF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14</xdr:col>
      <xdr:colOff>38100</xdr:colOff>
      <xdr:row>54</xdr:row>
      <xdr:rowOff>114300</xdr:rowOff>
    </xdr:from>
    <xdr:to>
      <xdr:col>19</xdr:col>
      <xdr:colOff>0</xdr:colOff>
      <xdr:row>63</xdr:row>
      <xdr:rowOff>152400</xdr:rowOff>
    </xdr:to>
    <xdr:sp macro="" textlink="" fLocksText="0">
      <xdr:nvSpPr>
        <xdr:cNvPr id="2049" name="ZoneTexte 2"/>
        <xdr:cNvSpPr>
          <a:spLocks noChangeArrowheads="1"/>
        </xdr:cNvSpPr>
      </xdr:nvSpPr>
      <xdr:spPr bwMode="auto">
        <a:xfrm>
          <a:off x="5695950" y="10439400"/>
          <a:ext cx="2724150" cy="1752600"/>
        </a:xfrm>
        <a:custGeom>
          <a:avLst/>
          <a:gdLst>
            <a:gd name="G0" fmla="+- 6219 0 0"/>
            <a:gd name="G1" fmla="+- 2352 0 0"/>
            <a:gd name="G2" fmla="+- 4704 0 0"/>
            <a:gd name="G3" fmla="+- 12438 0 0"/>
            <a:gd name="G4" fmla="+- 13301 0 0"/>
            <a:gd name="G5" fmla="*/ 4678 1 2"/>
            <a:gd name="G6" fmla="*/ 13301 1 2"/>
            <a:gd name="G7" fmla="+- 4678 0 0"/>
          </a:gdLst>
          <a:ahLst/>
          <a:cxnLst>
            <a:cxn ang="0">
              <a:pos x="r" y="vc"/>
            </a:cxn>
            <a:cxn ang="5400000">
              <a:pos x="hc" y="b"/>
            </a:cxn>
            <a:cxn ang="10800000">
              <a:pos x="l" y="vc"/>
            </a:cxn>
            <a:cxn ang="16200000">
              <a:pos x="hc" y="t"/>
            </a:cxn>
          </a:cxnLst>
          <a:rect l="0" t="0" r="0" b="0"/>
          <a:pathLst>
            <a:path>
              <a:moveTo>
                <a:pt x="0" y="0"/>
              </a:moveTo>
              <a:lnTo>
                <a:pt x="12438" y="0"/>
              </a:lnTo>
              <a:lnTo>
                <a:pt x="12438" y="4704"/>
              </a:lnTo>
              <a:lnTo>
                <a:pt x="0" y="4704"/>
              </a:lnTo>
              <a:close/>
            </a:path>
          </a:pathLst>
        </a:custGeom>
        <a:solidFill>
          <a:srgbClr val="FFFFFF"/>
        </a:solidFill>
        <a:ln w="25560" cap="flat">
          <a:solidFill>
            <a:srgbClr val="C0504D"/>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0000" tIns="45000" rIns="90000" bIns="45000" anchor="t"/>
        <a:lstStyle/>
        <a:p>
          <a:pPr algn="l" rtl="0">
            <a:defRPr sz="1000"/>
          </a:pPr>
          <a:r>
            <a:rPr lang="fr-FR" sz="1100" b="0" i="0" u="none" strike="noStrike" baseline="0">
              <a:solidFill>
                <a:srgbClr val="000000"/>
              </a:solidFill>
              <a:latin typeface="Calibri"/>
            </a:rPr>
            <a:t>Pour fonctionner les formules sur les heures imposent :</a:t>
          </a:r>
        </a:p>
        <a:p>
          <a:pPr algn="l" rtl="0">
            <a:defRPr sz="1000"/>
          </a:pPr>
          <a:endParaRPr lang="fr-FR" sz="1100" b="0" i="0" u="none" strike="noStrike" baseline="0">
            <a:solidFill>
              <a:srgbClr val="000000"/>
            </a:solidFill>
            <a:latin typeface="Calibri"/>
          </a:endParaRPr>
        </a:p>
        <a:p>
          <a:pPr algn="l" rtl="0">
            <a:defRPr sz="1000"/>
          </a:pPr>
          <a:r>
            <a:rPr lang="fr-FR" sz="1100" b="0" i="0" u="none" strike="noStrike" baseline="0">
              <a:solidFill>
                <a:srgbClr val="000000"/>
              </a:solidFill>
              <a:latin typeface="Calibri"/>
            </a:rPr>
            <a:t>1/ que les heures soient saisies au format HH:MM</a:t>
          </a:r>
        </a:p>
        <a:p>
          <a:pPr algn="l" rtl="0">
            <a:defRPr sz="1000"/>
          </a:pPr>
          <a:r>
            <a:rPr lang="fr-FR" sz="1100" b="0" i="0" u="none" strike="noStrike" baseline="0">
              <a:solidFill>
                <a:srgbClr val="000000"/>
              </a:solidFill>
              <a:latin typeface="Calibri"/>
            </a:rPr>
            <a:t>2/ Que dans les options Excel (options avancées), la case "utiliser le calendrier depuis 1904" soit cochée</a:t>
          </a:r>
        </a:p>
        <a:p>
          <a:pPr algn="l" rtl="0">
            <a:defRPr sz="1000"/>
          </a:pPr>
          <a:r>
            <a:rPr lang="fr-FR" sz="1100" b="0" i="0" u="none" strike="noStrike" baseline="0">
              <a:solidFill>
                <a:srgbClr val="000000"/>
              </a:solidFill>
              <a:latin typeface="Calibri"/>
            </a:rPr>
            <a:t>3/ que le format des cellules de total soit personnalisé sous la forme [hh]:mm</a:t>
          </a: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
  <sheetViews>
    <sheetView workbookViewId="0">
      <selection activeCell="D25" sqref="D25"/>
    </sheetView>
  </sheetViews>
  <sheetFormatPr baseColWidth="10" defaultColWidth="10.7109375" defaultRowHeight="15" x14ac:dyDescent="0.25"/>
  <cols>
    <col min="1" max="1" width="10.7109375" customWidth="1"/>
    <col min="2" max="5" width="11.42578125" customWidth="1"/>
    <col min="6" max="6" width="15.140625" customWidth="1"/>
    <col min="7" max="7" width="12.7109375" customWidth="1"/>
    <col min="8" max="10" width="10.7109375" customWidth="1"/>
    <col min="11" max="11" width="21.42578125" customWidth="1"/>
  </cols>
  <sheetData>
    <row r="1" spans="1:14" x14ac:dyDescent="0.25">
      <c r="A1" s="1"/>
      <c r="B1" s="1"/>
      <c r="C1" s="1"/>
      <c r="D1" s="1"/>
      <c r="E1" s="1"/>
      <c r="F1" s="1"/>
      <c r="G1" s="2"/>
      <c r="H1" s="2"/>
      <c r="I1" s="1"/>
      <c r="J1" s="1"/>
      <c r="K1" s="1"/>
      <c r="L1" s="1"/>
      <c r="M1" s="1"/>
      <c r="N1" s="1"/>
    </row>
  </sheetData>
  <sheetProtection selectLockedCells="1" selectUnlockedCells="1"/>
  <phoneticPr fontId="0" type="noConversion"/>
  <pageMargins left="0.7" right="0.7" top="0.75" bottom="0.75" header="0.51180555555555551" footer="0.51180555555555551"/>
  <pageSetup paperSize="9" firstPageNumber="0"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A55"/>
  <sheetViews>
    <sheetView tabSelected="1" zoomScale="60" zoomScaleNormal="60" workbookViewId="0">
      <selection activeCell="O6" sqref="O6"/>
    </sheetView>
  </sheetViews>
  <sheetFormatPr baseColWidth="10" defaultColWidth="10.7109375" defaultRowHeight="15" x14ac:dyDescent="0.25"/>
  <cols>
    <col min="1" max="1" width="13" style="47" customWidth="1"/>
    <col min="2" max="2" width="12.28515625" style="51" customWidth="1"/>
    <col min="3" max="3" width="13.7109375" style="48" customWidth="1"/>
    <col min="4" max="4" width="17.28515625" style="48" customWidth="1"/>
    <col min="5" max="5" width="16.42578125" style="48" customWidth="1"/>
    <col min="6" max="6" width="10.28515625" style="48" customWidth="1"/>
    <col min="7" max="7" width="17.140625" style="48" customWidth="1"/>
    <col min="8" max="8" width="16.28515625" style="48" customWidth="1"/>
    <col min="9" max="9" width="16.42578125" style="48" customWidth="1"/>
    <col min="10" max="10" width="14.28515625" style="48" customWidth="1"/>
    <col min="11" max="11" width="10.7109375" style="48" customWidth="1"/>
    <col min="12" max="12" width="17.140625" style="48" customWidth="1"/>
    <col min="13" max="13" width="10.42578125" style="47" customWidth="1"/>
    <col min="14" max="14" width="19" style="72" customWidth="1"/>
    <col min="15" max="15" width="17.7109375" style="48" customWidth="1"/>
    <col min="16" max="16" width="7.140625" style="263" customWidth="1"/>
    <col min="17" max="17" width="9.140625" style="263" customWidth="1"/>
    <col min="18" max="18" width="16.28515625" style="263" customWidth="1"/>
    <col min="19" max="19" width="2.28515625" style="83" customWidth="1"/>
    <col min="20" max="20" width="9.28515625" style="47" customWidth="1"/>
    <col min="21" max="22" width="8.7109375" style="47" customWidth="1"/>
    <col min="23" max="23" width="9" style="47" customWidth="1"/>
    <col min="24" max="25" width="10.85546875" style="47" bestFit="1" customWidth="1"/>
    <col min="26" max="26" width="2.28515625" style="47" customWidth="1"/>
    <col min="27" max="27" width="8.28515625" style="47" customWidth="1"/>
    <col min="28" max="28" width="10.85546875" style="47" bestFit="1" customWidth="1"/>
    <col min="29" max="29" width="7.5703125" style="47" customWidth="1"/>
    <col min="30" max="30" width="8.28515625" style="47" customWidth="1"/>
    <col min="31" max="31" width="7.85546875" style="47" customWidth="1"/>
    <col min="32" max="32" width="12.28515625" style="47" bestFit="1" customWidth="1"/>
    <col min="33" max="34" width="6" style="47" customWidth="1"/>
    <col min="35" max="35" width="5.7109375" style="47" customWidth="1"/>
    <col min="36" max="36" width="5.42578125" style="47" customWidth="1"/>
    <col min="37" max="37" width="7.5703125" style="47" customWidth="1"/>
    <col min="38" max="38" width="4.85546875" style="47" customWidth="1"/>
    <col min="39" max="40" width="5.42578125" style="47" customWidth="1"/>
    <col min="41" max="41" width="6.42578125" style="47" customWidth="1"/>
    <col min="42" max="42" width="5.42578125" style="47" customWidth="1"/>
    <col min="43" max="43" width="5.28515625" style="47" customWidth="1"/>
    <col min="44" max="44" width="5.7109375" style="47" customWidth="1"/>
    <col min="45" max="45" width="6" style="47" customWidth="1"/>
    <col min="46" max="47" width="5.85546875" style="47" customWidth="1"/>
    <col min="48" max="48" width="6.5703125" style="47" customWidth="1"/>
    <col min="49" max="50" width="5.28515625" style="47" customWidth="1"/>
    <col min="51" max="51" width="15.28515625" style="47" bestFit="1" customWidth="1"/>
    <col min="52" max="52" width="22.85546875" style="47" bestFit="1" customWidth="1"/>
    <col min="53" max="53" width="12" style="47" bestFit="1" customWidth="1"/>
    <col min="54" max="16384" width="10.7109375" style="47"/>
  </cols>
  <sheetData>
    <row r="1" spans="1:53" ht="40.15" customHeight="1" x14ac:dyDescent="0.25">
      <c r="A1" s="93"/>
      <c r="B1" s="73"/>
      <c r="C1" s="110"/>
      <c r="D1" s="110"/>
      <c r="E1" s="110"/>
      <c r="F1" s="110"/>
      <c r="G1" s="110"/>
      <c r="H1" s="110"/>
      <c r="I1" s="110"/>
      <c r="J1" s="110"/>
      <c r="K1" s="73">
        <v>0.34166666666666662</v>
      </c>
      <c r="L1" s="110"/>
      <c r="M1" s="93"/>
      <c r="N1" s="120"/>
      <c r="O1" s="111"/>
      <c r="P1" s="110"/>
      <c r="Q1" s="110"/>
      <c r="R1" s="110"/>
      <c r="S1" s="76"/>
      <c r="T1" s="93"/>
      <c r="U1" s="93"/>
      <c r="V1" s="93"/>
      <c r="W1" s="93"/>
      <c r="X1" s="93"/>
      <c r="Y1" s="93"/>
      <c r="Z1" s="93"/>
      <c r="AA1" s="93"/>
      <c r="AB1" s="93"/>
      <c r="AC1" s="93"/>
      <c r="AD1" s="93"/>
      <c r="AE1" s="93"/>
      <c r="AF1" s="93"/>
      <c r="AG1" s="93"/>
      <c r="AH1" s="93"/>
      <c r="AI1" s="93"/>
      <c r="AJ1" s="93"/>
      <c r="AK1" s="93"/>
      <c r="AL1" s="93"/>
      <c r="AM1" s="93"/>
      <c r="AN1" s="93"/>
      <c r="AO1" s="93"/>
      <c r="AP1" s="93"/>
      <c r="AQ1" s="93"/>
      <c r="AR1" s="93"/>
      <c r="AS1" s="93"/>
      <c r="AT1" s="93"/>
      <c r="AU1" s="93"/>
      <c r="AV1" s="93"/>
      <c r="AW1" s="93"/>
      <c r="AX1" s="93"/>
      <c r="AY1" s="93"/>
      <c r="AZ1" s="93"/>
      <c r="BA1" s="93"/>
    </row>
    <row r="2" spans="1:53" ht="37.9" customHeight="1" thickBot="1" x14ac:dyDescent="0.3">
      <c r="A2" s="122"/>
      <c r="B2" s="123"/>
      <c r="C2" s="124"/>
      <c r="D2" s="124"/>
      <c r="E2" s="124"/>
      <c r="F2" s="124"/>
      <c r="G2" s="124"/>
      <c r="H2" s="124"/>
      <c r="I2" s="124"/>
      <c r="J2" s="124"/>
      <c r="K2" s="124"/>
      <c r="L2" s="124"/>
      <c r="M2" s="122"/>
      <c r="N2" s="125"/>
      <c r="O2" s="260"/>
      <c r="P2" s="124"/>
      <c r="Q2" s="124"/>
      <c r="R2" s="124"/>
      <c r="S2" s="76"/>
      <c r="T2" s="93"/>
      <c r="U2" s="122"/>
      <c r="V2" s="122"/>
      <c r="W2" s="122"/>
      <c r="X2" s="122"/>
      <c r="Y2" s="122"/>
      <c r="Z2" s="122"/>
      <c r="AA2" s="122"/>
      <c r="AB2" s="122"/>
      <c r="AC2" s="122"/>
      <c r="AD2" s="122"/>
      <c r="AE2" s="122"/>
      <c r="AF2" s="122"/>
      <c r="AG2" s="122"/>
      <c r="AH2" s="122"/>
      <c r="AI2" s="122"/>
      <c r="AJ2" s="122"/>
      <c r="AK2" s="122"/>
      <c r="AL2" s="122"/>
      <c r="AM2" s="122"/>
      <c r="AN2" s="122"/>
      <c r="AO2" s="122"/>
      <c r="AP2" s="122"/>
      <c r="AQ2" s="122"/>
      <c r="AR2" s="122"/>
      <c r="AS2" s="122"/>
      <c r="AT2" s="122"/>
      <c r="AU2" s="122"/>
      <c r="AV2" s="122"/>
      <c r="AW2" s="122"/>
      <c r="AX2" s="122"/>
      <c r="AY2" s="122"/>
      <c r="AZ2" s="122"/>
      <c r="BA2" s="122"/>
    </row>
    <row r="3" spans="1:53" s="92" customFormat="1" ht="72.75" thickBot="1" x14ac:dyDescent="0.5">
      <c r="A3" s="200" t="s">
        <v>0</v>
      </c>
      <c r="B3" s="201" t="s">
        <v>1</v>
      </c>
      <c r="C3" s="202" t="s">
        <v>2</v>
      </c>
      <c r="D3" s="202" t="s">
        <v>254</v>
      </c>
      <c r="E3" s="202" t="s">
        <v>255</v>
      </c>
      <c r="F3" s="202" t="s">
        <v>3</v>
      </c>
      <c r="G3" s="202" t="s">
        <v>252</v>
      </c>
      <c r="H3" s="202" t="s">
        <v>253</v>
      </c>
      <c r="I3" s="202" t="s">
        <v>4</v>
      </c>
      <c r="J3" s="202" t="s">
        <v>5</v>
      </c>
      <c r="K3" s="203" t="s">
        <v>6</v>
      </c>
      <c r="L3" s="204" t="s">
        <v>7</v>
      </c>
      <c r="M3" s="223" t="s">
        <v>293</v>
      </c>
      <c r="N3" s="224" t="s">
        <v>292</v>
      </c>
      <c r="O3" s="261" t="s">
        <v>8</v>
      </c>
      <c r="P3" s="202"/>
      <c r="Q3" s="220"/>
      <c r="R3" s="200" t="s">
        <v>0</v>
      </c>
      <c r="S3" s="281"/>
      <c r="T3" s="282" t="s">
        <v>256</v>
      </c>
      <c r="U3" s="205" t="s">
        <v>257</v>
      </c>
      <c r="V3" s="206" t="s">
        <v>258</v>
      </c>
      <c r="W3" s="206" t="s">
        <v>259</v>
      </c>
      <c r="X3" s="206" t="s">
        <v>260</v>
      </c>
      <c r="Y3" s="207" t="s">
        <v>261</v>
      </c>
      <c r="Z3" s="208"/>
      <c r="AA3" s="209" t="s">
        <v>262</v>
      </c>
      <c r="AB3" s="215" t="s">
        <v>287</v>
      </c>
      <c r="AC3" s="259" t="s">
        <v>263</v>
      </c>
      <c r="AD3" s="210" t="s">
        <v>264</v>
      </c>
      <c r="AE3" s="210" t="s">
        <v>265</v>
      </c>
      <c r="AF3" s="210" t="s">
        <v>288</v>
      </c>
      <c r="AG3" s="211" t="s">
        <v>290</v>
      </c>
      <c r="AH3" s="211" t="s">
        <v>266</v>
      </c>
      <c r="AI3" s="211" t="s">
        <v>267</v>
      </c>
      <c r="AJ3" s="211" t="s">
        <v>268</v>
      </c>
      <c r="AK3" s="211" t="s">
        <v>277</v>
      </c>
      <c r="AL3" s="211" t="s">
        <v>279</v>
      </c>
      <c r="AM3" s="212" t="s">
        <v>280</v>
      </c>
      <c r="AN3" s="211" t="s">
        <v>274</v>
      </c>
      <c r="AO3" s="211" t="s">
        <v>275</v>
      </c>
      <c r="AP3" s="211" t="s">
        <v>278</v>
      </c>
      <c r="AQ3" s="211" t="s">
        <v>276</v>
      </c>
      <c r="AR3" s="211" t="s">
        <v>271</v>
      </c>
      <c r="AS3" s="211" t="s">
        <v>270</v>
      </c>
      <c r="AT3" s="211" t="s">
        <v>272</v>
      </c>
      <c r="AU3" s="213" t="s">
        <v>273</v>
      </c>
      <c r="AV3" s="213" t="s">
        <v>269</v>
      </c>
      <c r="AW3" s="213" t="s">
        <v>284</v>
      </c>
      <c r="AX3" s="213" t="s">
        <v>285</v>
      </c>
      <c r="AY3" s="213" t="s">
        <v>281</v>
      </c>
      <c r="AZ3" s="213" t="s">
        <v>282</v>
      </c>
      <c r="BA3" s="214" t="s">
        <v>283</v>
      </c>
    </row>
    <row r="4" spans="1:53" ht="25.15" customHeight="1" x14ac:dyDescent="0.25">
      <c r="A4" s="275"/>
      <c r="B4" s="276"/>
      <c r="C4" s="126"/>
      <c r="D4" s="126"/>
      <c r="E4" s="126"/>
      <c r="F4" s="126"/>
      <c r="G4" s="126"/>
      <c r="H4" s="126"/>
      <c r="I4" s="126"/>
      <c r="J4" s="126"/>
      <c r="K4" s="127"/>
      <c r="L4" s="128"/>
      <c r="M4" s="277"/>
      <c r="N4" s="278"/>
      <c r="O4" s="279"/>
      <c r="P4" s="126"/>
      <c r="Q4" s="280"/>
      <c r="R4" s="275"/>
      <c r="S4" s="101"/>
      <c r="T4" s="85"/>
      <c r="U4" s="84"/>
      <c r="V4" s="84"/>
      <c r="W4" s="84"/>
      <c r="X4" s="84"/>
      <c r="Y4" s="83"/>
      <c r="Z4" s="101"/>
      <c r="AA4" s="115"/>
      <c r="AB4" s="116"/>
      <c r="AC4" s="117"/>
      <c r="AD4" s="85"/>
      <c r="AE4" s="84"/>
      <c r="AF4" s="84"/>
      <c r="AG4" s="84"/>
      <c r="AH4" s="84"/>
      <c r="AI4" s="84"/>
      <c r="AJ4" s="84"/>
      <c r="AK4" s="84"/>
      <c r="AL4" s="84"/>
      <c r="AM4" s="84"/>
      <c r="AN4" s="84"/>
      <c r="AO4" s="84"/>
      <c r="AP4" s="84"/>
      <c r="AQ4" s="84"/>
      <c r="AR4" s="84"/>
      <c r="AS4" s="84"/>
      <c r="AT4" s="84"/>
      <c r="AU4" s="84"/>
      <c r="AV4" s="84"/>
      <c r="AW4" s="84"/>
      <c r="AX4" s="84"/>
      <c r="AY4" s="84"/>
      <c r="AZ4" s="74"/>
      <c r="BA4" s="75"/>
    </row>
    <row r="5" spans="1:53" ht="22.15" customHeight="1" x14ac:dyDescent="0.25">
      <c r="A5" s="129"/>
      <c r="B5" s="103"/>
      <c r="C5" s="110"/>
      <c r="D5" s="110"/>
      <c r="E5" s="110"/>
      <c r="F5" s="110"/>
      <c r="G5" s="110"/>
      <c r="H5" s="110"/>
      <c r="I5" s="110"/>
      <c r="J5" s="110"/>
      <c r="K5" s="121"/>
      <c r="L5" s="111"/>
      <c r="M5" s="225"/>
      <c r="N5" s="226"/>
      <c r="O5" s="262"/>
      <c r="P5" s="110"/>
      <c r="Q5" s="269"/>
      <c r="R5" s="129"/>
      <c r="S5" s="101"/>
      <c r="T5" s="105"/>
      <c r="U5" s="96"/>
      <c r="V5" s="96"/>
      <c r="W5" s="96"/>
      <c r="X5" s="96"/>
      <c r="Y5" s="97"/>
      <c r="Z5" s="102"/>
      <c r="AA5" s="114"/>
      <c r="AB5" s="112"/>
      <c r="AC5" s="113"/>
      <c r="AD5" s="105"/>
      <c r="AE5" s="96"/>
      <c r="AF5" s="96"/>
      <c r="AG5" s="96"/>
      <c r="AH5" s="96"/>
      <c r="AI5" s="96"/>
      <c r="AJ5" s="96"/>
      <c r="AK5" s="96"/>
      <c r="AL5" s="96"/>
      <c r="AM5" s="96"/>
      <c r="AN5" s="96"/>
      <c r="AO5" s="96"/>
      <c r="AP5" s="96"/>
      <c r="AQ5" s="96"/>
      <c r="AR5" s="96"/>
      <c r="AS5" s="96"/>
      <c r="AT5" s="96"/>
      <c r="AU5" s="96"/>
      <c r="AV5" s="96"/>
      <c r="AW5" s="96"/>
      <c r="AX5" s="96"/>
      <c r="AY5" s="96"/>
      <c r="AZ5" s="86" t="s">
        <v>291</v>
      </c>
      <c r="BA5" s="77"/>
    </row>
    <row r="6" spans="1:53" ht="18.75" x14ac:dyDescent="0.3">
      <c r="A6" s="130">
        <v>40178</v>
      </c>
      <c r="B6" s="131"/>
      <c r="C6" s="132"/>
      <c r="D6" s="133"/>
      <c r="E6" s="133"/>
      <c r="F6" s="134">
        <f t="shared" ref="F6:F36" si="0">MOD(E6-B6,1)-MOD(D6-C6,1)</f>
        <v>0</v>
      </c>
      <c r="G6" s="134"/>
      <c r="H6" s="133"/>
      <c r="I6" s="133" t="str">
        <f>IF(B6&lt;&gt;"",IF(B6&lt;0.25,(0.25-B6)* 0.4,""),"")</f>
        <v/>
      </c>
      <c r="J6" s="133" t="str">
        <f>IF(E6&lt;&gt;"",IF(E6&gt;(22/24),(E6-(22/24))*0.25,IF(E6&lt;(8/24),(1/48)+E6*0.4,"")),"")</f>
        <v/>
      </c>
      <c r="K6" s="284"/>
      <c r="L6" s="216">
        <v>0.34166666666666673</v>
      </c>
      <c r="M6" s="227"/>
      <c r="N6" s="228">
        <v>0</v>
      </c>
      <c r="O6" s="219">
        <f>F6+H6+IF(OR(AA6=1,AB6=1,AC6=1),Hd,0)-G6+IF(I6&lt;&gt;"",I6)+IF(J6&lt;&gt;"",J6)+N6-L6</f>
        <v>0</v>
      </c>
      <c r="P6" s="135"/>
      <c r="Q6" s="270"/>
      <c r="R6" s="130">
        <v>40178</v>
      </c>
      <c r="S6" s="139"/>
      <c r="T6" s="136"/>
      <c r="U6" s="136"/>
      <c r="V6" s="137"/>
      <c r="W6" s="137"/>
      <c r="X6" s="137"/>
      <c r="Y6" s="138"/>
      <c r="Z6" s="139"/>
      <c r="AA6" s="140">
        <v>1</v>
      </c>
      <c r="AB6" s="141"/>
      <c r="AC6" s="141"/>
      <c r="AD6" s="136"/>
      <c r="AE6" s="136"/>
      <c r="AF6" s="136"/>
      <c r="AG6" s="137"/>
      <c r="AH6" s="137"/>
      <c r="AI6" s="137"/>
      <c r="AJ6" s="137"/>
      <c r="AK6" s="137"/>
      <c r="AL6" s="137"/>
      <c r="AM6" s="137"/>
      <c r="AN6" s="137"/>
      <c r="AO6" s="137"/>
      <c r="AP6" s="137"/>
      <c r="AQ6" s="137"/>
      <c r="AR6" s="137"/>
      <c r="AS6" s="137"/>
      <c r="AT6" s="137"/>
      <c r="AU6" s="137"/>
      <c r="AV6" s="137"/>
      <c r="AW6" s="137"/>
      <c r="AX6" s="137"/>
      <c r="AY6" s="137"/>
      <c r="AZ6" s="137"/>
      <c r="BA6" s="142">
        <v>1</v>
      </c>
    </row>
    <row r="7" spans="1:53" ht="18.75" x14ac:dyDescent="0.3">
      <c r="A7" s="130">
        <v>40179</v>
      </c>
      <c r="B7" s="144"/>
      <c r="C7" s="145"/>
      <c r="D7" s="146"/>
      <c r="E7" s="146"/>
      <c r="F7" s="147">
        <f t="shared" si="0"/>
        <v>0</v>
      </c>
      <c r="G7" s="147"/>
      <c r="H7" s="146"/>
      <c r="I7" s="146" t="str">
        <f t="shared" ref="I7:I16" si="1">IF(B7&lt;&gt;"",IF(B7&lt;0.25,(0.25-B7)* 0.4,""),"")</f>
        <v/>
      </c>
      <c r="J7" s="146" t="str">
        <f t="shared" ref="J7:J16" si="2">IF(E7&lt;&gt;"",IF(E7&gt;(22/24),(E7-(22/24))*0.25,IF(E7&lt;(8/24),(1/48)+E7*0.4,"")),"")</f>
        <v/>
      </c>
      <c r="K7" s="283"/>
      <c r="L7" s="217">
        <v>0.34166666666666673</v>
      </c>
      <c r="M7" s="229"/>
      <c r="N7" s="230">
        <f t="shared" ref="N7:N11" si="3">SUM(M7*0.25)+M7</f>
        <v>0</v>
      </c>
      <c r="O7" s="219">
        <f>F7+H7+IF(OR(AA7=1,AB7=1,AC7=1),Hd,0)-G7+IF(I7&lt;&gt;"",I7)+IF(J7&lt;&gt;"",J7)+N7-L7</f>
        <v>0</v>
      </c>
      <c r="P7" s="135"/>
      <c r="Q7" s="270"/>
      <c r="R7" s="143">
        <v>40179</v>
      </c>
      <c r="S7" s="139"/>
      <c r="T7" s="136"/>
      <c r="U7" s="136"/>
      <c r="V7" s="137"/>
      <c r="W7" s="137"/>
      <c r="X7" s="137"/>
      <c r="Y7" s="138"/>
      <c r="Z7" s="139"/>
      <c r="AA7" s="140"/>
      <c r="AB7" s="141">
        <v>1</v>
      </c>
      <c r="AC7" s="141"/>
      <c r="AD7" s="136"/>
      <c r="AE7" s="136"/>
      <c r="AF7" s="136"/>
      <c r="AG7" s="137"/>
      <c r="AH7" s="137"/>
      <c r="AI7" s="137"/>
      <c r="AJ7" s="137"/>
      <c r="AK7" s="137"/>
      <c r="AL7" s="137"/>
      <c r="AM7" s="137"/>
      <c r="AN7" s="137"/>
      <c r="AO7" s="137"/>
      <c r="AP7" s="137"/>
      <c r="AQ7" s="137"/>
      <c r="AR7" s="137"/>
      <c r="AS7" s="137"/>
      <c r="AT7" s="137"/>
      <c r="AU7" s="137"/>
      <c r="AV7" s="137"/>
      <c r="AW7" s="137"/>
      <c r="AX7" s="137"/>
      <c r="AY7" s="137"/>
      <c r="AZ7" s="137"/>
      <c r="BA7" s="142">
        <v>2</v>
      </c>
    </row>
    <row r="8" spans="1:53" ht="18.75" x14ac:dyDescent="0.3">
      <c r="A8" s="130">
        <v>40180</v>
      </c>
      <c r="B8" s="144"/>
      <c r="C8" s="145"/>
      <c r="D8" s="146"/>
      <c r="E8" s="146"/>
      <c r="F8" s="147">
        <f t="shared" si="0"/>
        <v>0</v>
      </c>
      <c r="G8" s="146"/>
      <c r="H8" s="146"/>
      <c r="I8" s="146" t="str">
        <f t="shared" si="1"/>
        <v/>
      </c>
      <c r="J8" s="146" t="str">
        <f t="shared" si="2"/>
        <v/>
      </c>
      <c r="K8" s="148"/>
      <c r="L8" s="217">
        <v>0.34166666666666673</v>
      </c>
      <c r="M8" s="229"/>
      <c r="N8" s="230">
        <f t="shared" si="3"/>
        <v>0</v>
      </c>
      <c r="O8" s="219">
        <f>F8+H8+IF(OR(AA8=1,AB8=1,AC8=1),Hd,0)-G8+IF(I8&lt;&gt;"",I8)+IF(J8&lt;&gt;"",J8)+N8-L8</f>
        <v>0</v>
      </c>
      <c r="P8" s="135"/>
      <c r="Q8" s="270">
        <f>SUM(O6:O8)</f>
        <v>0</v>
      </c>
      <c r="R8" s="143">
        <v>40180</v>
      </c>
      <c r="S8" s="139"/>
      <c r="T8" s="136"/>
      <c r="U8" s="136"/>
      <c r="V8" s="137"/>
      <c r="W8" s="137"/>
      <c r="X8" s="137"/>
      <c r="Y8" s="138"/>
      <c r="Z8" s="139"/>
      <c r="AA8" s="140"/>
      <c r="AB8" s="141"/>
      <c r="AC8" s="141">
        <v>1</v>
      </c>
      <c r="AD8" s="149"/>
      <c r="AE8" s="149"/>
      <c r="AF8" s="149"/>
      <c r="AG8" s="137"/>
      <c r="AH8" s="137"/>
      <c r="AI8" s="137"/>
      <c r="AJ8" s="137"/>
      <c r="AK8" s="137"/>
      <c r="AL8" s="137"/>
      <c r="AM8" s="137"/>
      <c r="AN8" s="137"/>
      <c r="AO8" s="137"/>
      <c r="AP8" s="137"/>
      <c r="AQ8" s="137"/>
      <c r="AR8" s="137"/>
      <c r="AS8" s="137"/>
      <c r="AT8" s="137"/>
      <c r="AU8" s="137"/>
      <c r="AV8" s="137"/>
      <c r="AW8" s="137"/>
      <c r="AX8" s="137"/>
      <c r="AY8" s="137"/>
      <c r="AZ8" s="137"/>
      <c r="BA8" s="142">
        <v>3</v>
      </c>
    </row>
    <row r="9" spans="1:53" ht="18.75" x14ac:dyDescent="0.3">
      <c r="A9" s="130">
        <v>40181</v>
      </c>
      <c r="B9" s="243"/>
      <c r="C9" s="244"/>
      <c r="D9" s="245"/>
      <c r="E9" s="245"/>
      <c r="F9" s="246">
        <f t="shared" si="0"/>
        <v>0</v>
      </c>
      <c r="G9" s="245"/>
      <c r="H9" s="245"/>
      <c r="I9" s="245" t="str">
        <f t="shared" si="1"/>
        <v/>
      </c>
      <c r="J9" s="245" t="str">
        <f t="shared" si="2"/>
        <v/>
      </c>
      <c r="K9" s="245"/>
      <c r="L9" s="247"/>
      <c r="M9" s="248"/>
      <c r="N9" s="249">
        <f t="shared" si="3"/>
        <v>0</v>
      </c>
      <c r="O9" s="219">
        <f>F9+H9+IF(OR(AA9=1,AB9=1,AC9=1),Hd,0)-G9+IF(I9&lt;&gt;"",I9)+IF(J9&lt;&gt;"",J9)+N9-L9</f>
        <v>0</v>
      </c>
      <c r="P9" s="250"/>
      <c r="Q9" s="271"/>
      <c r="R9" s="242">
        <v>40181</v>
      </c>
      <c r="S9" s="254"/>
      <c r="T9" s="251"/>
      <c r="U9" s="251"/>
      <c r="V9" s="252"/>
      <c r="W9" s="252"/>
      <c r="X9" s="252"/>
      <c r="Y9" s="253"/>
      <c r="Z9" s="254"/>
      <c r="AA9" s="255"/>
      <c r="AB9" s="256"/>
      <c r="AC9" s="256"/>
      <c r="AD9" s="251"/>
      <c r="AE9" s="251"/>
      <c r="AF9" s="251"/>
      <c r="AG9" s="252"/>
      <c r="AH9" s="252"/>
      <c r="AI9" s="252"/>
      <c r="AJ9" s="252"/>
      <c r="AK9" s="252"/>
      <c r="AL9" s="252"/>
      <c r="AM9" s="252"/>
      <c r="AN9" s="252"/>
      <c r="AO9" s="252"/>
      <c r="AP9" s="252"/>
      <c r="AQ9" s="252"/>
      <c r="AR9" s="252"/>
      <c r="AS9" s="252"/>
      <c r="AT9" s="252"/>
      <c r="AU9" s="252"/>
      <c r="AV9" s="252"/>
      <c r="AW9" s="252"/>
      <c r="AX9" s="252"/>
      <c r="AY9" s="252"/>
      <c r="AZ9" s="252"/>
      <c r="BA9" s="257">
        <v>4</v>
      </c>
    </row>
    <row r="10" spans="1:53" ht="18.75" x14ac:dyDescent="0.3">
      <c r="A10" s="130">
        <v>40182</v>
      </c>
      <c r="B10" s="151"/>
      <c r="C10" s="233"/>
      <c r="D10" s="155"/>
      <c r="E10" s="155"/>
      <c r="F10" s="234">
        <f t="shared" si="0"/>
        <v>0</v>
      </c>
      <c r="G10" s="155"/>
      <c r="H10" s="155"/>
      <c r="I10" s="155" t="str">
        <f t="shared" si="1"/>
        <v/>
      </c>
      <c r="J10" s="155" t="str">
        <f t="shared" si="2"/>
        <v/>
      </c>
      <c r="K10" s="155"/>
      <c r="L10" s="156"/>
      <c r="M10" s="221"/>
      <c r="N10" s="222">
        <f t="shared" si="3"/>
        <v>0</v>
      </c>
      <c r="O10" s="219">
        <f>F10+H10+IF(OR(AA10=1,AB10=1,AC10=1),Hd,0)-G10+IF(I10&lt;&gt;"",I10)+IF(J10&lt;&gt;"",J10)+N10-L10</f>
        <v>0</v>
      </c>
      <c r="P10" s="157"/>
      <c r="Q10" s="272"/>
      <c r="R10" s="150">
        <v>40182</v>
      </c>
      <c r="S10" s="238"/>
      <c r="T10" s="235"/>
      <c r="U10" s="235"/>
      <c r="V10" s="236"/>
      <c r="W10" s="236"/>
      <c r="X10" s="236"/>
      <c r="Y10" s="237"/>
      <c r="Z10" s="238"/>
      <c r="AA10" s="239"/>
      <c r="AB10" s="240"/>
      <c r="AC10" s="240"/>
      <c r="AD10" s="235"/>
      <c r="AE10" s="235"/>
      <c r="AF10" s="235"/>
      <c r="AG10" s="236"/>
      <c r="AH10" s="236"/>
      <c r="AI10" s="236"/>
      <c r="AJ10" s="236"/>
      <c r="AK10" s="236"/>
      <c r="AL10" s="236"/>
      <c r="AM10" s="236"/>
      <c r="AN10" s="236"/>
      <c r="AO10" s="236"/>
      <c r="AP10" s="236"/>
      <c r="AQ10" s="236"/>
      <c r="AR10" s="236"/>
      <c r="AS10" s="236"/>
      <c r="AT10" s="236"/>
      <c r="AU10" s="236"/>
      <c r="AV10" s="236"/>
      <c r="AW10" s="236"/>
      <c r="AX10" s="236"/>
      <c r="AY10" s="236"/>
      <c r="AZ10" s="236"/>
      <c r="BA10" s="241">
        <v>5</v>
      </c>
    </row>
    <row r="11" spans="1:53" ht="18.75" x14ac:dyDescent="0.3">
      <c r="A11" s="130">
        <v>40183</v>
      </c>
      <c r="B11" s="144"/>
      <c r="C11" s="145"/>
      <c r="D11" s="146"/>
      <c r="E11" s="146"/>
      <c r="F11" s="147">
        <f t="shared" si="0"/>
        <v>0</v>
      </c>
      <c r="G11" s="146"/>
      <c r="H11" s="146"/>
      <c r="I11" s="146" t="str">
        <f t="shared" si="1"/>
        <v/>
      </c>
      <c r="J11" s="146" t="str">
        <f t="shared" si="2"/>
        <v/>
      </c>
      <c r="K11" s="148"/>
      <c r="L11" s="217">
        <v>0.34166666666666667</v>
      </c>
      <c r="M11" s="229"/>
      <c r="N11" s="230">
        <f t="shared" si="3"/>
        <v>0</v>
      </c>
      <c r="O11" s="219">
        <f>F11+H11+IF(OR(AA11=1,AB11=1,AC11=1),Hd,0)-G11+IF(I11&lt;&gt;"",I11)+IF(J11&lt;&gt;"",J11)+N11-L11</f>
        <v>-0.34166666666666667</v>
      </c>
      <c r="P11" s="135"/>
      <c r="Q11" s="270"/>
      <c r="R11" s="143">
        <v>40183</v>
      </c>
      <c r="S11" s="139"/>
      <c r="T11" s="149"/>
      <c r="U11" s="149"/>
      <c r="V11" s="162"/>
      <c r="W11" s="162"/>
      <c r="X11" s="162"/>
      <c r="Y11" s="138"/>
      <c r="Z11" s="139"/>
      <c r="AA11" s="140"/>
      <c r="AB11" s="141"/>
      <c r="AC11" s="141"/>
      <c r="AD11" s="136"/>
      <c r="AE11" s="136"/>
      <c r="AF11" s="136"/>
      <c r="AG11" s="137"/>
      <c r="AH11" s="137"/>
      <c r="AI11" s="137"/>
      <c r="AJ11" s="137"/>
      <c r="AK11" s="137"/>
      <c r="AL11" s="137"/>
      <c r="AM11" s="137"/>
      <c r="AN11" s="137"/>
      <c r="AO11" s="137"/>
      <c r="AP11" s="137"/>
      <c r="AQ11" s="137"/>
      <c r="AR11" s="137"/>
      <c r="AS11" s="137"/>
      <c r="AT11" s="137"/>
      <c r="AU11" s="137"/>
      <c r="AV11" s="137"/>
      <c r="AW11" s="137"/>
      <c r="AX11" s="137"/>
      <c r="AY11" s="137"/>
      <c r="AZ11" s="137"/>
      <c r="BA11" s="142">
        <v>6</v>
      </c>
    </row>
    <row r="12" spans="1:53" ht="18.75" x14ac:dyDescent="0.3">
      <c r="A12" s="130">
        <v>40184</v>
      </c>
      <c r="B12" s="144"/>
      <c r="C12" s="145"/>
      <c r="D12" s="146"/>
      <c r="E12" s="146"/>
      <c r="F12" s="147">
        <f t="shared" si="0"/>
        <v>0</v>
      </c>
      <c r="G12" s="146"/>
      <c r="H12" s="146"/>
      <c r="I12" s="146" t="str">
        <f t="shared" si="1"/>
        <v/>
      </c>
      <c r="J12" s="146" t="str">
        <f t="shared" si="2"/>
        <v/>
      </c>
      <c r="K12" s="148"/>
      <c r="L12" s="217">
        <v>0.34166666666666673</v>
      </c>
      <c r="M12" s="229"/>
      <c r="N12" s="230">
        <f>SUM(M12*0.25)+M12</f>
        <v>0</v>
      </c>
      <c r="O12" s="219">
        <f>F12+H12+IF(OR(AA12=1,AB12=1,AC12=1),Hd,0)-G12+IF(I12&lt;&gt;"",I12)+IF(J12&lt;&gt;"",J12)+N12-L12</f>
        <v>-0.34166666666666673</v>
      </c>
      <c r="P12" s="135"/>
      <c r="Q12" s="270"/>
      <c r="R12" s="143">
        <v>40184</v>
      </c>
      <c r="S12" s="139"/>
      <c r="T12" s="158"/>
      <c r="U12" s="158"/>
      <c r="V12" s="159"/>
      <c r="W12" s="159"/>
      <c r="X12" s="159"/>
      <c r="Y12" s="160"/>
      <c r="Z12" s="161"/>
      <c r="AA12" s="140"/>
      <c r="AB12" s="141"/>
      <c r="AC12" s="141"/>
      <c r="AD12" s="158"/>
      <c r="AE12" s="158"/>
      <c r="AF12" s="158"/>
      <c r="AG12" s="159"/>
      <c r="AH12" s="159"/>
      <c r="AI12" s="159"/>
      <c r="AJ12" s="159"/>
      <c r="AK12" s="159"/>
      <c r="AL12" s="159"/>
      <c r="AM12" s="159"/>
      <c r="AN12" s="159"/>
      <c r="AO12" s="159"/>
      <c r="AP12" s="159"/>
      <c r="AQ12" s="159"/>
      <c r="AR12" s="159"/>
      <c r="AS12" s="159"/>
      <c r="AT12" s="159"/>
      <c r="AU12" s="159"/>
      <c r="AV12" s="159"/>
      <c r="AW12" s="159"/>
      <c r="AX12" s="159"/>
      <c r="AY12" s="159"/>
      <c r="AZ12" s="159"/>
      <c r="BA12" s="142">
        <v>7</v>
      </c>
    </row>
    <row r="13" spans="1:53" ht="18.75" x14ac:dyDescent="0.3">
      <c r="A13" s="130">
        <v>40185</v>
      </c>
      <c r="B13" s="144"/>
      <c r="C13" s="145"/>
      <c r="D13" s="146"/>
      <c r="E13" s="146"/>
      <c r="F13" s="147">
        <f t="shared" si="0"/>
        <v>0</v>
      </c>
      <c r="G13" s="146"/>
      <c r="H13" s="146"/>
      <c r="I13" s="146" t="str">
        <f t="shared" si="1"/>
        <v/>
      </c>
      <c r="J13" s="146" t="str">
        <f t="shared" si="2"/>
        <v/>
      </c>
      <c r="K13" s="148"/>
      <c r="L13" s="217">
        <v>0.34166666666666673</v>
      </c>
      <c r="M13" s="229"/>
      <c r="N13" s="230">
        <f t="shared" ref="N13:N36" si="4">SUM(M13*0.25)+M13</f>
        <v>0</v>
      </c>
      <c r="O13" s="219">
        <f>F13+H13+IF(OR(AA13=1,AB13=1,AC13=1),Hd,0)-G13+IF(I13&lt;&gt;"",I13)+IF(J13&lt;&gt;"",J13)+N13-L13</f>
        <v>-0.34166666666666673</v>
      </c>
      <c r="P13" s="135"/>
      <c r="Q13" s="270"/>
      <c r="R13" s="143">
        <v>40185</v>
      </c>
      <c r="S13" s="139"/>
      <c r="T13" s="136"/>
      <c r="U13" s="136"/>
      <c r="V13" s="137"/>
      <c r="W13" s="137"/>
      <c r="X13" s="137"/>
      <c r="Y13" s="138"/>
      <c r="Z13" s="139"/>
      <c r="AA13" s="140"/>
      <c r="AB13" s="141"/>
      <c r="AC13" s="141"/>
      <c r="AD13" s="136"/>
      <c r="AE13" s="136"/>
      <c r="AF13" s="136"/>
      <c r="AG13" s="137"/>
      <c r="AH13" s="137"/>
      <c r="AI13" s="137"/>
      <c r="AJ13" s="137"/>
      <c r="AK13" s="137"/>
      <c r="AL13" s="137"/>
      <c r="AM13" s="137"/>
      <c r="AN13" s="137"/>
      <c r="AO13" s="137"/>
      <c r="AP13" s="137"/>
      <c r="AQ13" s="137"/>
      <c r="AR13" s="137"/>
      <c r="AS13" s="137"/>
      <c r="AT13" s="137"/>
      <c r="AU13" s="137"/>
      <c r="AV13" s="137"/>
      <c r="AW13" s="137"/>
      <c r="AX13" s="137"/>
      <c r="AY13" s="137"/>
      <c r="AZ13" s="137"/>
      <c r="BA13" s="142">
        <v>8</v>
      </c>
    </row>
    <row r="14" spans="1:53" ht="18.75" x14ac:dyDescent="0.3">
      <c r="A14" s="130">
        <v>40186</v>
      </c>
      <c r="B14" s="144"/>
      <c r="C14" s="145"/>
      <c r="D14" s="146"/>
      <c r="E14" s="146"/>
      <c r="F14" s="147">
        <f t="shared" si="0"/>
        <v>0</v>
      </c>
      <c r="G14" s="146"/>
      <c r="H14" s="146"/>
      <c r="I14" s="146" t="str">
        <f t="shared" si="1"/>
        <v/>
      </c>
      <c r="J14" s="146" t="str">
        <f t="shared" si="2"/>
        <v/>
      </c>
      <c r="K14" s="148"/>
      <c r="L14" s="217">
        <v>0.34166666666666673</v>
      </c>
      <c r="M14" s="229"/>
      <c r="N14" s="230">
        <f t="shared" si="4"/>
        <v>0</v>
      </c>
      <c r="O14" s="219">
        <f>F14+H14+IF(OR(AA14=1,AB14=1,AC14=1),Hd,0)-G14+IF(I14&lt;&gt;"",I14)+IF(J14&lt;&gt;"",J14)+N14-L14</f>
        <v>-0.34166666666666673</v>
      </c>
      <c r="P14" s="135"/>
      <c r="Q14" s="270"/>
      <c r="R14" s="143">
        <v>40186</v>
      </c>
      <c r="S14" s="139"/>
      <c r="T14" s="136"/>
      <c r="U14" s="136"/>
      <c r="V14" s="137"/>
      <c r="W14" s="137"/>
      <c r="X14" s="137"/>
      <c r="Y14" s="138"/>
      <c r="Z14" s="139"/>
      <c r="AA14" s="140"/>
      <c r="AB14" s="141"/>
      <c r="AC14" s="141"/>
      <c r="AD14" s="136"/>
      <c r="AE14" s="136"/>
      <c r="AF14" s="136"/>
      <c r="AG14" s="137"/>
      <c r="AH14" s="137"/>
      <c r="AI14" s="137"/>
      <c r="AJ14" s="137"/>
      <c r="AK14" s="137"/>
      <c r="AL14" s="137"/>
      <c r="AM14" s="137"/>
      <c r="AN14" s="137"/>
      <c r="AO14" s="137"/>
      <c r="AP14" s="137"/>
      <c r="AQ14" s="137"/>
      <c r="AR14" s="137"/>
      <c r="AS14" s="137"/>
      <c r="AT14" s="137"/>
      <c r="AU14" s="137"/>
      <c r="AV14" s="137"/>
      <c r="AW14" s="137"/>
      <c r="AX14" s="137"/>
      <c r="AY14" s="137"/>
      <c r="AZ14" s="137"/>
      <c r="BA14" s="142">
        <v>9</v>
      </c>
    </row>
    <row r="15" spans="1:53" ht="18.75" x14ac:dyDescent="0.3">
      <c r="A15" s="130">
        <v>40187</v>
      </c>
      <c r="B15" s="144"/>
      <c r="C15" s="145"/>
      <c r="D15" s="146"/>
      <c r="E15" s="146"/>
      <c r="F15" s="147">
        <f t="shared" si="0"/>
        <v>0</v>
      </c>
      <c r="G15" s="146"/>
      <c r="H15" s="146"/>
      <c r="I15" s="146" t="str">
        <f t="shared" si="1"/>
        <v/>
      </c>
      <c r="J15" s="146" t="str">
        <f t="shared" si="2"/>
        <v/>
      </c>
      <c r="K15" s="148"/>
      <c r="L15" s="217">
        <v>0.34166666666666673</v>
      </c>
      <c r="M15" s="229"/>
      <c r="N15" s="230">
        <f t="shared" si="4"/>
        <v>0</v>
      </c>
      <c r="O15" s="219">
        <f>F15+H15+IF(OR(AA15=1,AB15=1,AC15=1),Hd,0)-G15+IF(I15&lt;&gt;"",I15)+IF(J15&lt;&gt;"",J15)+N15-L15</f>
        <v>-0.34166666666666673</v>
      </c>
      <c r="P15" s="135"/>
      <c r="Q15" s="270">
        <f>SUM(O11:O15)</f>
        <v>-1.7083333333333337</v>
      </c>
      <c r="R15" s="143">
        <v>40187</v>
      </c>
      <c r="S15" s="139"/>
      <c r="T15" s="136"/>
      <c r="U15" s="136"/>
      <c r="V15" s="137"/>
      <c r="W15" s="137"/>
      <c r="X15" s="137"/>
      <c r="Y15" s="138"/>
      <c r="Z15" s="139"/>
      <c r="AA15" s="140"/>
      <c r="AB15" s="141"/>
      <c r="AC15" s="141"/>
      <c r="AD15" s="136"/>
      <c r="AE15" s="136"/>
      <c r="AF15" s="136"/>
      <c r="AG15" s="137"/>
      <c r="AH15" s="137"/>
      <c r="AI15" s="137"/>
      <c r="AJ15" s="137"/>
      <c r="AK15" s="137"/>
      <c r="AL15" s="137"/>
      <c r="AM15" s="137"/>
      <c r="AN15" s="137"/>
      <c r="AO15" s="137"/>
      <c r="AP15" s="137"/>
      <c r="AQ15" s="137"/>
      <c r="AR15" s="137"/>
      <c r="AS15" s="137"/>
      <c r="AT15" s="137"/>
      <c r="AU15" s="137"/>
      <c r="AV15" s="137"/>
      <c r="AW15" s="137"/>
      <c r="AX15" s="137"/>
      <c r="AY15" s="137"/>
      <c r="AZ15" s="137"/>
      <c r="BA15" s="142">
        <v>10</v>
      </c>
    </row>
    <row r="16" spans="1:53" ht="18.75" x14ac:dyDescent="0.3">
      <c r="A16" s="130">
        <v>40188</v>
      </c>
      <c r="B16" s="243"/>
      <c r="C16" s="244"/>
      <c r="D16" s="245"/>
      <c r="E16" s="245"/>
      <c r="F16" s="246">
        <f t="shared" si="0"/>
        <v>0</v>
      </c>
      <c r="G16" s="245"/>
      <c r="H16" s="245"/>
      <c r="I16" s="245" t="str">
        <f t="shared" si="1"/>
        <v/>
      </c>
      <c r="J16" s="245" t="str">
        <f t="shared" si="2"/>
        <v/>
      </c>
      <c r="K16" s="245"/>
      <c r="L16" s="247"/>
      <c r="M16" s="248"/>
      <c r="N16" s="249">
        <f t="shared" si="4"/>
        <v>0</v>
      </c>
      <c r="O16" s="219">
        <f>F16+H16+IF(OR(AA16=1,AB16=1,AC16=1),Hd,0)-G16+IF(I16&lt;&gt;"",I16)+IF(J16&lt;&gt;"",J16)+N16-L16</f>
        <v>0</v>
      </c>
      <c r="P16" s="250"/>
      <c r="Q16" s="271"/>
      <c r="R16" s="242">
        <v>40188</v>
      </c>
      <c r="S16" s="254"/>
      <c r="T16" s="251"/>
      <c r="U16" s="251"/>
      <c r="V16" s="258"/>
      <c r="W16" s="252"/>
      <c r="X16" s="252"/>
      <c r="Y16" s="253"/>
      <c r="Z16" s="254"/>
      <c r="AA16" s="255"/>
      <c r="AB16" s="256"/>
      <c r="AC16" s="256"/>
      <c r="AD16" s="251"/>
      <c r="AE16" s="251"/>
      <c r="AF16" s="251"/>
      <c r="AG16" s="252"/>
      <c r="AH16" s="252"/>
      <c r="AI16" s="252"/>
      <c r="AJ16" s="252"/>
      <c r="AK16" s="252"/>
      <c r="AL16" s="252"/>
      <c r="AM16" s="252"/>
      <c r="AN16" s="252"/>
      <c r="AO16" s="252"/>
      <c r="AP16" s="252"/>
      <c r="AQ16" s="252"/>
      <c r="AR16" s="252"/>
      <c r="AS16" s="252"/>
      <c r="AT16" s="252"/>
      <c r="AU16" s="252"/>
      <c r="AV16" s="252"/>
      <c r="AW16" s="252"/>
      <c r="AX16" s="252"/>
      <c r="AY16" s="252"/>
      <c r="AZ16" s="252"/>
      <c r="BA16" s="257">
        <v>11</v>
      </c>
    </row>
    <row r="17" spans="1:53" ht="18.75" x14ac:dyDescent="0.3">
      <c r="A17" s="130">
        <v>40189</v>
      </c>
      <c r="B17" s="163"/>
      <c r="C17" s="152"/>
      <c r="D17" s="153"/>
      <c r="E17" s="153"/>
      <c r="F17" s="154">
        <f t="shared" si="0"/>
        <v>0</v>
      </c>
      <c r="G17" s="153"/>
      <c r="H17" s="153"/>
      <c r="I17" s="153"/>
      <c r="J17" s="153"/>
      <c r="K17" s="153"/>
      <c r="L17" s="164"/>
      <c r="M17" s="221"/>
      <c r="N17" s="222">
        <f t="shared" si="4"/>
        <v>0</v>
      </c>
      <c r="O17" s="219">
        <f>F17+H17+IF(OR(AA17=1,AB17=1,AC17=1),Hd,0)-G17+IF(I17&lt;&gt;"",I17)+IF(J17&lt;&gt;"",J17)+N17-L17</f>
        <v>0</v>
      </c>
      <c r="P17" s="165"/>
      <c r="Q17" s="273"/>
      <c r="R17" s="150">
        <v>40189</v>
      </c>
      <c r="S17" s="238"/>
      <c r="T17" s="235"/>
      <c r="U17" s="235"/>
      <c r="V17" s="236"/>
      <c r="W17" s="236"/>
      <c r="X17" s="236"/>
      <c r="Y17" s="237"/>
      <c r="Z17" s="238"/>
      <c r="AA17" s="239"/>
      <c r="AB17" s="240"/>
      <c r="AC17" s="240"/>
      <c r="AD17" s="235"/>
      <c r="AE17" s="235"/>
      <c r="AF17" s="235"/>
      <c r="AG17" s="236"/>
      <c r="AH17" s="236"/>
      <c r="AI17" s="236"/>
      <c r="AJ17" s="236"/>
      <c r="AK17" s="236"/>
      <c r="AL17" s="236"/>
      <c r="AM17" s="236"/>
      <c r="AN17" s="236"/>
      <c r="AO17" s="236"/>
      <c r="AP17" s="236"/>
      <c r="AQ17" s="236"/>
      <c r="AR17" s="236"/>
      <c r="AS17" s="236"/>
      <c r="AT17" s="236"/>
      <c r="AU17" s="236"/>
      <c r="AV17" s="236"/>
      <c r="AW17" s="236"/>
      <c r="AX17" s="236"/>
      <c r="AY17" s="236"/>
      <c r="AZ17" s="236"/>
      <c r="BA17" s="241">
        <v>12</v>
      </c>
    </row>
    <row r="18" spans="1:53" ht="18.75" x14ac:dyDescent="0.3">
      <c r="A18" s="130">
        <v>40190</v>
      </c>
      <c r="B18" s="144"/>
      <c r="C18" s="145"/>
      <c r="D18" s="146"/>
      <c r="E18" s="146"/>
      <c r="F18" s="147">
        <f t="shared" si="0"/>
        <v>0</v>
      </c>
      <c r="G18" s="146"/>
      <c r="H18" s="146"/>
      <c r="I18" s="146"/>
      <c r="J18" s="146"/>
      <c r="K18" s="148"/>
      <c r="L18" s="217"/>
      <c r="M18" s="229"/>
      <c r="N18" s="230">
        <f t="shared" si="4"/>
        <v>0</v>
      </c>
      <c r="O18" s="219">
        <f>F18+H18+IF(OR(AA18=1,AB18=1,AC18=1),Hd,0)-G18+IF(I18&lt;&gt;"",I18)+IF(J18&lt;&gt;"",J18)+N18-L18</f>
        <v>0</v>
      </c>
      <c r="P18" s="135"/>
      <c r="Q18" s="270"/>
      <c r="R18" s="143">
        <v>40190</v>
      </c>
      <c r="S18" s="139"/>
      <c r="T18" s="136"/>
      <c r="U18" s="136"/>
      <c r="V18" s="137"/>
      <c r="W18" s="137"/>
      <c r="X18" s="137"/>
      <c r="Y18" s="138"/>
      <c r="Z18" s="139"/>
      <c r="AA18" s="140"/>
      <c r="AB18" s="141"/>
      <c r="AC18" s="141"/>
      <c r="AD18" s="136"/>
      <c r="AE18" s="136"/>
      <c r="AF18" s="136"/>
      <c r="AG18" s="137"/>
      <c r="AH18" s="137"/>
      <c r="AI18" s="137"/>
      <c r="AJ18" s="137"/>
      <c r="AK18" s="137"/>
      <c r="AL18" s="137"/>
      <c r="AM18" s="137"/>
      <c r="AN18" s="137"/>
      <c r="AO18" s="137"/>
      <c r="AP18" s="137"/>
      <c r="AQ18" s="137"/>
      <c r="AR18" s="137"/>
      <c r="AS18" s="137"/>
      <c r="AT18" s="137"/>
      <c r="AU18" s="137"/>
      <c r="AV18" s="137"/>
      <c r="AW18" s="137"/>
      <c r="AX18" s="137"/>
      <c r="AY18" s="137"/>
      <c r="AZ18" s="137"/>
      <c r="BA18" s="142">
        <v>13</v>
      </c>
    </row>
    <row r="19" spans="1:53" ht="18.75" x14ac:dyDescent="0.3">
      <c r="A19" s="130">
        <v>40191</v>
      </c>
      <c r="B19" s="144"/>
      <c r="C19" s="145"/>
      <c r="D19" s="146"/>
      <c r="E19" s="146"/>
      <c r="F19" s="147">
        <f t="shared" si="0"/>
        <v>0</v>
      </c>
      <c r="G19" s="146"/>
      <c r="H19" s="146"/>
      <c r="I19" s="146"/>
      <c r="J19" s="146"/>
      <c r="K19" s="148"/>
      <c r="L19" s="217"/>
      <c r="M19" s="229"/>
      <c r="N19" s="230">
        <f t="shared" si="4"/>
        <v>0</v>
      </c>
      <c r="O19" s="219">
        <f>F19+H19+IF(OR(AA19=1,AB19=1,AC19=1),Hd,0)-G19+IF(I19&lt;&gt;"",I19)+IF(J19&lt;&gt;"",J19)+N19-L19</f>
        <v>0</v>
      </c>
      <c r="P19" s="135"/>
      <c r="Q19" s="270"/>
      <c r="R19" s="143">
        <v>40191</v>
      </c>
      <c r="S19" s="139"/>
      <c r="T19" s="158"/>
      <c r="U19" s="158"/>
      <c r="V19" s="159"/>
      <c r="W19" s="159"/>
      <c r="X19" s="159"/>
      <c r="Y19" s="160"/>
      <c r="Z19" s="161"/>
      <c r="AA19" s="140"/>
      <c r="AB19" s="141"/>
      <c r="AC19" s="141"/>
      <c r="AD19" s="158"/>
      <c r="AE19" s="158"/>
      <c r="AF19" s="158"/>
      <c r="AG19" s="159"/>
      <c r="AH19" s="159"/>
      <c r="AI19" s="159"/>
      <c r="AJ19" s="159"/>
      <c r="AK19" s="159"/>
      <c r="AL19" s="159"/>
      <c r="AM19" s="159"/>
      <c r="AN19" s="159"/>
      <c r="AO19" s="159"/>
      <c r="AP19" s="159"/>
      <c r="AQ19" s="159"/>
      <c r="AR19" s="159"/>
      <c r="AS19" s="159"/>
      <c r="AT19" s="159"/>
      <c r="AU19" s="159"/>
      <c r="AV19" s="159"/>
      <c r="AW19" s="159"/>
      <c r="AX19" s="159"/>
      <c r="AY19" s="159"/>
      <c r="AZ19" s="159"/>
      <c r="BA19" s="142">
        <v>14</v>
      </c>
    </row>
    <row r="20" spans="1:53" ht="18.75" x14ac:dyDescent="0.3">
      <c r="A20" s="130">
        <v>40192</v>
      </c>
      <c r="B20" s="144"/>
      <c r="C20" s="145"/>
      <c r="D20" s="146"/>
      <c r="E20" s="146"/>
      <c r="F20" s="147">
        <f t="shared" si="0"/>
        <v>0</v>
      </c>
      <c r="G20" s="146"/>
      <c r="H20" s="146"/>
      <c r="I20" s="146"/>
      <c r="J20" s="146"/>
      <c r="K20" s="148"/>
      <c r="L20" s="217"/>
      <c r="M20" s="229"/>
      <c r="N20" s="230">
        <f t="shared" si="4"/>
        <v>0</v>
      </c>
      <c r="O20" s="219">
        <f>F20+H20+IF(OR(AA20=1,AB20=1,AC20=1),Hd,0)-G20+IF(I20&lt;&gt;"",I20)+IF(J20&lt;&gt;"",J20)+N20-L20</f>
        <v>0</v>
      </c>
      <c r="P20" s="135"/>
      <c r="Q20" s="270"/>
      <c r="R20" s="143">
        <v>40192</v>
      </c>
      <c r="S20" s="139"/>
      <c r="T20" s="136"/>
      <c r="U20" s="136"/>
      <c r="V20" s="137"/>
      <c r="W20" s="137"/>
      <c r="X20" s="137"/>
      <c r="Y20" s="138"/>
      <c r="Z20" s="139"/>
      <c r="AA20" s="140"/>
      <c r="AB20" s="141"/>
      <c r="AC20" s="141"/>
      <c r="AD20" s="136"/>
      <c r="AE20" s="136"/>
      <c r="AF20" s="136"/>
      <c r="AG20" s="137"/>
      <c r="AH20" s="137"/>
      <c r="AI20" s="137"/>
      <c r="AJ20" s="137"/>
      <c r="AK20" s="137"/>
      <c r="AL20" s="137"/>
      <c r="AM20" s="137"/>
      <c r="AN20" s="137"/>
      <c r="AO20" s="137"/>
      <c r="AP20" s="137"/>
      <c r="AQ20" s="137"/>
      <c r="AR20" s="137"/>
      <c r="AS20" s="137"/>
      <c r="AT20" s="137"/>
      <c r="AU20" s="137"/>
      <c r="AV20" s="137"/>
      <c r="AW20" s="137"/>
      <c r="AX20" s="137"/>
      <c r="AY20" s="137"/>
      <c r="AZ20" s="137"/>
      <c r="BA20" s="142">
        <v>15</v>
      </c>
    </row>
    <row r="21" spans="1:53" ht="18.75" x14ac:dyDescent="0.3">
      <c r="A21" s="130">
        <v>40193</v>
      </c>
      <c r="B21" s="144"/>
      <c r="C21" s="145"/>
      <c r="D21" s="146"/>
      <c r="E21" s="146"/>
      <c r="F21" s="147">
        <f t="shared" si="0"/>
        <v>0</v>
      </c>
      <c r="G21" s="146"/>
      <c r="H21" s="146"/>
      <c r="I21" s="146"/>
      <c r="J21" s="146"/>
      <c r="K21" s="148"/>
      <c r="L21" s="217"/>
      <c r="M21" s="229"/>
      <c r="N21" s="230">
        <f t="shared" si="4"/>
        <v>0</v>
      </c>
      <c r="O21" s="219">
        <f>F21+H21+IF(OR(AA21=1,AB21=1,AC21=1),Hd,0)-G21+IF(I21&lt;&gt;"",I21)+IF(J21&lt;&gt;"",J21)+N21-L21</f>
        <v>0</v>
      </c>
      <c r="P21" s="135"/>
      <c r="Q21" s="270"/>
      <c r="R21" s="143">
        <v>40193</v>
      </c>
      <c r="S21" s="139"/>
      <c r="T21" s="136"/>
      <c r="U21" s="136"/>
      <c r="V21" s="137"/>
      <c r="W21" s="137"/>
      <c r="X21" s="137"/>
      <c r="Y21" s="138"/>
      <c r="Z21" s="139"/>
      <c r="AA21" s="140"/>
      <c r="AB21" s="141"/>
      <c r="AC21" s="141"/>
      <c r="AD21" s="136"/>
      <c r="AE21" s="136"/>
      <c r="AF21" s="136"/>
      <c r="AG21" s="137"/>
      <c r="AH21" s="137"/>
      <c r="AI21" s="137"/>
      <c r="AJ21" s="137"/>
      <c r="AK21" s="137"/>
      <c r="AL21" s="137"/>
      <c r="AM21" s="137"/>
      <c r="AN21" s="137"/>
      <c r="AO21" s="137"/>
      <c r="AP21" s="137"/>
      <c r="AQ21" s="137"/>
      <c r="AR21" s="137"/>
      <c r="AS21" s="137"/>
      <c r="AT21" s="137"/>
      <c r="AU21" s="137"/>
      <c r="AV21" s="137"/>
      <c r="AW21" s="137"/>
      <c r="AX21" s="137"/>
      <c r="AY21" s="137"/>
      <c r="AZ21" s="137"/>
      <c r="BA21" s="142">
        <v>16</v>
      </c>
    </row>
    <row r="22" spans="1:53" ht="18.75" x14ac:dyDescent="0.3">
      <c r="A22" s="130">
        <v>40194</v>
      </c>
      <c r="B22" s="144"/>
      <c r="C22" s="145"/>
      <c r="D22" s="146"/>
      <c r="E22" s="146"/>
      <c r="F22" s="147">
        <f t="shared" si="0"/>
        <v>0</v>
      </c>
      <c r="G22" s="146"/>
      <c r="H22" s="146"/>
      <c r="I22" s="146"/>
      <c r="J22" s="146"/>
      <c r="K22" s="148"/>
      <c r="L22" s="217"/>
      <c r="M22" s="229"/>
      <c r="N22" s="230">
        <f t="shared" si="4"/>
        <v>0</v>
      </c>
      <c r="O22" s="219">
        <f>F22+H22+IF(OR(AA22=1,AB22=1,AC22=1),Hd,0)-G22+IF(I22&lt;&gt;"",I22)+IF(J22&lt;&gt;"",J22)+N22-L22</f>
        <v>0</v>
      </c>
      <c r="P22" s="135"/>
      <c r="Q22" s="270">
        <f>SUM(O18:O22)</f>
        <v>0</v>
      </c>
      <c r="R22" s="143">
        <v>40194</v>
      </c>
      <c r="S22" s="139"/>
      <c r="T22" s="136"/>
      <c r="U22" s="136"/>
      <c r="V22" s="137"/>
      <c r="W22" s="137"/>
      <c r="X22" s="137"/>
      <c r="Y22" s="138"/>
      <c r="Z22" s="139"/>
      <c r="AA22" s="140"/>
      <c r="AB22" s="141"/>
      <c r="AC22" s="141"/>
      <c r="AD22" s="136"/>
      <c r="AE22" s="136"/>
      <c r="AF22" s="136"/>
      <c r="AG22" s="137"/>
      <c r="AH22" s="137"/>
      <c r="AI22" s="137"/>
      <c r="AJ22" s="137"/>
      <c r="AK22" s="137"/>
      <c r="AL22" s="137"/>
      <c r="AM22" s="137"/>
      <c r="AN22" s="137"/>
      <c r="AO22" s="137"/>
      <c r="AP22" s="137"/>
      <c r="AQ22" s="137"/>
      <c r="AR22" s="137"/>
      <c r="AS22" s="137"/>
      <c r="AT22" s="137"/>
      <c r="AU22" s="137"/>
      <c r="AV22" s="137"/>
      <c r="AW22" s="137"/>
      <c r="AX22" s="137"/>
      <c r="AY22" s="137"/>
      <c r="AZ22" s="137"/>
      <c r="BA22" s="142">
        <v>17</v>
      </c>
    </row>
    <row r="23" spans="1:53" ht="18.75" x14ac:dyDescent="0.3">
      <c r="A23" s="130">
        <v>40195</v>
      </c>
      <c r="B23" s="243"/>
      <c r="C23" s="244"/>
      <c r="D23" s="245"/>
      <c r="E23" s="245"/>
      <c r="F23" s="246">
        <f t="shared" si="0"/>
        <v>0</v>
      </c>
      <c r="G23" s="245"/>
      <c r="H23" s="245"/>
      <c r="I23" s="245"/>
      <c r="J23" s="245"/>
      <c r="K23" s="245"/>
      <c r="L23" s="247"/>
      <c r="M23" s="248"/>
      <c r="N23" s="249">
        <f t="shared" si="4"/>
        <v>0</v>
      </c>
      <c r="O23" s="219">
        <f>F23+H23+IF(OR(AA23=1,AB23=1,AC23=1),Hd,0)-G23+IF(I23&lt;&gt;"",I23)+IF(J23&lt;&gt;"",J23)+N23-L23</f>
        <v>0</v>
      </c>
      <c r="P23" s="250"/>
      <c r="Q23" s="271"/>
      <c r="R23" s="242">
        <v>40195</v>
      </c>
      <c r="S23" s="254"/>
      <c r="T23" s="251"/>
      <c r="U23" s="251"/>
      <c r="V23" s="252"/>
      <c r="W23" s="252"/>
      <c r="X23" s="252"/>
      <c r="Y23" s="253"/>
      <c r="Z23" s="254"/>
      <c r="AA23" s="255"/>
      <c r="AB23" s="256"/>
      <c r="AC23" s="256"/>
      <c r="AD23" s="251"/>
      <c r="AE23" s="251"/>
      <c r="AF23" s="251"/>
      <c r="AG23" s="252"/>
      <c r="AH23" s="252"/>
      <c r="AI23" s="252"/>
      <c r="AJ23" s="252"/>
      <c r="AK23" s="252"/>
      <c r="AL23" s="252"/>
      <c r="AM23" s="252"/>
      <c r="AN23" s="252"/>
      <c r="AO23" s="252"/>
      <c r="AP23" s="252"/>
      <c r="AQ23" s="252"/>
      <c r="AR23" s="252"/>
      <c r="AS23" s="252"/>
      <c r="AT23" s="252"/>
      <c r="AU23" s="252"/>
      <c r="AV23" s="252"/>
      <c r="AW23" s="252"/>
      <c r="AX23" s="252"/>
      <c r="AY23" s="252"/>
      <c r="AZ23" s="252"/>
      <c r="BA23" s="257">
        <v>18</v>
      </c>
    </row>
    <row r="24" spans="1:53" ht="18.75" x14ac:dyDescent="0.3">
      <c r="A24" s="130">
        <v>40196</v>
      </c>
      <c r="B24" s="163"/>
      <c r="C24" s="152"/>
      <c r="D24" s="153"/>
      <c r="E24" s="153"/>
      <c r="F24" s="154">
        <f t="shared" si="0"/>
        <v>0</v>
      </c>
      <c r="G24" s="153"/>
      <c r="H24" s="153"/>
      <c r="I24" s="153"/>
      <c r="J24" s="153"/>
      <c r="K24" s="153"/>
      <c r="L24" s="164"/>
      <c r="M24" s="221"/>
      <c r="N24" s="222">
        <f t="shared" si="4"/>
        <v>0</v>
      </c>
      <c r="O24" s="219">
        <f>F24+H24+IF(OR(AA24=1,AB24=1,AC24=1),Hd,0)-G24+IF(I24&lt;&gt;"",I24)+IF(J24&lt;&gt;"",J24)+N24-L24</f>
        <v>0</v>
      </c>
      <c r="P24" s="165"/>
      <c r="Q24" s="272"/>
      <c r="R24" s="150">
        <v>40196</v>
      </c>
      <c r="S24" s="238"/>
      <c r="T24" s="235"/>
      <c r="U24" s="235"/>
      <c r="V24" s="236"/>
      <c r="W24" s="236"/>
      <c r="X24" s="236"/>
      <c r="Y24" s="237"/>
      <c r="Z24" s="238"/>
      <c r="AA24" s="239"/>
      <c r="AB24" s="240"/>
      <c r="AC24" s="240"/>
      <c r="AD24" s="235"/>
      <c r="AE24" s="235"/>
      <c r="AF24" s="235"/>
      <c r="AG24" s="236"/>
      <c r="AH24" s="236"/>
      <c r="AI24" s="236"/>
      <c r="AJ24" s="236"/>
      <c r="AK24" s="236"/>
      <c r="AL24" s="236"/>
      <c r="AM24" s="236"/>
      <c r="AN24" s="236"/>
      <c r="AO24" s="236"/>
      <c r="AP24" s="236"/>
      <c r="AQ24" s="236"/>
      <c r="AR24" s="236"/>
      <c r="AS24" s="236"/>
      <c r="AT24" s="236"/>
      <c r="AU24" s="236"/>
      <c r="AV24" s="236"/>
      <c r="AW24" s="236"/>
      <c r="AX24" s="236"/>
      <c r="AY24" s="236"/>
      <c r="AZ24" s="236"/>
      <c r="BA24" s="241">
        <v>19</v>
      </c>
    </row>
    <row r="25" spans="1:53" ht="18.75" x14ac:dyDescent="0.3">
      <c r="A25" s="130">
        <v>40197</v>
      </c>
      <c r="B25" s="144"/>
      <c r="C25" s="145"/>
      <c r="D25" s="146"/>
      <c r="E25" s="146"/>
      <c r="F25" s="147">
        <f t="shared" si="0"/>
        <v>0</v>
      </c>
      <c r="G25" s="146"/>
      <c r="H25" s="146"/>
      <c r="I25" s="146"/>
      <c r="J25" s="146"/>
      <c r="K25" s="148"/>
      <c r="L25" s="217"/>
      <c r="M25" s="229"/>
      <c r="N25" s="230">
        <f t="shared" si="4"/>
        <v>0</v>
      </c>
      <c r="O25" s="219">
        <f>F25+H25+IF(OR(AA25=1,AB25=1,AC25=1),Hd,0)-G25+IF(I25&lt;&gt;"",I25)+IF(J25&lt;&gt;"",J25)+N25-L25</f>
        <v>0</v>
      </c>
      <c r="P25" s="135"/>
      <c r="Q25" s="270"/>
      <c r="R25" s="143">
        <v>40197</v>
      </c>
      <c r="S25" s="139"/>
      <c r="T25" s="136"/>
      <c r="U25" s="136"/>
      <c r="V25" s="137"/>
      <c r="W25" s="137"/>
      <c r="X25" s="137"/>
      <c r="Y25" s="138"/>
      <c r="Z25" s="139"/>
      <c r="AA25" s="140"/>
      <c r="AB25" s="141"/>
      <c r="AC25" s="141"/>
      <c r="AD25" s="136"/>
      <c r="AE25" s="136"/>
      <c r="AF25" s="136"/>
      <c r="AG25" s="137"/>
      <c r="AH25" s="137"/>
      <c r="AI25" s="137"/>
      <c r="AJ25" s="137"/>
      <c r="AK25" s="137"/>
      <c r="AL25" s="137"/>
      <c r="AM25" s="137"/>
      <c r="AN25" s="137"/>
      <c r="AO25" s="137"/>
      <c r="AP25" s="137"/>
      <c r="AQ25" s="137"/>
      <c r="AR25" s="137"/>
      <c r="AS25" s="137"/>
      <c r="AT25" s="137"/>
      <c r="AU25" s="137"/>
      <c r="AV25" s="137"/>
      <c r="AW25" s="137"/>
      <c r="AX25" s="137"/>
      <c r="AY25" s="137"/>
      <c r="AZ25" s="137"/>
      <c r="BA25" s="142">
        <v>20</v>
      </c>
    </row>
    <row r="26" spans="1:53" ht="18.75" x14ac:dyDescent="0.3">
      <c r="A26" s="130">
        <v>40198</v>
      </c>
      <c r="B26" s="144"/>
      <c r="C26" s="145"/>
      <c r="D26" s="146"/>
      <c r="E26" s="146"/>
      <c r="F26" s="147">
        <f t="shared" si="0"/>
        <v>0</v>
      </c>
      <c r="G26" s="146"/>
      <c r="H26" s="146"/>
      <c r="I26" s="146"/>
      <c r="J26" s="146"/>
      <c r="K26" s="148"/>
      <c r="L26" s="217"/>
      <c r="M26" s="229"/>
      <c r="N26" s="230">
        <f t="shared" si="4"/>
        <v>0</v>
      </c>
      <c r="O26" s="219">
        <f>F26+H26+IF(OR(AA26=1,AB26=1,AC26=1),Hd,0)-G26+IF(I26&lt;&gt;"",I26)+IF(J26&lt;&gt;"",J26)+N26-L26</f>
        <v>0</v>
      </c>
      <c r="P26" s="135"/>
      <c r="Q26" s="270"/>
      <c r="R26" s="143">
        <v>40198</v>
      </c>
      <c r="S26" s="139"/>
      <c r="T26" s="158"/>
      <c r="U26" s="158"/>
      <c r="V26" s="159"/>
      <c r="W26" s="159"/>
      <c r="X26" s="159"/>
      <c r="Y26" s="160"/>
      <c r="Z26" s="161"/>
      <c r="AA26" s="140"/>
      <c r="AB26" s="141"/>
      <c r="AC26" s="141"/>
      <c r="AD26" s="158"/>
      <c r="AE26" s="158"/>
      <c r="AF26" s="158"/>
      <c r="AG26" s="159"/>
      <c r="AH26" s="159"/>
      <c r="AI26" s="159"/>
      <c r="AJ26" s="159"/>
      <c r="AK26" s="159"/>
      <c r="AL26" s="159"/>
      <c r="AM26" s="159"/>
      <c r="AN26" s="159"/>
      <c r="AO26" s="159"/>
      <c r="AP26" s="159"/>
      <c r="AQ26" s="159"/>
      <c r="AR26" s="159"/>
      <c r="AS26" s="159"/>
      <c r="AT26" s="159"/>
      <c r="AU26" s="159"/>
      <c r="AV26" s="159"/>
      <c r="AW26" s="159"/>
      <c r="AX26" s="159"/>
      <c r="AY26" s="159"/>
      <c r="AZ26" s="159"/>
      <c r="BA26" s="142">
        <v>21</v>
      </c>
    </row>
    <row r="27" spans="1:53" ht="18.75" x14ac:dyDescent="0.3">
      <c r="A27" s="130">
        <v>40199</v>
      </c>
      <c r="B27" s="144"/>
      <c r="C27" s="145"/>
      <c r="D27" s="146"/>
      <c r="E27" s="146"/>
      <c r="F27" s="147">
        <f t="shared" si="0"/>
        <v>0</v>
      </c>
      <c r="G27" s="146"/>
      <c r="H27" s="146"/>
      <c r="I27" s="146"/>
      <c r="J27" s="146"/>
      <c r="K27" s="148"/>
      <c r="L27" s="217"/>
      <c r="M27" s="229"/>
      <c r="N27" s="230">
        <f t="shared" si="4"/>
        <v>0</v>
      </c>
      <c r="O27" s="219">
        <f>F27+H27+IF(OR(AA27=1,AB27=1,AC27=1),Hd,0)-G27+IF(I27&lt;&gt;"",I27)+IF(J27&lt;&gt;"",J27)+N27-L27</f>
        <v>0</v>
      </c>
      <c r="P27" s="135"/>
      <c r="Q27" s="270"/>
      <c r="R27" s="143">
        <v>40199</v>
      </c>
      <c r="S27" s="139"/>
      <c r="T27" s="136"/>
      <c r="U27" s="136"/>
      <c r="V27" s="137"/>
      <c r="W27" s="137"/>
      <c r="X27" s="137"/>
      <c r="Y27" s="138"/>
      <c r="Z27" s="139"/>
      <c r="AA27" s="140"/>
      <c r="AB27" s="141"/>
      <c r="AC27" s="141"/>
      <c r="AD27" s="136"/>
      <c r="AE27" s="136"/>
      <c r="AF27" s="136"/>
      <c r="AG27" s="137"/>
      <c r="AH27" s="137"/>
      <c r="AI27" s="137"/>
      <c r="AJ27" s="137"/>
      <c r="AK27" s="137"/>
      <c r="AL27" s="137"/>
      <c r="AM27" s="137"/>
      <c r="AN27" s="137"/>
      <c r="AO27" s="137"/>
      <c r="AP27" s="137"/>
      <c r="AQ27" s="137"/>
      <c r="AR27" s="137"/>
      <c r="AS27" s="137"/>
      <c r="AT27" s="137"/>
      <c r="AU27" s="137"/>
      <c r="AV27" s="137"/>
      <c r="AW27" s="137"/>
      <c r="AX27" s="137"/>
      <c r="AY27" s="137"/>
      <c r="AZ27" s="137"/>
      <c r="BA27" s="142">
        <v>22</v>
      </c>
    </row>
    <row r="28" spans="1:53" ht="18.75" x14ac:dyDescent="0.3">
      <c r="A28" s="130">
        <v>40200</v>
      </c>
      <c r="B28" s="144"/>
      <c r="C28" s="145"/>
      <c r="D28" s="146"/>
      <c r="E28" s="146"/>
      <c r="F28" s="147">
        <f t="shared" si="0"/>
        <v>0</v>
      </c>
      <c r="G28" s="146"/>
      <c r="H28" s="146"/>
      <c r="I28" s="146"/>
      <c r="J28" s="146"/>
      <c r="K28" s="148"/>
      <c r="L28" s="217"/>
      <c r="M28" s="229"/>
      <c r="N28" s="230">
        <f t="shared" si="4"/>
        <v>0</v>
      </c>
      <c r="O28" s="219">
        <f>F28+H28+IF(OR(AA28=1,AB28=1,AC28=1),Hd,0)-G28+IF(I28&lt;&gt;"",I28)+IF(J28&lt;&gt;"",J28)+N28-L28</f>
        <v>0</v>
      </c>
      <c r="P28" s="135"/>
      <c r="Q28" s="270"/>
      <c r="R28" s="143">
        <v>40200</v>
      </c>
      <c r="S28" s="139"/>
      <c r="T28" s="136"/>
      <c r="U28" s="136"/>
      <c r="V28" s="137"/>
      <c r="W28" s="137"/>
      <c r="X28" s="137"/>
      <c r="Y28" s="138"/>
      <c r="Z28" s="139"/>
      <c r="AA28" s="140"/>
      <c r="AB28" s="141"/>
      <c r="AC28" s="141"/>
      <c r="AD28" s="136"/>
      <c r="AE28" s="136"/>
      <c r="AF28" s="136"/>
      <c r="AG28" s="137"/>
      <c r="AH28" s="137"/>
      <c r="AI28" s="137"/>
      <c r="AJ28" s="137"/>
      <c r="AK28" s="137"/>
      <c r="AL28" s="137"/>
      <c r="AM28" s="137"/>
      <c r="AN28" s="137"/>
      <c r="AO28" s="137"/>
      <c r="AP28" s="137"/>
      <c r="AQ28" s="137"/>
      <c r="AR28" s="137"/>
      <c r="AS28" s="137"/>
      <c r="AT28" s="137"/>
      <c r="AU28" s="137"/>
      <c r="AV28" s="137"/>
      <c r="AW28" s="137"/>
      <c r="AX28" s="137"/>
      <c r="AY28" s="137"/>
      <c r="AZ28" s="137"/>
      <c r="BA28" s="142">
        <v>23</v>
      </c>
    </row>
    <row r="29" spans="1:53" ht="18.75" x14ac:dyDescent="0.3">
      <c r="A29" s="130">
        <v>40201</v>
      </c>
      <c r="B29" s="144"/>
      <c r="C29" s="145"/>
      <c r="D29" s="146"/>
      <c r="E29" s="146"/>
      <c r="F29" s="147">
        <f t="shared" si="0"/>
        <v>0</v>
      </c>
      <c r="G29" s="146"/>
      <c r="H29" s="146"/>
      <c r="I29" s="146"/>
      <c r="J29" s="146"/>
      <c r="K29" s="148"/>
      <c r="L29" s="217"/>
      <c r="M29" s="229"/>
      <c r="N29" s="230">
        <f t="shared" si="4"/>
        <v>0</v>
      </c>
      <c r="O29" s="219">
        <f>F29+H29+IF(OR(AA29=1,AB29=1,AC29=1),Hd,0)-G29+IF(I29&lt;&gt;"",I29)+IF(J29&lt;&gt;"",J29)+N29-L29</f>
        <v>0</v>
      </c>
      <c r="P29" s="135"/>
      <c r="Q29" s="270">
        <f>SUM(O25:O29)</f>
        <v>0</v>
      </c>
      <c r="R29" s="143">
        <v>40201</v>
      </c>
      <c r="S29" s="139"/>
      <c r="T29" s="158"/>
      <c r="U29" s="158"/>
      <c r="V29" s="159"/>
      <c r="W29" s="159"/>
      <c r="X29" s="159"/>
      <c r="Y29" s="160"/>
      <c r="Z29" s="161"/>
      <c r="AA29" s="140"/>
      <c r="AB29" s="141"/>
      <c r="AC29" s="141"/>
      <c r="AD29" s="158"/>
      <c r="AE29" s="158"/>
      <c r="AF29" s="158"/>
      <c r="AG29" s="159"/>
      <c r="AH29" s="159"/>
      <c r="AI29" s="159"/>
      <c r="AJ29" s="159"/>
      <c r="AK29" s="159"/>
      <c r="AL29" s="159"/>
      <c r="AM29" s="159"/>
      <c r="AN29" s="159"/>
      <c r="AO29" s="159"/>
      <c r="AP29" s="159"/>
      <c r="AQ29" s="159"/>
      <c r="AR29" s="159"/>
      <c r="AS29" s="159"/>
      <c r="AT29" s="159"/>
      <c r="AU29" s="159"/>
      <c r="AV29" s="159"/>
      <c r="AW29" s="159"/>
      <c r="AX29" s="159"/>
      <c r="AY29" s="159"/>
      <c r="AZ29" s="159"/>
      <c r="BA29" s="142">
        <v>24</v>
      </c>
    </row>
    <row r="30" spans="1:53" ht="18.75" x14ac:dyDescent="0.3">
      <c r="A30" s="130">
        <v>40202</v>
      </c>
      <c r="B30" s="243"/>
      <c r="C30" s="244"/>
      <c r="D30" s="245"/>
      <c r="E30" s="245"/>
      <c r="F30" s="246">
        <f t="shared" si="0"/>
        <v>0</v>
      </c>
      <c r="G30" s="245"/>
      <c r="H30" s="245"/>
      <c r="I30" s="245"/>
      <c r="J30" s="245"/>
      <c r="K30" s="245"/>
      <c r="L30" s="247"/>
      <c r="M30" s="248"/>
      <c r="N30" s="249">
        <f t="shared" si="4"/>
        <v>0</v>
      </c>
      <c r="O30" s="219">
        <f>F30+H30+IF(OR(AA30=1,AB30=1,AC30=1),Hd,0)-G30+IF(I30&lt;&gt;"",I30)+IF(J30&lt;&gt;"",J30)+N30-L30</f>
        <v>0</v>
      </c>
      <c r="P30" s="250"/>
      <c r="Q30" s="271"/>
      <c r="R30" s="242">
        <v>40202</v>
      </c>
      <c r="S30" s="254"/>
      <c r="T30" s="251"/>
      <c r="U30" s="251"/>
      <c r="V30" s="252"/>
      <c r="W30" s="252"/>
      <c r="X30" s="252"/>
      <c r="Y30" s="253"/>
      <c r="Z30" s="254"/>
      <c r="AA30" s="255"/>
      <c r="AB30" s="256"/>
      <c r="AC30" s="256"/>
      <c r="AD30" s="251"/>
      <c r="AE30" s="251"/>
      <c r="AF30" s="251"/>
      <c r="AG30" s="252"/>
      <c r="AH30" s="252"/>
      <c r="AI30" s="252"/>
      <c r="AJ30" s="252"/>
      <c r="AK30" s="252"/>
      <c r="AL30" s="252"/>
      <c r="AM30" s="252"/>
      <c r="AN30" s="252"/>
      <c r="AO30" s="252"/>
      <c r="AP30" s="252"/>
      <c r="AQ30" s="252"/>
      <c r="AR30" s="252"/>
      <c r="AS30" s="252"/>
      <c r="AT30" s="252"/>
      <c r="AU30" s="252"/>
      <c r="AV30" s="252"/>
      <c r="AW30" s="252"/>
      <c r="AX30" s="252"/>
      <c r="AY30" s="252"/>
      <c r="AZ30" s="252"/>
      <c r="BA30" s="257">
        <v>25</v>
      </c>
    </row>
    <row r="31" spans="1:53" ht="18.75" x14ac:dyDescent="0.3">
      <c r="A31" s="130">
        <v>40203</v>
      </c>
      <c r="B31" s="163"/>
      <c r="C31" s="152"/>
      <c r="D31" s="153"/>
      <c r="E31" s="153"/>
      <c r="F31" s="154">
        <f t="shared" si="0"/>
        <v>0</v>
      </c>
      <c r="G31" s="153"/>
      <c r="H31" s="153"/>
      <c r="I31" s="153"/>
      <c r="J31" s="153"/>
      <c r="K31" s="153"/>
      <c r="L31" s="164"/>
      <c r="M31" s="221"/>
      <c r="N31" s="222">
        <f t="shared" si="4"/>
        <v>0</v>
      </c>
      <c r="O31" s="219">
        <f>F31+H31+IF(OR(AA31=1,AB31=1,AC31=1),Hd,0)-G31+IF(I31&lt;&gt;"",I31)+IF(J31&lt;&gt;"",J31)+N31-L31</f>
        <v>0</v>
      </c>
      <c r="P31" s="165"/>
      <c r="Q31" s="272"/>
      <c r="R31" s="150">
        <v>40203</v>
      </c>
      <c r="S31" s="238"/>
      <c r="T31" s="235"/>
      <c r="U31" s="235"/>
      <c r="V31" s="236"/>
      <c r="W31" s="236"/>
      <c r="X31" s="236"/>
      <c r="Y31" s="237"/>
      <c r="Z31" s="238"/>
      <c r="AA31" s="239"/>
      <c r="AB31" s="240"/>
      <c r="AC31" s="240"/>
      <c r="AD31" s="235"/>
      <c r="AE31" s="235"/>
      <c r="AF31" s="235"/>
      <c r="AG31" s="236"/>
      <c r="AH31" s="236"/>
      <c r="AI31" s="236"/>
      <c r="AJ31" s="236"/>
      <c r="AK31" s="236"/>
      <c r="AL31" s="236"/>
      <c r="AM31" s="236"/>
      <c r="AN31" s="236"/>
      <c r="AO31" s="236"/>
      <c r="AP31" s="236"/>
      <c r="AQ31" s="236"/>
      <c r="AR31" s="236"/>
      <c r="AS31" s="236"/>
      <c r="AT31" s="236"/>
      <c r="AU31" s="236"/>
      <c r="AV31" s="236"/>
      <c r="AW31" s="236"/>
      <c r="AX31" s="236"/>
      <c r="AY31" s="236"/>
      <c r="AZ31" s="236"/>
      <c r="BA31" s="241">
        <v>26</v>
      </c>
    </row>
    <row r="32" spans="1:53" ht="18.75" x14ac:dyDescent="0.3">
      <c r="A32" s="130">
        <v>40204</v>
      </c>
      <c r="B32" s="144"/>
      <c r="C32" s="145"/>
      <c r="D32" s="146"/>
      <c r="E32" s="146"/>
      <c r="F32" s="147">
        <f t="shared" si="0"/>
        <v>0</v>
      </c>
      <c r="G32" s="146"/>
      <c r="H32" s="146"/>
      <c r="I32" s="146"/>
      <c r="J32" s="146"/>
      <c r="K32" s="148"/>
      <c r="L32" s="217"/>
      <c r="M32" s="229">
        <v>1.0416666666666666E-2</v>
      </c>
      <c r="N32" s="230">
        <f t="shared" si="4"/>
        <v>1.3020833333333332E-2</v>
      </c>
      <c r="O32" s="219">
        <f>F32+H32+IF(OR(AA32=1,AB32=1,AC32=1),Hd,0)-G32+IF(I32&lt;&gt;"",I32)+IF(J32&lt;&gt;"",J32)+N32-L32</f>
        <v>1.3020833333333332E-2</v>
      </c>
      <c r="P32" s="135"/>
      <c r="Q32" s="270"/>
      <c r="R32" s="143">
        <v>40204</v>
      </c>
      <c r="S32" s="139"/>
      <c r="T32" s="136"/>
      <c r="U32" s="136"/>
      <c r="V32" s="137"/>
      <c r="W32" s="137"/>
      <c r="X32" s="137"/>
      <c r="Y32" s="138"/>
      <c r="Z32" s="139"/>
      <c r="AA32" s="140"/>
      <c r="AB32" s="141"/>
      <c r="AC32" s="141"/>
      <c r="AD32" s="136"/>
      <c r="AE32" s="136"/>
      <c r="AF32" s="136"/>
      <c r="AG32" s="137"/>
      <c r="AH32" s="137"/>
      <c r="AI32" s="137"/>
      <c r="AJ32" s="137"/>
      <c r="AK32" s="137"/>
      <c r="AL32" s="137"/>
      <c r="AM32" s="137"/>
      <c r="AN32" s="137"/>
      <c r="AO32" s="137"/>
      <c r="AP32" s="137"/>
      <c r="AQ32" s="137"/>
      <c r="AR32" s="137"/>
      <c r="AS32" s="137"/>
      <c r="AT32" s="137"/>
      <c r="AU32" s="137"/>
      <c r="AV32" s="137"/>
      <c r="AW32" s="137"/>
      <c r="AX32" s="137"/>
      <c r="AY32" s="137"/>
      <c r="AZ32" s="137"/>
      <c r="BA32" s="142">
        <v>27</v>
      </c>
    </row>
    <row r="33" spans="1:53" ht="18.75" x14ac:dyDescent="0.3">
      <c r="A33" s="130">
        <v>40205</v>
      </c>
      <c r="B33" s="144"/>
      <c r="C33" s="145"/>
      <c r="D33" s="146"/>
      <c r="E33" s="146"/>
      <c r="F33" s="147">
        <f t="shared" si="0"/>
        <v>0</v>
      </c>
      <c r="G33" s="146"/>
      <c r="H33" s="146"/>
      <c r="I33" s="146"/>
      <c r="J33" s="146"/>
      <c r="K33" s="148"/>
      <c r="L33" s="217"/>
      <c r="M33" s="229"/>
      <c r="N33" s="230">
        <f t="shared" si="4"/>
        <v>0</v>
      </c>
      <c r="O33" s="219">
        <f>F33+H33+IF(OR(AA33=1,AB33=1,AC33=1),Hd,0)-G33+IF(I33&lt;&gt;"",I33)+IF(J33&lt;&gt;"",J33)+N33-L33</f>
        <v>0</v>
      </c>
      <c r="P33" s="135"/>
      <c r="Q33" s="270"/>
      <c r="R33" s="143">
        <v>40205</v>
      </c>
      <c r="S33" s="139"/>
      <c r="T33" s="136"/>
      <c r="U33" s="136"/>
      <c r="V33" s="137"/>
      <c r="W33" s="137"/>
      <c r="X33" s="137"/>
      <c r="Y33" s="138"/>
      <c r="Z33" s="139"/>
      <c r="AA33" s="140"/>
      <c r="AB33" s="141"/>
      <c r="AC33" s="141"/>
      <c r="AD33" s="136"/>
      <c r="AE33" s="136"/>
      <c r="AF33" s="136"/>
      <c r="AG33" s="137"/>
      <c r="AH33" s="137"/>
      <c r="AI33" s="137"/>
      <c r="AJ33" s="137"/>
      <c r="AK33" s="137"/>
      <c r="AL33" s="137"/>
      <c r="AM33" s="137"/>
      <c r="AN33" s="137"/>
      <c r="AO33" s="137"/>
      <c r="AP33" s="137"/>
      <c r="AQ33" s="137"/>
      <c r="AR33" s="137"/>
      <c r="AS33" s="137"/>
      <c r="AT33" s="137"/>
      <c r="AU33" s="137"/>
      <c r="AV33" s="137"/>
      <c r="AW33" s="137"/>
      <c r="AX33" s="137"/>
      <c r="AY33" s="137"/>
      <c r="AZ33" s="137"/>
      <c r="BA33" s="142">
        <v>28</v>
      </c>
    </row>
    <row r="34" spans="1:53" ht="18.75" x14ac:dyDescent="0.3">
      <c r="A34" s="130">
        <v>40206</v>
      </c>
      <c r="B34" s="144"/>
      <c r="C34" s="145"/>
      <c r="D34" s="146"/>
      <c r="E34" s="146"/>
      <c r="F34" s="147">
        <f t="shared" si="0"/>
        <v>0</v>
      </c>
      <c r="G34" s="146"/>
      <c r="H34" s="146"/>
      <c r="I34" s="146"/>
      <c r="J34" s="146"/>
      <c r="K34" s="148"/>
      <c r="L34" s="217"/>
      <c r="M34" s="229"/>
      <c r="N34" s="230">
        <f t="shared" si="4"/>
        <v>0</v>
      </c>
      <c r="O34" s="219">
        <f>F34+H34+IF(OR(AA34=1,AB34=1,AC34=1),Hd,0)-G34+IF(I34&lt;&gt;"",I34)+IF(J34&lt;&gt;"",J34)+N34-L34</f>
        <v>0</v>
      </c>
      <c r="P34" s="135"/>
      <c r="Q34" s="270"/>
      <c r="R34" s="143">
        <v>40206</v>
      </c>
      <c r="S34" s="139"/>
      <c r="T34" s="136"/>
      <c r="U34" s="136"/>
      <c r="V34" s="137"/>
      <c r="W34" s="137"/>
      <c r="X34" s="137"/>
      <c r="Y34" s="138"/>
      <c r="Z34" s="139"/>
      <c r="AA34" s="140"/>
      <c r="AB34" s="141"/>
      <c r="AC34" s="141"/>
      <c r="AD34" s="136"/>
      <c r="AE34" s="136"/>
      <c r="AF34" s="136"/>
      <c r="AG34" s="137"/>
      <c r="AH34" s="137"/>
      <c r="AI34" s="137"/>
      <c r="AJ34" s="137"/>
      <c r="AK34" s="137"/>
      <c r="AL34" s="137"/>
      <c r="AM34" s="137"/>
      <c r="AN34" s="137"/>
      <c r="AO34" s="137"/>
      <c r="AP34" s="137"/>
      <c r="AQ34" s="137"/>
      <c r="AR34" s="137"/>
      <c r="AS34" s="137"/>
      <c r="AT34" s="137"/>
      <c r="AU34" s="137"/>
      <c r="AV34" s="137"/>
      <c r="AW34" s="137"/>
      <c r="AX34" s="137"/>
      <c r="AY34" s="137"/>
      <c r="AZ34" s="137"/>
      <c r="BA34" s="142">
        <v>29</v>
      </c>
    </row>
    <row r="35" spans="1:53" ht="18.75" x14ac:dyDescent="0.3">
      <c r="A35" s="130">
        <v>40207</v>
      </c>
      <c r="B35" s="144"/>
      <c r="C35" s="145"/>
      <c r="D35" s="146"/>
      <c r="E35" s="146"/>
      <c r="F35" s="147">
        <f t="shared" si="0"/>
        <v>0</v>
      </c>
      <c r="G35" s="146"/>
      <c r="H35" s="146"/>
      <c r="I35" s="146"/>
      <c r="J35" s="146"/>
      <c r="K35" s="148"/>
      <c r="L35" s="217"/>
      <c r="M35" s="229"/>
      <c r="N35" s="230">
        <f t="shared" si="4"/>
        <v>0</v>
      </c>
      <c r="O35" s="219">
        <f>F35+H35+IF(OR(AA35=1,AB35=1,AC35=1),Hd,0)-G35+IF(I35&lt;&gt;"",I35)+IF(J35&lt;&gt;"",J35)+N35-L35</f>
        <v>0</v>
      </c>
      <c r="P35" s="135"/>
      <c r="Q35" s="270"/>
      <c r="R35" s="143">
        <v>40207</v>
      </c>
      <c r="S35" s="139"/>
      <c r="T35" s="136"/>
      <c r="U35" s="136"/>
      <c r="V35" s="137"/>
      <c r="W35" s="137"/>
      <c r="X35" s="137"/>
      <c r="Y35" s="138"/>
      <c r="Z35" s="139"/>
      <c r="AA35" s="140"/>
      <c r="AB35" s="141"/>
      <c r="AC35" s="141"/>
      <c r="AD35" s="136"/>
      <c r="AE35" s="136"/>
      <c r="AF35" s="136"/>
      <c r="AG35" s="137"/>
      <c r="AH35" s="137"/>
      <c r="AI35" s="137"/>
      <c r="AJ35" s="137"/>
      <c r="AK35" s="137"/>
      <c r="AL35" s="137"/>
      <c r="AM35" s="137"/>
      <c r="AN35" s="137"/>
      <c r="AO35" s="137"/>
      <c r="AP35" s="137"/>
      <c r="AQ35" s="137"/>
      <c r="AR35" s="137"/>
      <c r="AS35" s="137"/>
      <c r="AT35" s="137"/>
      <c r="AU35" s="137"/>
      <c r="AV35" s="137"/>
      <c r="AW35" s="137"/>
      <c r="AX35" s="137"/>
      <c r="AY35" s="137"/>
      <c r="AZ35" s="137"/>
      <c r="BA35" s="142">
        <v>30</v>
      </c>
    </row>
    <row r="36" spans="1:53" ht="19.5" thickBot="1" x14ac:dyDescent="0.35">
      <c r="A36" s="130">
        <v>40208</v>
      </c>
      <c r="B36" s="167"/>
      <c r="C36" s="168"/>
      <c r="D36" s="169"/>
      <c r="E36" s="169"/>
      <c r="F36" s="170">
        <f t="shared" si="0"/>
        <v>0</v>
      </c>
      <c r="G36" s="169"/>
      <c r="H36" s="169"/>
      <c r="I36" s="169"/>
      <c r="J36" s="169"/>
      <c r="K36" s="171"/>
      <c r="L36" s="218"/>
      <c r="M36" s="231"/>
      <c r="N36" s="232">
        <f t="shared" si="4"/>
        <v>0</v>
      </c>
      <c r="O36" s="219">
        <f>F36+H36+IF(OR(AA36=1,AB36=1,AC36=1),Hd,0)-G36+IF(I36&lt;&gt;"",I36)+IF(J36&lt;&gt;"",J36)+N36-L36</f>
        <v>0</v>
      </c>
      <c r="P36" s="172"/>
      <c r="Q36" s="274">
        <f>SUM(O32:O36)</f>
        <v>1.3020833333333332E-2</v>
      </c>
      <c r="R36" s="166">
        <v>40208</v>
      </c>
      <c r="S36" s="139"/>
      <c r="T36" s="173"/>
      <c r="U36" s="173"/>
      <c r="V36" s="174"/>
      <c r="W36" s="174"/>
      <c r="X36" s="174"/>
      <c r="Y36" s="175"/>
      <c r="Z36" s="176"/>
      <c r="AA36" s="177"/>
      <c r="AB36" s="178"/>
      <c r="AC36" s="178"/>
      <c r="AD36" s="173"/>
      <c r="AE36" s="173"/>
      <c r="AF36" s="173"/>
      <c r="AG36" s="174"/>
      <c r="AH36" s="174"/>
      <c r="AI36" s="174"/>
      <c r="AJ36" s="174"/>
      <c r="AK36" s="174"/>
      <c r="AL36" s="174"/>
      <c r="AM36" s="174"/>
      <c r="AN36" s="174"/>
      <c r="AO36" s="174"/>
      <c r="AP36" s="174"/>
      <c r="AQ36" s="174"/>
      <c r="AR36" s="174"/>
      <c r="AS36" s="174"/>
      <c r="AT36" s="174"/>
      <c r="AU36" s="174"/>
      <c r="AV36" s="174"/>
      <c r="AW36" s="174"/>
      <c r="AX36" s="174"/>
      <c r="AY36" s="174"/>
      <c r="AZ36" s="174"/>
      <c r="BA36" s="179">
        <v>31</v>
      </c>
    </row>
    <row r="37" spans="1:53" ht="18.75" x14ac:dyDescent="0.3">
      <c r="A37" s="180"/>
      <c r="B37" s="181"/>
      <c r="C37" s="182"/>
      <c r="D37" s="182"/>
      <c r="E37" s="182"/>
      <c r="F37" s="182"/>
      <c r="G37" s="182"/>
      <c r="H37" s="182"/>
      <c r="I37" s="182"/>
      <c r="J37" s="182"/>
      <c r="K37" s="182"/>
      <c r="L37" s="182"/>
      <c r="M37" s="183"/>
      <c r="N37" s="184"/>
      <c r="O37" s="182"/>
      <c r="P37" s="185"/>
      <c r="Q37" s="268"/>
      <c r="R37" s="264"/>
      <c r="S37" s="139"/>
      <c r="T37" s="187">
        <f t="shared" ref="T37:AY37" si="5">SUM(T5:T36)</f>
        <v>0</v>
      </c>
      <c r="U37" s="188">
        <f t="shared" si="5"/>
        <v>0</v>
      </c>
      <c r="V37" s="188">
        <f t="shared" si="5"/>
        <v>0</v>
      </c>
      <c r="W37" s="188">
        <f t="shared" si="5"/>
        <v>0</v>
      </c>
      <c r="X37" s="188">
        <f t="shared" si="5"/>
        <v>0</v>
      </c>
      <c r="Y37" s="189">
        <f t="shared" si="5"/>
        <v>0</v>
      </c>
      <c r="Z37" s="186"/>
      <c r="AA37" s="190">
        <f t="shared" si="5"/>
        <v>1</v>
      </c>
      <c r="AB37" s="186">
        <f t="shared" si="5"/>
        <v>1</v>
      </c>
      <c r="AC37" s="186">
        <f t="shared" si="5"/>
        <v>1</v>
      </c>
      <c r="AD37" s="186">
        <f t="shared" si="5"/>
        <v>0</v>
      </c>
      <c r="AE37" s="186">
        <f t="shared" si="5"/>
        <v>0</v>
      </c>
      <c r="AF37" s="186"/>
      <c r="AG37" s="186">
        <f t="shared" si="5"/>
        <v>0</v>
      </c>
      <c r="AH37" s="186">
        <f t="shared" si="5"/>
        <v>0</v>
      </c>
      <c r="AI37" s="186">
        <f t="shared" si="5"/>
        <v>0</v>
      </c>
      <c r="AJ37" s="186">
        <f t="shared" si="5"/>
        <v>0</v>
      </c>
      <c r="AK37" s="186">
        <f t="shared" si="5"/>
        <v>0</v>
      </c>
      <c r="AL37" s="186">
        <f t="shared" si="5"/>
        <v>0</v>
      </c>
      <c r="AM37" s="186">
        <f t="shared" si="5"/>
        <v>0</v>
      </c>
      <c r="AN37" s="186">
        <f t="shared" si="5"/>
        <v>0</v>
      </c>
      <c r="AO37" s="186">
        <f t="shared" si="5"/>
        <v>0</v>
      </c>
      <c r="AP37" s="186">
        <f t="shared" si="5"/>
        <v>0</v>
      </c>
      <c r="AQ37" s="186">
        <f t="shared" si="5"/>
        <v>0</v>
      </c>
      <c r="AR37" s="186">
        <f>SUM(AR5:AR36)</f>
        <v>0</v>
      </c>
      <c r="AS37" s="186">
        <f>SUM(AS5:AS36)</f>
        <v>0</v>
      </c>
      <c r="AT37" s="186">
        <f t="shared" si="5"/>
        <v>0</v>
      </c>
      <c r="AU37" s="186">
        <f t="shared" si="5"/>
        <v>0</v>
      </c>
      <c r="AV37" s="186">
        <f t="shared" si="5"/>
        <v>0</v>
      </c>
      <c r="AW37" s="186">
        <f t="shared" si="5"/>
        <v>0</v>
      </c>
      <c r="AX37" s="186">
        <f t="shared" si="5"/>
        <v>0</v>
      </c>
      <c r="AY37" s="186">
        <f t="shared" si="5"/>
        <v>0</v>
      </c>
      <c r="AZ37" s="186"/>
      <c r="BA37" s="191"/>
    </row>
    <row r="38" spans="1:53" ht="18.75" x14ac:dyDescent="0.3">
      <c r="A38" s="192"/>
      <c r="B38" s="181"/>
      <c r="C38" s="182"/>
      <c r="D38" s="182"/>
      <c r="E38" s="182"/>
      <c r="F38" s="182"/>
      <c r="G38" s="182"/>
      <c r="H38" s="182"/>
      <c r="I38" s="182"/>
      <c r="J38" s="182"/>
      <c r="K38" s="182"/>
      <c r="L38" s="182"/>
      <c r="M38" s="183"/>
      <c r="N38" s="184">
        <f>SUM(N6:N36)</f>
        <v>1.3020833333333332E-2</v>
      </c>
      <c r="O38" s="182">
        <f>SUM(O6:O36)</f>
        <v>-1.6953125000000004</v>
      </c>
      <c r="P38" s="193"/>
      <c r="Q38" s="267"/>
      <c r="R38" s="264"/>
      <c r="S38" s="139"/>
      <c r="T38" s="136"/>
      <c r="U38" s="137"/>
      <c r="V38" s="137"/>
      <c r="W38" s="137"/>
      <c r="X38" s="137"/>
      <c r="Y38" s="138"/>
      <c r="Z38" s="137"/>
      <c r="AA38" s="136"/>
      <c r="AB38" s="137"/>
      <c r="AC38" s="137"/>
      <c r="AD38" s="137"/>
      <c r="AE38" s="137"/>
      <c r="AF38" s="137"/>
      <c r="AG38" s="137"/>
      <c r="AH38" s="137"/>
      <c r="AI38" s="137"/>
      <c r="AJ38" s="137"/>
      <c r="AK38" s="137"/>
      <c r="AL38" s="137"/>
      <c r="AM38" s="137"/>
      <c r="AN38" s="137"/>
      <c r="AO38" s="137"/>
      <c r="AP38" s="137"/>
      <c r="AQ38" s="137"/>
      <c r="AR38" s="137"/>
      <c r="AS38" s="137"/>
      <c r="AT38" s="137"/>
      <c r="AU38" s="137"/>
      <c r="AV38" s="137"/>
      <c r="AW38" s="137"/>
      <c r="AX38" s="137"/>
      <c r="AY38" s="137"/>
      <c r="AZ38" s="137"/>
      <c r="BA38" s="142"/>
    </row>
    <row r="39" spans="1:53" ht="18.75" x14ac:dyDescent="0.3">
      <c r="B39" s="290"/>
      <c r="C39" s="182"/>
      <c r="D39" s="182"/>
      <c r="E39" s="182"/>
      <c r="F39" s="182"/>
      <c r="G39" s="182"/>
      <c r="H39" s="182"/>
      <c r="I39" s="182"/>
      <c r="J39" s="182"/>
      <c r="K39" s="182"/>
      <c r="L39" s="182"/>
      <c r="M39" s="183"/>
      <c r="N39" s="184"/>
      <c r="O39" s="182"/>
      <c r="P39" s="193"/>
      <c r="Q39" s="267"/>
      <c r="R39" s="264"/>
      <c r="S39" s="139"/>
      <c r="T39" s="194"/>
      <c r="U39" s="195"/>
      <c r="V39" s="195"/>
      <c r="W39" s="195"/>
      <c r="X39" s="195"/>
      <c r="Y39" s="196"/>
      <c r="Z39" s="195"/>
      <c r="AA39" s="197"/>
      <c r="AB39" s="162"/>
      <c r="AC39" s="162"/>
      <c r="AD39" s="162"/>
      <c r="AE39" s="162"/>
      <c r="AF39" s="162"/>
      <c r="AG39" s="162"/>
      <c r="AH39" s="162"/>
      <c r="AI39" s="162"/>
      <c r="AJ39" s="162"/>
      <c r="AK39" s="162"/>
      <c r="AL39" s="198"/>
      <c r="AM39" s="199"/>
      <c r="AN39" s="162"/>
      <c r="AO39" s="162"/>
      <c r="AP39" s="162"/>
      <c r="AQ39" s="162"/>
      <c r="AR39" s="162"/>
      <c r="AS39" s="162"/>
      <c r="AT39" s="162"/>
      <c r="AU39" s="137"/>
      <c r="AV39" s="137"/>
      <c r="AW39" s="137"/>
      <c r="AX39" s="137"/>
      <c r="AY39" s="137"/>
      <c r="AZ39" s="137"/>
      <c r="BA39" s="142"/>
    </row>
    <row r="40" spans="1:53" ht="15.75" thickBot="1" x14ac:dyDescent="0.3">
      <c r="B40" s="47"/>
      <c r="C40" s="51"/>
      <c r="D40" s="51"/>
      <c r="E40" s="51"/>
      <c r="F40" s="51"/>
      <c r="G40" s="51"/>
      <c r="H40" s="51"/>
      <c r="I40" s="51"/>
      <c r="J40" s="51"/>
      <c r="K40" s="51"/>
      <c r="L40" s="51"/>
      <c r="M40" s="49"/>
      <c r="N40" s="67"/>
      <c r="O40" s="51"/>
      <c r="P40" s="73"/>
      <c r="Q40" s="104"/>
      <c r="R40" s="265"/>
      <c r="S40" s="119"/>
      <c r="T40" s="106" t="s">
        <v>256</v>
      </c>
      <c r="U40" s="79" t="s">
        <v>257</v>
      </c>
      <c r="V40" s="79" t="s">
        <v>258</v>
      </c>
      <c r="W40" s="79" t="s">
        <v>259</v>
      </c>
      <c r="X40" s="79" t="s">
        <v>260</v>
      </c>
      <c r="Y40" s="98" t="s">
        <v>261</v>
      </c>
      <c r="Z40" s="87"/>
      <c r="AA40" s="78" t="s">
        <v>262</v>
      </c>
      <c r="AB40" s="80" t="s">
        <v>287</v>
      </c>
      <c r="AC40" s="80" t="s">
        <v>263</v>
      </c>
      <c r="AD40" s="80" t="s">
        <v>264</v>
      </c>
      <c r="AE40" s="80" t="s">
        <v>265</v>
      </c>
      <c r="AF40" s="80" t="s">
        <v>288</v>
      </c>
      <c r="AG40" s="80" t="s">
        <v>289</v>
      </c>
      <c r="AH40" s="80" t="s">
        <v>266</v>
      </c>
      <c r="AI40" s="80" t="s">
        <v>267</v>
      </c>
      <c r="AJ40" s="80" t="s">
        <v>268</v>
      </c>
      <c r="AK40" s="80" t="s">
        <v>277</v>
      </c>
      <c r="AL40" s="88" t="s">
        <v>279</v>
      </c>
      <c r="AM40" s="89" t="s">
        <v>280</v>
      </c>
      <c r="AN40" s="80" t="s">
        <v>274</v>
      </c>
      <c r="AO40" s="80" t="s">
        <v>275</v>
      </c>
      <c r="AP40" s="80" t="s">
        <v>278</v>
      </c>
      <c r="AQ40" s="80" t="s">
        <v>276</v>
      </c>
      <c r="AR40" s="80" t="s">
        <v>271</v>
      </c>
      <c r="AS40" s="80" t="s">
        <v>270</v>
      </c>
      <c r="AT40" s="80" t="s">
        <v>272</v>
      </c>
      <c r="AU40" s="81" t="s">
        <v>273</v>
      </c>
      <c r="AV40" s="81" t="s">
        <v>269</v>
      </c>
      <c r="AW40" s="81" t="s">
        <v>284</v>
      </c>
      <c r="AX40" s="81" t="s">
        <v>285</v>
      </c>
      <c r="AY40" s="81" t="s">
        <v>281</v>
      </c>
      <c r="AZ40" s="81" t="s">
        <v>282</v>
      </c>
      <c r="BA40" s="82" t="s">
        <v>283</v>
      </c>
    </row>
    <row r="41" spans="1:53" ht="15.75" thickBot="1" x14ac:dyDescent="0.3">
      <c r="B41" s="66"/>
      <c r="C41" s="52"/>
      <c r="D41" s="52"/>
      <c r="E41" s="52"/>
      <c r="F41" s="52"/>
      <c r="G41" s="52"/>
      <c r="H41" s="52"/>
      <c r="I41" s="52"/>
      <c r="J41" s="52"/>
      <c r="K41" s="52"/>
      <c r="L41" s="52"/>
      <c r="M41" s="53"/>
      <c r="N41" s="68"/>
      <c r="O41" s="52"/>
      <c r="P41" s="52"/>
      <c r="Q41" s="52"/>
      <c r="R41" s="52"/>
      <c r="T41" s="100"/>
      <c r="U41" s="90"/>
      <c r="V41" s="90"/>
      <c r="W41" s="90"/>
      <c r="X41" s="90"/>
      <c r="Y41" s="99"/>
      <c r="Z41" s="118"/>
      <c r="AA41" s="100"/>
      <c r="AB41" s="90"/>
      <c r="AC41" s="90"/>
      <c r="AD41" s="90"/>
      <c r="AE41" s="90"/>
      <c r="AF41" s="90"/>
      <c r="AG41" s="90"/>
      <c r="AH41" s="90"/>
      <c r="AI41" s="90"/>
      <c r="AJ41" s="90"/>
      <c r="AK41" s="90"/>
      <c r="AL41" s="90"/>
      <c r="AM41" s="90"/>
      <c r="AN41" s="90"/>
      <c r="AO41" s="90"/>
      <c r="AP41" s="90"/>
      <c r="AQ41" s="90"/>
      <c r="AR41" s="90"/>
      <c r="AS41" s="90"/>
      <c r="AT41" s="90"/>
      <c r="AU41" s="90"/>
      <c r="AV41" s="90"/>
      <c r="AW41" s="90"/>
      <c r="AX41" s="90"/>
      <c r="AY41" s="90"/>
      <c r="AZ41" s="74" t="s">
        <v>291</v>
      </c>
      <c r="BA41" s="91"/>
    </row>
    <row r="42" spans="1:53" x14ac:dyDescent="0.25">
      <c r="B42" s="54"/>
      <c r="C42" s="52"/>
      <c r="D42" s="52"/>
      <c r="E42" s="52"/>
      <c r="F42" s="52"/>
      <c r="G42" s="52"/>
      <c r="H42" s="52"/>
      <c r="I42" s="52"/>
      <c r="J42" s="55" t="s">
        <v>9</v>
      </c>
      <c r="K42" s="56"/>
      <c r="L42" s="57"/>
      <c r="M42" s="58"/>
      <c r="N42" s="69"/>
      <c r="O42" s="107"/>
      <c r="P42" s="265"/>
      <c r="Q42" s="265"/>
      <c r="R42" s="265"/>
    </row>
    <row r="43" spans="1:53" x14ac:dyDescent="0.25">
      <c r="B43" s="54"/>
      <c r="C43" s="52"/>
      <c r="D43" s="52"/>
      <c r="E43" s="52"/>
      <c r="F43" s="52"/>
      <c r="G43" s="52"/>
      <c r="H43" s="52"/>
      <c r="I43" s="52"/>
      <c r="J43" s="59" t="s">
        <v>10</v>
      </c>
      <c r="K43" s="50"/>
      <c r="L43" s="60"/>
      <c r="M43" s="61"/>
      <c r="N43" s="70">
        <f>SUM(N6:N36)</f>
        <v>1.3020833333333332E-2</v>
      </c>
      <c r="O43" s="108">
        <f>SUM(O6:O36)</f>
        <v>-1.6953125000000004</v>
      </c>
      <c r="P43" s="265"/>
      <c r="Q43" s="265"/>
      <c r="R43" s="265"/>
    </row>
    <row r="44" spans="1:53" ht="15.75" thickBot="1" x14ac:dyDescent="0.3">
      <c r="B44" s="54"/>
      <c r="C44" s="52"/>
      <c r="D44" s="52"/>
      <c r="E44" s="52"/>
      <c r="F44" s="52"/>
      <c r="G44" s="52"/>
      <c r="H44" s="52"/>
      <c r="I44" s="52"/>
      <c r="J44" s="62" t="s">
        <v>11</v>
      </c>
      <c r="K44" s="63"/>
      <c r="L44" s="64"/>
      <c r="M44" s="65"/>
      <c r="N44" s="71">
        <f>SUM(N42+N43)</f>
        <v>1.3020833333333332E-2</v>
      </c>
      <c r="O44" s="109">
        <f>SUM(O42+O43)</f>
        <v>-1.6953125000000004</v>
      </c>
      <c r="P44" s="266"/>
      <c r="Q44" s="266"/>
      <c r="R44" s="266"/>
    </row>
    <row r="45" spans="1:53" x14ac:dyDescent="0.25">
      <c r="B45" s="47"/>
    </row>
    <row r="46" spans="1:53" x14ac:dyDescent="0.25">
      <c r="B46" s="47"/>
    </row>
    <row r="49" spans="7:35" x14ac:dyDescent="0.25">
      <c r="AG49" s="93"/>
      <c r="AH49" s="93"/>
      <c r="AI49" s="93"/>
    </row>
    <row r="50" spans="7:35" x14ac:dyDescent="0.25">
      <c r="AG50" s="93" t="s">
        <v>286</v>
      </c>
      <c r="AH50" s="93"/>
      <c r="AI50" s="93" t="s">
        <v>10</v>
      </c>
    </row>
    <row r="51" spans="7:35" x14ac:dyDescent="0.25">
      <c r="G51" s="51"/>
      <c r="AG51" s="93"/>
      <c r="AH51" s="93"/>
      <c r="AI51" s="93"/>
    </row>
    <row r="52" spans="7:35" x14ac:dyDescent="0.25">
      <c r="AG52" s="95">
        <v>31</v>
      </c>
      <c r="AH52" s="93"/>
      <c r="AI52" s="94">
        <f>SUM(AA37:AY37)</f>
        <v>3</v>
      </c>
    </row>
    <row r="53" spans="7:35" x14ac:dyDescent="0.25">
      <c r="G53" s="51"/>
      <c r="AG53" s="93"/>
      <c r="AH53" s="93"/>
      <c r="AI53" s="93"/>
    </row>
    <row r="54" spans="7:35" x14ac:dyDescent="0.25">
      <c r="AG54" s="93"/>
      <c r="AH54" s="93"/>
      <c r="AI54" s="93"/>
    </row>
    <row r="55" spans="7:35" x14ac:dyDescent="0.25">
      <c r="AG55" s="93"/>
      <c r="AH55" s="93"/>
      <c r="AI55" s="93"/>
    </row>
  </sheetData>
  <sheetProtection selectLockedCells="1" selectUnlockedCells="1"/>
  <phoneticPr fontId="0" type="noConversion"/>
  <conditionalFormatting sqref="B6:B36">
    <cfRule type="expression" dxfId="14" priority="12" stopIfTrue="1">
      <formula>OR($AC6=1)</formula>
    </cfRule>
    <cfRule type="expression" dxfId="13" priority="13" stopIfTrue="1">
      <formula>OR($AB6=1)</formula>
    </cfRule>
    <cfRule type="expression" dxfId="12" priority="26" stopIfTrue="1">
      <formula>OR($AA6=1)</formula>
    </cfRule>
  </conditionalFormatting>
  <conditionalFormatting sqref="Q1:R2 Q37:R1048576 Q3:Q36">
    <cfRule type="cellIs" dxfId="11" priority="14" operator="lessThan">
      <formula>1.75</formula>
    </cfRule>
  </conditionalFormatting>
  <conditionalFormatting sqref="A6:BA6 A6:A36 O7:O36">
    <cfRule type="expression" dxfId="10" priority="1">
      <formula>VLOOKUP($A6,fériés,1,0)</formula>
    </cfRule>
    <cfRule type="expression" dxfId="9" priority="3">
      <formula>WEEKDAY($A6)=1</formula>
    </cfRule>
  </conditionalFormatting>
  <conditionalFormatting sqref="A7:A36">
    <cfRule type="expression" dxfId="8" priority="2">
      <formula>WEEKDAY($A7)=1</formula>
    </cfRule>
  </conditionalFormatting>
  <pageMargins left="0.7" right="0.7" top="0.75" bottom="0.75" header="0.51180555555555551" footer="0.51180555555555551"/>
  <pageSetup paperSize="9" firstPageNumber="0" orientation="portrait" horizontalDpi="300" verticalDpi="300"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X38"/>
  <sheetViews>
    <sheetView topLeftCell="A22" workbookViewId="0">
      <selection activeCell="A7" sqref="A7:B7"/>
    </sheetView>
  </sheetViews>
  <sheetFormatPr baseColWidth="10" defaultColWidth="10.7109375" defaultRowHeight="15" x14ac:dyDescent="0.25"/>
  <sheetData>
    <row r="7" spans="1:24" ht="15.75" x14ac:dyDescent="0.25">
      <c r="A7" s="289" t="s">
        <v>12</v>
      </c>
      <c r="B7" s="289"/>
      <c r="C7" s="289" t="s">
        <v>13</v>
      </c>
      <c r="D7" s="289"/>
      <c r="E7" s="289" t="s">
        <v>14</v>
      </c>
      <c r="F7" s="289"/>
      <c r="G7" s="289" t="s">
        <v>15</v>
      </c>
      <c r="H7" s="289"/>
      <c r="I7" s="289" t="s">
        <v>16</v>
      </c>
      <c r="J7" s="289"/>
      <c r="K7" s="289" t="s">
        <v>17</v>
      </c>
      <c r="L7" s="289"/>
      <c r="M7" s="289" t="s">
        <v>18</v>
      </c>
      <c r="N7" s="289"/>
      <c r="O7" s="289" t="s">
        <v>19</v>
      </c>
      <c r="P7" s="289"/>
      <c r="Q7" s="289" t="s">
        <v>20</v>
      </c>
      <c r="R7" s="289"/>
      <c r="S7" s="289" t="s">
        <v>21</v>
      </c>
      <c r="T7" s="289"/>
      <c r="U7" s="289" t="s">
        <v>22</v>
      </c>
      <c r="V7" s="289"/>
      <c r="W7" s="289" t="s">
        <v>23</v>
      </c>
      <c r="X7" s="289"/>
    </row>
    <row r="8" spans="1:24" x14ac:dyDescent="0.25">
      <c r="A8" s="3" t="s">
        <v>24</v>
      </c>
      <c r="B8" s="4"/>
      <c r="C8" s="5" t="s">
        <v>25</v>
      </c>
      <c r="D8" s="6"/>
      <c r="E8" s="5" t="s">
        <v>25</v>
      </c>
      <c r="F8" s="6"/>
      <c r="G8" s="3" t="s">
        <v>26</v>
      </c>
      <c r="H8" s="4"/>
      <c r="I8" s="7" t="s">
        <v>27</v>
      </c>
      <c r="J8" s="4"/>
      <c r="K8" s="8" t="s">
        <v>28</v>
      </c>
      <c r="L8" s="9"/>
      <c r="M8" s="3" t="s">
        <v>26</v>
      </c>
      <c r="N8" s="4"/>
      <c r="O8" s="3" t="s">
        <v>29</v>
      </c>
      <c r="P8" s="4"/>
      <c r="Q8" s="3" t="s">
        <v>30</v>
      </c>
      <c r="R8" s="4"/>
      <c r="S8" s="3" t="s">
        <v>24</v>
      </c>
      <c r="T8" s="4"/>
      <c r="U8" s="5" t="s">
        <v>25</v>
      </c>
      <c r="V8" s="6"/>
      <c r="W8" s="3" t="s">
        <v>30</v>
      </c>
      <c r="X8" s="4"/>
    </row>
    <row r="9" spans="1:24" x14ac:dyDescent="0.25">
      <c r="A9" s="10" t="s">
        <v>31</v>
      </c>
      <c r="B9" s="11"/>
      <c r="C9" s="12" t="s">
        <v>32</v>
      </c>
      <c r="D9" s="13"/>
      <c r="E9" s="12" t="s">
        <v>32</v>
      </c>
      <c r="F9" s="13"/>
      <c r="G9" s="10" t="s">
        <v>33</v>
      </c>
      <c r="H9" s="11"/>
      <c r="I9" s="10" t="s">
        <v>34</v>
      </c>
      <c r="J9" s="11"/>
      <c r="K9" s="14" t="s">
        <v>35</v>
      </c>
      <c r="L9" s="15"/>
      <c r="M9" s="10" t="s">
        <v>33</v>
      </c>
      <c r="N9" s="11"/>
      <c r="O9" s="16" t="s">
        <v>36</v>
      </c>
      <c r="P9" s="17"/>
      <c r="Q9" s="10" t="s">
        <v>37</v>
      </c>
      <c r="R9" s="11"/>
      <c r="S9" s="18" t="s">
        <v>31</v>
      </c>
      <c r="T9" s="11"/>
      <c r="U9" s="12" t="s">
        <v>32</v>
      </c>
      <c r="V9" s="13"/>
      <c r="W9" s="10" t="s">
        <v>37</v>
      </c>
      <c r="X9" s="11"/>
    </row>
    <row r="10" spans="1:24" x14ac:dyDescent="0.25">
      <c r="A10" s="18" t="s">
        <v>38</v>
      </c>
      <c r="B10" s="11"/>
      <c r="C10" s="14" t="s">
        <v>39</v>
      </c>
      <c r="D10" s="15"/>
      <c r="E10" s="14" t="s">
        <v>39</v>
      </c>
      <c r="F10" s="15"/>
      <c r="G10" s="18" t="s">
        <v>40</v>
      </c>
      <c r="H10" s="11"/>
      <c r="I10" s="16" t="s">
        <v>41</v>
      </c>
      <c r="J10" s="17"/>
      <c r="K10" s="10" t="s">
        <v>42</v>
      </c>
      <c r="L10" s="11"/>
      <c r="M10" s="18" t="s">
        <v>40</v>
      </c>
      <c r="N10" s="11"/>
      <c r="O10" s="12" t="s">
        <v>43</v>
      </c>
      <c r="P10" s="13"/>
      <c r="Q10" s="10" t="s">
        <v>44</v>
      </c>
      <c r="R10" s="11"/>
      <c r="S10" s="10" t="s">
        <v>38</v>
      </c>
      <c r="T10" s="11"/>
      <c r="U10" s="14" t="s">
        <v>39</v>
      </c>
      <c r="V10" s="15"/>
      <c r="W10" s="10" t="s">
        <v>44</v>
      </c>
      <c r="X10" s="11"/>
    </row>
    <row r="11" spans="1:24" x14ac:dyDescent="0.25">
      <c r="A11" s="16" t="s">
        <v>45</v>
      </c>
      <c r="B11" s="17"/>
      <c r="C11" s="10" t="s">
        <v>46</v>
      </c>
      <c r="D11" s="11"/>
      <c r="E11" s="10" t="s">
        <v>46</v>
      </c>
      <c r="F11" s="11"/>
      <c r="G11" s="10" t="s">
        <v>47</v>
      </c>
      <c r="H11" s="11"/>
      <c r="I11" s="12" t="s">
        <v>48</v>
      </c>
      <c r="J11" s="13"/>
      <c r="K11" s="10" t="s">
        <v>49</v>
      </c>
      <c r="L11" s="11"/>
      <c r="M11" s="10" t="s">
        <v>47</v>
      </c>
      <c r="N11" s="11"/>
      <c r="O11" s="14" t="s">
        <v>50</v>
      </c>
      <c r="P11" s="15"/>
      <c r="Q11" s="18" t="s">
        <v>51</v>
      </c>
      <c r="R11" s="11"/>
      <c r="S11" s="16" t="s">
        <v>45</v>
      </c>
      <c r="T11" s="17"/>
      <c r="U11" s="10" t="s">
        <v>46</v>
      </c>
      <c r="V11" s="11"/>
      <c r="W11" s="18" t="s">
        <v>51</v>
      </c>
      <c r="X11" s="11"/>
    </row>
    <row r="12" spans="1:24" x14ac:dyDescent="0.25">
      <c r="A12" s="12" t="s">
        <v>52</v>
      </c>
      <c r="B12" s="13"/>
      <c r="C12" s="10" t="s">
        <v>53</v>
      </c>
      <c r="D12" s="11"/>
      <c r="E12" s="10" t="s">
        <v>53</v>
      </c>
      <c r="F12" s="11"/>
      <c r="G12" s="16" t="s">
        <v>54</v>
      </c>
      <c r="H12" s="17"/>
      <c r="I12" s="14" t="s">
        <v>55</v>
      </c>
      <c r="J12" s="15"/>
      <c r="K12" s="18" t="s">
        <v>56</v>
      </c>
      <c r="L12" s="11"/>
      <c r="M12" s="16" t="s">
        <v>54</v>
      </c>
      <c r="N12" s="17"/>
      <c r="O12" s="10" t="s">
        <v>57</v>
      </c>
      <c r="P12" s="11"/>
      <c r="Q12" s="10" t="s">
        <v>58</v>
      </c>
      <c r="R12" s="11"/>
      <c r="S12" s="12" t="s">
        <v>52</v>
      </c>
      <c r="T12" s="13"/>
      <c r="U12" s="10" t="s">
        <v>53</v>
      </c>
      <c r="V12" s="11"/>
      <c r="W12" s="10" t="s">
        <v>58</v>
      </c>
      <c r="X12" s="11"/>
    </row>
    <row r="13" spans="1:24" x14ac:dyDescent="0.25">
      <c r="A13" s="14" t="s">
        <v>59</v>
      </c>
      <c r="B13" s="15"/>
      <c r="C13" s="10" t="s">
        <v>60</v>
      </c>
      <c r="D13" s="11"/>
      <c r="E13" s="18" t="s">
        <v>60</v>
      </c>
      <c r="F13" s="11"/>
      <c r="G13" s="12" t="s">
        <v>61</v>
      </c>
      <c r="H13" s="13"/>
      <c r="I13" s="10" t="s">
        <v>62</v>
      </c>
      <c r="J13" s="11"/>
      <c r="K13" s="10" t="s">
        <v>63</v>
      </c>
      <c r="L13" s="11"/>
      <c r="M13" s="12" t="s">
        <v>61</v>
      </c>
      <c r="N13" s="13"/>
      <c r="O13" s="10" t="s">
        <v>64</v>
      </c>
      <c r="P13" s="11"/>
      <c r="Q13" s="16" t="s">
        <v>65</v>
      </c>
      <c r="R13" s="17"/>
      <c r="S13" s="14" t="s">
        <v>59</v>
      </c>
      <c r="T13" s="15"/>
      <c r="U13" s="18" t="s">
        <v>60</v>
      </c>
      <c r="V13" s="11"/>
      <c r="W13" s="16" t="s">
        <v>65</v>
      </c>
      <c r="X13" s="17"/>
    </row>
    <row r="14" spans="1:24" x14ac:dyDescent="0.25">
      <c r="A14" s="10" t="s">
        <v>66</v>
      </c>
      <c r="B14" s="11"/>
      <c r="C14" s="18" t="s">
        <v>67</v>
      </c>
      <c r="D14" s="11"/>
      <c r="E14" s="10" t="s">
        <v>67</v>
      </c>
      <c r="F14" s="11"/>
      <c r="G14" s="14" t="s">
        <v>68</v>
      </c>
      <c r="H14" s="15"/>
      <c r="I14" s="10" t="s">
        <v>69</v>
      </c>
      <c r="J14" s="11"/>
      <c r="K14" s="16" t="s">
        <v>70</v>
      </c>
      <c r="L14" s="17"/>
      <c r="M14" s="14" t="s">
        <v>68</v>
      </c>
      <c r="N14" s="15"/>
      <c r="O14" s="10" t="s">
        <v>71</v>
      </c>
      <c r="P14" s="11"/>
      <c r="Q14" s="12" t="s">
        <v>72</v>
      </c>
      <c r="R14" s="13"/>
      <c r="S14" s="10" t="s">
        <v>66</v>
      </c>
      <c r="T14" s="11"/>
      <c r="U14" s="10" t="s">
        <v>67</v>
      </c>
      <c r="V14" s="11"/>
      <c r="W14" s="12" t="s">
        <v>72</v>
      </c>
      <c r="X14" s="13"/>
    </row>
    <row r="15" spans="1:24" x14ac:dyDescent="0.25">
      <c r="A15" s="10" t="s">
        <v>73</v>
      </c>
      <c r="B15" s="11"/>
      <c r="C15" s="16" t="s">
        <v>74</v>
      </c>
      <c r="D15" s="17"/>
      <c r="E15" s="16" t="s">
        <v>74</v>
      </c>
      <c r="F15" s="17"/>
      <c r="G15" s="10" t="s">
        <v>75</v>
      </c>
      <c r="H15" s="11"/>
      <c r="I15" s="10" t="s">
        <v>76</v>
      </c>
      <c r="J15" s="11"/>
      <c r="K15" s="12" t="s">
        <v>77</v>
      </c>
      <c r="L15" s="13"/>
      <c r="M15" s="10" t="s">
        <v>75</v>
      </c>
      <c r="N15" s="11"/>
      <c r="O15" s="10" t="s">
        <v>78</v>
      </c>
      <c r="P15" s="19"/>
      <c r="Q15" s="14" t="s">
        <v>79</v>
      </c>
      <c r="R15" s="15"/>
      <c r="S15" s="10" t="s">
        <v>73</v>
      </c>
      <c r="T15" s="11"/>
      <c r="U15" s="16" t="s">
        <v>74</v>
      </c>
      <c r="V15" s="17"/>
      <c r="W15" s="14" t="s">
        <v>79</v>
      </c>
      <c r="X15" s="15"/>
    </row>
    <row r="16" spans="1:24" x14ac:dyDescent="0.25">
      <c r="A16" s="10" t="s">
        <v>80</v>
      </c>
      <c r="B16" s="11"/>
      <c r="C16" s="12" t="s">
        <v>81</v>
      </c>
      <c r="D16" s="13"/>
      <c r="E16" s="12" t="s">
        <v>81</v>
      </c>
      <c r="F16" s="13"/>
      <c r="G16" s="10" t="s">
        <v>82</v>
      </c>
      <c r="H16" s="11"/>
      <c r="I16" s="10" t="s">
        <v>83</v>
      </c>
      <c r="J16" s="11"/>
      <c r="K16" s="14" t="s">
        <v>84</v>
      </c>
      <c r="L16" s="15"/>
      <c r="M16" s="10" t="s">
        <v>82</v>
      </c>
      <c r="N16" s="11"/>
      <c r="O16" s="16" t="s">
        <v>85</v>
      </c>
      <c r="P16" s="17"/>
      <c r="Q16" s="10" t="s">
        <v>86</v>
      </c>
      <c r="R16" s="11"/>
      <c r="S16" s="10" t="s">
        <v>80</v>
      </c>
      <c r="T16" s="11"/>
      <c r="U16" s="12" t="s">
        <v>81</v>
      </c>
      <c r="V16" s="13"/>
      <c r="W16" s="10" t="s">
        <v>86</v>
      </c>
      <c r="X16" s="11"/>
    </row>
    <row r="17" spans="1:24" x14ac:dyDescent="0.25">
      <c r="A17" s="18" t="s">
        <v>87</v>
      </c>
      <c r="B17" s="11"/>
      <c r="C17" s="14" t="s">
        <v>88</v>
      </c>
      <c r="D17" s="15"/>
      <c r="E17" s="14" t="s">
        <v>88</v>
      </c>
      <c r="F17" s="15"/>
      <c r="G17" s="10" t="s">
        <v>89</v>
      </c>
      <c r="H17" s="11"/>
      <c r="I17" s="16" t="s">
        <v>90</v>
      </c>
      <c r="J17" s="17"/>
      <c r="K17" s="10" t="s">
        <v>91</v>
      </c>
      <c r="L17" s="11"/>
      <c r="M17" s="10" t="s">
        <v>89</v>
      </c>
      <c r="N17" s="19"/>
      <c r="O17" s="12" t="s">
        <v>92</v>
      </c>
      <c r="P17" s="13"/>
      <c r="Q17" s="10" t="s">
        <v>93</v>
      </c>
      <c r="R17" s="11"/>
      <c r="S17" s="10" t="s">
        <v>87</v>
      </c>
      <c r="T17" s="11"/>
      <c r="U17" s="14" t="s">
        <v>88</v>
      </c>
      <c r="V17" s="15"/>
      <c r="W17" s="10" t="s">
        <v>93</v>
      </c>
      <c r="X17" s="11"/>
    </row>
    <row r="18" spans="1:24" x14ac:dyDescent="0.25">
      <c r="A18" s="16" t="s">
        <v>94</v>
      </c>
      <c r="B18" s="17"/>
      <c r="C18" s="10" t="s">
        <v>95</v>
      </c>
      <c r="D18" s="11"/>
      <c r="E18" s="10" t="s">
        <v>95</v>
      </c>
      <c r="F18" s="11"/>
      <c r="G18" s="10" t="s">
        <v>96</v>
      </c>
      <c r="H18" s="11"/>
      <c r="I18" s="12" t="s">
        <v>97</v>
      </c>
      <c r="J18" s="13"/>
      <c r="K18" s="10" t="s">
        <v>98</v>
      </c>
      <c r="L18" s="11"/>
      <c r="M18" s="10" t="s">
        <v>96</v>
      </c>
      <c r="N18" s="11"/>
      <c r="O18" s="14" t="s">
        <v>99</v>
      </c>
      <c r="P18" s="15"/>
      <c r="Q18" s="10" t="s">
        <v>100</v>
      </c>
      <c r="R18" s="11"/>
      <c r="S18" s="16" t="s">
        <v>94</v>
      </c>
      <c r="T18" s="17"/>
      <c r="U18" s="10" t="s">
        <v>95</v>
      </c>
      <c r="V18" s="11"/>
      <c r="W18" s="18" t="s">
        <v>100</v>
      </c>
      <c r="X18" s="11"/>
    </row>
    <row r="19" spans="1:24" x14ac:dyDescent="0.25">
      <c r="A19" s="12" t="s">
        <v>101</v>
      </c>
      <c r="B19" s="13"/>
      <c r="C19" s="10" t="s">
        <v>102</v>
      </c>
      <c r="D19" s="11"/>
      <c r="E19" s="10" t="s">
        <v>102</v>
      </c>
      <c r="F19" s="11"/>
      <c r="G19" s="16" t="s">
        <v>103</v>
      </c>
      <c r="H19" s="17"/>
      <c r="I19" s="14" t="s">
        <v>104</v>
      </c>
      <c r="J19" s="15"/>
      <c r="K19" s="10" t="s">
        <v>105</v>
      </c>
      <c r="L19" s="11"/>
      <c r="M19" s="16" t="s">
        <v>103</v>
      </c>
      <c r="N19" s="17"/>
      <c r="O19" s="10" t="s">
        <v>106</v>
      </c>
      <c r="P19" s="11"/>
      <c r="Q19" s="10" t="s">
        <v>107</v>
      </c>
      <c r="R19" s="19"/>
      <c r="S19" s="12" t="s">
        <v>101</v>
      </c>
      <c r="T19" s="13"/>
      <c r="U19" s="10" t="s">
        <v>102</v>
      </c>
      <c r="V19" s="11"/>
      <c r="W19" s="10" t="s">
        <v>107</v>
      </c>
      <c r="X19" s="11"/>
    </row>
    <row r="20" spans="1:24" x14ac:dyDescent="0.25">
      <c r="A20" s="14" t="s">
        <v>108</v>
      </c>
      <c r="B20" s="15"/>
      <c r="C20" s="10" t="s">
        <v>109</v>
      </c>
      <c r="D20" s="11"/>
      <c r="E20" s="10" t="s">
        <v>109</v>
      </c>
      <c r="F20" s="11"/>
      <c r="G20" s="12" t="s">
        <v>110</v>
      </c>
      <c r="H20" s="13"/>
      <c r="I20" s="10" t="s">
        <v>111</v>
      </c>
      <c r="J20" s="11"/>
      <c r="K20" s="10" t="s">
        <v>112</v>
      </c>
      <c r="L20" s="19"/>
      <c r="M20" s="12" t="s">
        <v>110</v>
      </c>
      <c r="N20" s="13"/>
      <c r="O20" s="10" t="s">
        <v>113</v>
      </c>
      <c r="P20" s="11"/>
      <c r="Q20" s="16" t="s">
        <v>114</v>
      </c>
      <c r="R20" s="17"/>
      <c r="S20" s="14" t="s">
        <v>108</v>
      </c>
      <c r="T20" s="15"/>
      <c r="U20" s="18" t="s">
        <v>109</v>
      </c>
      <c r="V20" s="11"/>
      <c r="W20" s="16" t="s">
        <v>114</v>
      </c>
      <c r="X20" s="17"/>
    </row>
    <row r="21" spans="1:24" x14ac:dyDescent="0.25">
      <c r="A21" s="10" t="s">
        <v>115</v>
      </c>
      <c r="B21" s="11"/>
      <c r="C21" s="18" t="s">
        <v>116</v>
      </c>
      <c r="D21" s="11"/>
      <c r="E21" s="10" t="s">
        <v>116</v>
      </c>
      <c r="F21" s="11"/>
      <c r="G21" s="14" t="s">
        <v>117</v>
      </c>
      <c r="H21" s="15"/>
      <c r="I21" s="10" t="s">
        <v>118</v>
      </c>
      <c r="J21" s="11"/>
      <c r="K21" s="16" t="s">
        <v>119</v>
      </c>
      <c r="L21" s="17"/>
      <c r="M21" s="14" t="s">
        <v>117</v>
      </c>
      <c r="N21" s="15"/>
      <c r="O21" s="10" t="s">
        <v>120</v>
      </c>
      <c r="P21" s="11"/>
      <c r="Q21" s="12" t="s">
        <v>121</v>
      </c>
      <c r="R21" s="13"/>
      <c r="S21" s="10" t="s">
        <v>115</v>
      </c>
      <c r="T21" s="11"/>
      <c r="U21" s="10" t="s">
        <v>116</v>
      </c>
      <c r="V21" s="11"/>
      <c r="W21" s="12" t="s">
        <v>121</v>
      </c>
      <c r="X21" s="13"/>
    </row>
    <row r="22" spans="1:24" x14ac:dyDescent="0.25">
      <c r="A22" s="10" t="s">
        <v>122</v>
      </c>
      <c r="B22" s="11"/>
      <c r="C22" s="16" t="s">
        <v>123</v>
      </c>
      <c r="D22" s="17"/>
      <c r="E22" s="16" t="s">
        <v>123</v>
      </c>
      <c r="F22" s="17"/>
      <c r="G22" s="10" t="s">
        <v>124</v>
      </c>
      <c r="H22" s="11"/>
      <c r="I22" s="10" t="s">
        <v>125</v>
      </c>
      <c r="J22" s="11"/>
      <c r="K22" s="12" t="s">
        <v>126</v>
      </c>
      <c r="L22" s="13"/>
      <c r="M22" s="10" t="s">
        <v>124</v>
      </c>
      <c r="N22" s="11"/>
      <c r="O22" s="10" t="s">
        <v>127</v>
      </c>
      <c r="P22" s="19"/>
      <c r="Q22" s="14" t="s">
        <v>128</v>
      </c>
      <c r="R22" s="15"/>
      <c r="S22" s="10" t="s">
        <v>122</v>
      </c>
      <c r="T22" s="11"/>
      <c r="U22" s="16" t="s">
        <v>123</v>
      </c>
      <c r="V22" s="17"/>
      <c r="W22" s="14" t="s">
        <v>128</v>
      </c>
      <c r="X22" s="15"/>
    </row>
    <row r="23" spans="1:24" x14ac:dyDescent="0.25">
      <c r="A23" s="10" t="s">
        <v>129</v>
      </c>
      <c r="B23" s="11"/>
      <c r="C23" s="12" t="s">
        <v>130</v>
      </c>
      <c r="D23" s="13"/>
      <c r="E23" s="12" t="s">
        <v>130</v>
      </c>
      <c r="F23" s="13"/>
      <c r="G23" s="10" t="s">
        <v>131</v>
      </c>
      <c r="H23" s="11"/>
      <c r="I23" s="10" t="s">
        <v>132</v>
      </c>
      <c r="J23" s="11"/>
      <c r="K23" s="14" t="s">
        <v>133</v>
      </c>
      <c r="L23" s="15"/>
      <c r="M23" s="10" t="s">
        <v>131</v>
      </c>
      <c r="N23" s="11"/>
      <c r="O23" s="16" t="s">
        <v>134</v>
      </c>
      <c r="P23" s="17"/>
      <c r="Q23" s="10" t="s">
        <v>135</v>
      </c>
      <c r="R23" s="11"/>
      <c r="S23" s="10" t="s">
        <v>129</v>
      </c>
      <c r="T23" s="11"/>
      <c r="U23" s="12" t="s">
        <v>130</v>
      </c>
      <c r="V23" s="13"/>
      <c r="W23" s="10" t="s">
        <v>135</v>
      </c>
      <c r="X23" s="11"/>
    </row>
    <row r="24" spans="1:24" x14ac:dyDescent="0.25">
      <c r="A24" s="18" t="s">
        <v>136</v>
      </c>
      <c r="B24" s="11"/>
      <c r="C24" s="14" t="s">
        <v>137</v>
      </c>
      <c r="D24" s="15"/>
      <c r="E24" s="14" t="s">
        <v>137</v>
      </c>
      <c r="F24" s="15"/>
      <c r="G24" s="10" t="s">
        <v>138</v>
      </c>
      <c r="H24" s="11"/>
      <c r="I24" s="16" t="s">
        <v>139</v>
      </c>
      <c r="J24" s="17"/>
      <c r="K24" s="10" t="s">
        <v>140</v>
      </c>
      <c r="L24" s="11"/>
      <c r="M24" s="10" t="s">
        <v>138</v>
      </c>
      <c r="N24" s="19"/>
      <c r="O24" s="12" t="s">
        <v>141</v>
      </c>
      <c r="P24" s="13"/>
      <c r="Q24" s="10" t="s">
        <v>142</v>
      </c>
      <c r="R24" s="11"/>
      <c r="S24" s="10" t="s">
        <v>136</v>
      </c>
      <c r="T24" s="11"/>
      <c r="U24" s="14" t="s">
        <v>137</v>
      </c>
      <c r="V24" s="15"/>
      <c r="W24" s="10" t="s">
        <v>142</v>
      </c>
      <c r="X24" s="11"/>
    </row>
    <row r="25" spans="1:24" x14ac:dyDescent="0.25">
      <c r="A25" s="16" t="s">
        <v>143</v>
      </c>
      <c r="B25" s="17"/>
      <c r="C25" s="10" t="s">
        <v>144</v>
      </c>
      <c r="D25" s="11"/>
      <c r="E25" s="10" t="s">
        <v>144</v>
      </c>
      <c r="F25" s="11"/>
      <c r="G25" s="10" t="s">
        <v>145</v>
      </c>
      <c r="H25" s="11"/>
      <c r="I25" s="12" t="s">
        <v>146</v>
      </c>
      <c r="J25" s="13"/>
      <c r="K25" s="10" t="s">
        <v>147</v>
      </c>
      <c r="L25" s="11"/>
      <c r="M25" s="10" t="s">
        <v>145</v>
      </c>
      <c r="N25" s="11"/>
      <c r="O25" s="14" t="s">
        <v>148</v>
      </c>
      <c r="P25" s="15"/>
      <c r="Q25" s="10" t="s">
        <v>149</v>
      </c>
      <c r="R25" s="11"/>
      <c r="S25" s="16" t="s">
        <v>143</v>
      </c>
      <c r="T25" s="17"/>
      <c r="U25" s="10" t="s">
        <v>144</v>
      </c>
      <c r="V25" s="11"/>
      <c r="W25" s="18" t="s">
        <v>149</v>
      </c>
      <c r="X25" s="11"/>
    </row>
    <row r="26" spans="1:24" x14ac:dyDescent="0.25">
      <c r="A26" s="12" t="s">
        <v>150</v>
      </c>
      <c r="B26" s="13"/>
      <c r="C26" s="10" t="s">
        <v>151</v>
      </c>
      <c r="D26" s="11"/>
      <c r="E26" s="10" t="s">
        <v>151</v>
      </c>
      <c r="F26" s="11"/>
      <c r="G26" s="16" t="s">
        <v>152</v>
      </c>
      <c r="H26" s="17"/>
      <c r="I26" s="14" t="s">
        <v>153</v>
      </c>
      <c r="J26" s="15"/>
      <c r="K26" s="18" t="s">
        <v>154</v>
      </c>
      <c r="L26" s="11"/>
      <c r="M26" s="16" t="s">
        <v>152</v>
      </c>
      <c r="N26" s="17"/>
      <c r="O26" s="10" t="s">
        <v>155</v>
      </c>
      <c r="P26" s="11"/>
      <c r="Q26" s="10" t="s">
        <v>156</v>
      </c>
      <c r="R26" s="11"/>
      <c r="S26" s="12" t="s">
        <v>150</v>
      </c>
      <c r="T26" s="13"/>
      <c r="U26" s="10" t="s">
        <v>151</v>
      </c>
      <c r="V26" s="11"/>
      <c r="W26" s="10" t="s">
        <v>156</v>
      </c>
      <c r="X26" s="11"/>
    </row>
    <row r="27" spans="1:24" x14ac:dyDescent="0.25">
      <c r="A27" s="14" t="s">
        <v>157</v>
      </c>
      <c r="B27" s="15"/>
      <c r="C27" s="10" t="s">
        <v>158</v>
      </c>
      <c r="D27" s="11"/>
      <c r="E27" s="18" t="s">
        <v>158</v>
      </c>
      <c r="F27" s="11"/>
      <c r="G27" s="12" t="s">
        <v>159</v>
      </c>
      <c r="H27" s="13"/>
      <c r="I27" s="10" t="s">
        <v>160</v>
      </c>
      <c r="J27" s="11"/>
      <c r="K27" s="10" t="s">
        <v>161</v>
      </c>
      <c r="L27" s="11"/>
      <c r="M27" s="12" t="s">
        <v>159</v>
      </c>
      <c r="N27" s="13"/>
      <c r="O27" s="10" t="s">
        <v>162</v>
      </c>
      <c r="P27" s="11"/>
      <c r="Q27" s="16" t="s">
        <v>163</v>
      </c>
      <c r="R27" s="17"/>
      <c r="S27" s="14" t="s">
        <v>157</v>
      </c>
      <c r="T27" s="15"/>
      <c r="U27" s="18" t="s">
        <v>158</v>
      </c>
      <c r="V27" s="11"/>
      <c r="W27" s="16" t="s">
        <v>163</v>
      </c>
      <c r="X27" s="17"/>
    </row>
    <row r="28" spans="1:24" x14ac:dyDescent="0.25">
      <c r="A28" s="10" t="s">
        <v>164</v>
      </c>
      <c r="B28" s="11"/>
      <c r="C28" s="18" t="s">
        <v>165</v>
      </c>
      <c r="D28" s="11"/>
      <c r="E28" s="10" t="s">
        <v>165</v>
      </c>
      <c r="F28" s="11"/>
      <c r="G28" s="14" t="s">
        <v>166</v>
      </c>
      <c r="H28" s="15"/>
      <c r="I28" s="10" t="s">
        <v>167</v>
      </c>
      <c r="J28" s="11"/>
      <c r="K28" s="16" t="s">
        <v>168</v>
      </c>
      <c r="L28" s="17"/>
      <c r="M28" s="14" t="s">
        <v>166</v>
      </c>
      <c r="N28" s="15"/>
      <c r="O28" s="18" t="s">
        <v>169</v>
      </c>
      <c r="P28" s="11"/>
      <c r="Q28" s="12" t="s">
        <v>170</v>
      </c>
      <c r="R28" s="13"/>
      <c r="S28" s="10" t="s">
        <v>164</v>
      </c>
      <c r="T28" s="11"/>
      <c r="U28" s="10" t="s">
        <v>165</v>
      </c>
      <c r="V28" s="11"/>
      <c r="W28" s="12" t="s">
        <v>170</v>
      </c>
      <c r="X28" s="13"/>
    </row>
    <row r="29" spans="1:24" x14ac:dyDescent="0.25">
      <c r="A29" s="10" t="s">
        <v>171</v>
      </c>
      <c r="B29" s="11"/>
      <c r="C29" s="16" t="s">
        <v>172</v>
      </c>
      <c r="D29" s="17"/>
      <c r="E29" s="16" t="s">
        <v>172</v>
      </c>
      <c r="F29" s="17"/>
      <c r="G29" s="10" t="s">
        <v>173</v>
      </c>
      <c r="H29" s="11"/>
      <c r="I29" s="18" t="s">
        <v>174</v>
      </c>
      <c r="J29" s="11"/>
      <c r="K29" s="12" t="s">
        <v>175</v>
      </c>
      <c r="L29" s="13"/>
      <c r="M29" s="10" t="s">
        <v>173</v>
      </c>
      <c r="N29" s="11"/>
      <c r="O29" s="10" t="s">
        <v>176</v>
      </c>
      <c r="P29" s="11"/>
      <c r="Q29" s="14" t="s">
        <v>177</v>
      </c>
      <c r="R29" s="15"/>
      <c r="S29" s="10" t="s">
        <v>171</v>
      </c>
      <c r="T29" s="11"/>
      <c r="U29" s="16" t="s">
        <v>172</v>
      </c>
      <c r="V29" s="17"/>
      <c r="W29" s="14" t="s">
        <v>177</v>
      </c>
      <c r="X29" s="15"/>
    </row>
    <row r="30" spans="1:24" x14ac:dyDescent="0.25">
      <c r="A30" s="10" t="s">
        <v>178</v>
      </c>
      <c r="B30" s="11"/>
      <c r="C30" s="12" t="s">
        <v>179</v>
      </c>
      <c r="D30" s="13"/>
      <c r="E30" s="12" t="s">
        <v>179</v>
      </c>
      <c r="F30" s="13"/>
      <c r="G30" s="10" t="s">
        <v>180</v>
      </c>
      <c r="H30" s="11"/>
      <c r="I30" s="10" t="s">
        <v>181</v>
      </c>
      <c r="J30" s="11"/>
      <c r="K30" s="14" t="s">
        <v>182</v>
      </c>
      <c r="L30" s="15"/>
      <c r="M30" s="10" t="s">
        <v>180</v>
      </c>
      <c r="N30" s="11"/>
      <c r="O30" s="16" t="s">
        <v>183</v>
      </c>
      <c r="P30" s="17"/>
      <c r="Q30" s="10" t="s">
        <v>184</v>
      </c>
      <c r="R30" s="11"/>
      <c r="S30" s="18" t="s">
        <v>178</v>
      </c>
      <c r="T30" s="11"/>
      <c r="U30" s="12" t="s">
        <v>179</v>
      </c>
      <c r="V30" s="13"/>
      <c r="W30" s="10" t="s">
        <v>184</v>
      </c>
      <c r="X30" s="11"/>
    </row>
    <row r="31" spans="1:24" x14ac:dyDescent="0.25">
      <c r="A31" s="18" t="s">
        <v>185</v>
      </c>
      <c r="B31" s="11"/>
      <c r="C31" s="14" t="s">
        <v>186</v>
      </c>
      <c r="D31" s="15"/>
      <c r="E31" s="14" t="s">
        <v>186</v>
      </c>
      <c r="F31" s="15"/>
      <c r="G31" s="18" t="s">
        <v>187</v>
      </c>
      <c r="H31" s="11"/>
      <c r="I31" s="16" t="s">
        <v>188</v>
      </c>
      <c r="J31" s="17"/>
      <c r="K31" s="10" t="s">
        <v>189</v>
      </c>
      <c r="L31" s="11"/>
      <c r="M31" s="18" t="s">
        <v>187</v>
      </c>
      <c r="N31" s="11"/>
      <c r="O31" s="12" t="s">
        <v>190</v>
      </c>
      <c r="P31" s="13"/>
      <c r="Q31" s="10" t="s">
        <v>191</v>
      </c>
      <c r="R31" s="11"/>
      <c r="S31" s="10" t="s">
        <v>185</v>
      </c>
      <c r="T31" s="11"/>
      <c r="U31" s="14" t="s">
        <v>186</v>
      </c>
      <c r="V31" s="15"/>
      <c r="W31" s="10" t="s">
        <v>191</v>
      </c>
      <c r="X31" s="11"/>
    </row>
    <row r="32" spans="1:24" x14ac:dyDescent="0.25">
      <c r="A32" s="16" t="s">
        <v>192</v>
      </c>
      <c r="B32" s="17"/>
      <c r="C32" s="10" t="s">
        <v>193</v>
      </c>
      <c r="D32" s="11"/>
      <c r="E32" s="10" t="s">
        <v>193</v>
      </c>
      <c r="F32" s="11"/>
      <c r="G32" s="10" t="s">
        <v>194</v>
      </c>
      <c r="H32" s="11"/>
      <c r="I32" s="12" t="s">
        <v>195</v>
      </c>
      <c r="J32" s="13"/>
      <c r="K32" s="10" t="s">
        <v>196</v>
      </c>
      <c r="L32" s="11"/>
      <c r="M32" s="10" t="s">
        <v>194</v>
      </c>
      <c r="N32" s="11"/>
      <c r="O32" s="14" t="s">
        <v>197</v>
      </c>
      <c r="P32" s="15"/>
      <c r="Q32" s="18" t="s">
        <v>198</v>
      </c>
      <c r="R32" s="11"/>
      <c r="S32" s="16" t="s">
        <v>192</v>
      </c>
      <c r="T32" s="17"/>
      <c r="U32" s="10" t="s">
        <v>193</v>
      </c>
      <c r="V32" s="11"/>
      <c r="W32" s="18" t="s">
        <v>198</v>
      </c>
      <c r="X32" s="11"/>
    </row>
    <row r="33" spans="1:24" x14ac:dyDescent="0.25">
      <c r="A33" s="12" t="s">
        <v>199</v>
      </c>
      <c r="B33" s="13"/>
      <c r="C33" s="10" t="s">
        <v>200</v>
      </c>
      <c r="D33" s="11"/>
      <c r="E33" s="10" t="s">
        <v>200</v>
      </c>
      <c r="F33" s="11"/>
      <c r="G33" s="16" t="s">
        <v>201</v>
      </c>
      <c r="H33" s="17"/>
      <c r="I33" s="14" t="s">
        <v>202</v>
      </c>
      <c r="J33" s="15"/>
      <c r="K33" s="18" t="s">
        <v>203</v>
      </c>
      <c r="L33" s="11"/>
      <c r="M33" s="16" t="s">
        <v>201</v>
      </c>
      <c r="N33" s="17"/>
      <c r="O33" s="10" t="s">
        <v>204</v>
      </c>
      <c r="P33" s="11"/>
      <c r="Q33" s="10" t="s">
        <v>205</v>
      </c>
      <c r="R33" s="11"/>
      <c r="S33" s="12" t="s">
        <v>199</v>
      </c>
      <c r="T33" s="13"/>
      <c r="U33" s="10" t="s">
        <v>200</v>
      </c>
      <c r="V33" s="11"/>
      <c r="W33" s="10" t="s">
        <v>205</v>
      </c>
      <c r="X33" s="11"/>
    </row>
    <row r="34" spans="1:24" x14ac:dyDescent="0.25">
      <c r="A34" s="14" t="s">
        <v>206</v>
      </c>
      <c r="B34" s="15"/>
      <c r="C34" s="10" t="s">
        <v>207</v>
      </c>
      <c r="D34" s="11"/>
      <c r="E34" s="18" t="s">
        <v>207</v>
      </c>
      <c r="F34" s="11"/>
      <c r="G34" s="12" t="s">
        <v>208</v>
      </c>
      <c r="H34" s="13"/>
      <c r="I34" s="10" t="s">
        <v>209</v>
      </c>
      <c r="J34" s="11"/>
      <c r="K34" s="10" t="s">
        <v>210</v>
      </c>
      <c r="L34" s="11"/>
      <c r="M34" s="12" t="s">
        <v>208</v>
      </c>
      <c r="N34" s="13"/>
      <c r="O34" s="10" t="s">
        <v>211</v>
      </c>
      <c r="P34" s="11"/>
      <c r="Q34" s="16" t="s">
        <v>212</v>
      </c>
      <c r="R34" s="17"/>
      <c r="S34" s="14" t="s">
        <v>206</v>
      </c>
      <c r="T34" s="15"/>
      <c r="U34" s="18" t="s">
        <v>207</v>
      </c>
      <c r="V34" s="11"/>
      <c r="W34" s="16" t="s">
        <v>212</v>
      </c>
      <c r="X34" s="17"/>
    </row>
    <row r="35" spans="1:24" x14ac:dyDescent="0.25">
      <c r="A35" s="10" t="s">
        <v>213</v>
      </c>
      <c r="B35" s="11"/>
      <c r="C35" s="20" t="s">
        <v>214</v>
      </c>
      <c r="D35" s="21"/>
      <c r="E35" s="10" t="s">
        <v>214</v>
      </c>
      <c r="F35" s="11"/>
      <c r="G35" s="14" t="s">
        <v>215</v>
      </c>
      <c r="H35" s="15"/>
      <c r="I35" s="10" t="s">
        <v>216</v>
      </c>
      <c r="J35" s="11"/>
      <c r="K35" s="16" t="s">
        <v>217</v>
      </c>
      <c r="L35" s="17"/>
      <c r="M35" s="14" t="s">
        <v>215</v>
      </c>
      <c r="N35" s="15"/>
      <c r="O35" s="18" t="s">
        <v>218</v>
      </c>
      <c r="P35" s="11"/>
      <c r="Q35" s="12" t="s">
        <v>219</v>
      </c>
      <c r="R35" s="22"/>
      <c r="S35" s="10" t="s">
        <v>213</v>
      </c>
      <c r="T35" s="11"/>
      <c r="U35" s="10" t="s">
        <v>214</v>
      </c>
      <c r="V35" s="11"/>
      <c r="W35" s="12" t="s">
        <v>219</v>
      </c>
      <c r="X35" s="22"/>
    </row>
    <row r="36" spans="1:24" x14ac:dyDescent="0.25">
      <c r="A36" s="10" t="s">
        <v>220</v>
      </c>
      <c r="B36" s="11"/>
      <c r="C36" s="23"/>
      <c r="D36" s="24"/>
      <c r="E36" s="16" t="s">
        <v>221</v>
      </c>
      <c r="F36" s="17"/>
      <c r="G36" s="10" t="s">
        <v>222</v>
      </c>
      <c r="H36" s="11"/>
      <c r="I36" s="18" t="s">
        <v>223</v>
      </c>
      <c r="J36" s="11"/>
      <c r="K36" s="12" t="s">
        <v>224</v>
      </c>
      <c r="L36" s="22"/>
      <c r="M36" s="10" t="s">
        <v>222</v>
      </c>
      <c r="N36" s="11"/>
      <c r="O36" s="10" t="s">
        <v>225</v>
      </c>
      <c r="P36" s="11"/>
      <c r="Q36" s="14" t="s">
        <v>226</v>
      </c>
      <c r="R36" s="15"/>
      <c r="S36" s="10" t="s">
        <v>220</v>
      </c>
      <c r="T36" s="11"/>
      <c r="U36" s="16" t="s">
        <v>221</v>
      </c>
      <c r="V36" s="17"/>
      <c r="W36" s="14" t="s">
        <v>226</v>
      </c>
      <c r="X36" s="15"/>
    </row>
    <row r="37" spans="1:24" x14ac:dyDescent="0.25">
      <c r="A37" s="10" t="s">
        <v>227</v>
      </c>
      <c r="B37" s="11"/>
      <c r="C37" s="23"/>
      <c r="D37" s="24"/>
      <c r="E37" s="12" t="s">
        <v>228</v>
      </c>
      <c r="F37" s="22"/>
      <c r="G37" s="25" t="s">
        <v>229</v>
      </c>
      <c r="H37" s="21"/>
      <c r="I37" s="10" t="s">
        <v>230</v>
      </c>
      <c r="J37" s="11"/>
      <c r="K37" s="26" t="s">
        <v>231</v>
      </c>
      <c r="L37" s="27"/>
      <c r="M37" s="10" t="s">
        <v>229</v>
      </c>
      <c r="N37" s="11"/>
      <c r="O37" s="16" t="s">
        <v>232</v>
      </c>
      <c r="P37" s="17"/>
      <c r="Q37" s="25" t="s">
        <v>233</v>
      </c>
      <c r="R37" s="21"/>
      <c r="S37" s="18" t="s">
        <v>227</v>
      </c>
      <c r="T37" s="11"/>
      <c r="U37" s="28" t="s">
        <v>228</v>
      </c>
      <c r="V37" s="29"/>
      <c r="W37" s="10" t="s">
        <v>233</v>
      </c>
      <c r="X37" s="11"/>
    </row>
    <row r="38" spans="1:24" x14ac:dyDescent="0.25">
      <c r="A38" s="20" t="s">
        <v>234</v>
      </c>
      <c r="B38" s="21"/>
      <c r="C38" s="23"/>
      <c r="D38" s="24"/>
      <c r="E38" s="26" t="s">
        <v>235</v>
      </c>
      <c r="F38" s="27"/>
      <c r="G38" s="23"/>
      <c r="H38" s="24"/>
      <c r="I38" s="28" t="s">
        <v>236</v>
      </c>
      <c r="J38" s="29"/>
      <c r="K38" s="23"/>
      <c r="L38" s="24"/>
      <c r="M38" s="20" t="s">
        <v>237</v>
      </c>
      <c r="N38" s="21"/>
      <c r="O38" s="28" t="s">
        <v>238</v>
      </c>
      <c r="P38" s="29"/>
      <c r="Q38" s="23"/>
      <c r="R38" s="24"/>
      <c r="S38" s="25" t="s">
        <v>234</v>
      </c>
      <c r="T38" s="21"/>
      <c r="U38" s="23"/>
      <c r="V38" s="24"/>
      <c r="W38" s="25" t="s">
        <v>239</v>
      </c>
      <c r="X38" s="21"/>
    </row>
  </sheetData>
  <sheetProtection selectLockedCells="1" selectUnlockedCells="1"/>
  <mergeCells count="12">
    <mergeCell ref="W7:X7"/>
    <mergeCell ref="A7:B7"/>
    <mergeCell ref="C7:D7"/>
    <mergeCell ref="E7:F7"/>
    <mergeCell ref="G7:H7"/>
    <mergeCell ref="I7:J7"/>
    <mergeCell ref="K7:L7"/>
    <mergeCell ref="M7:N7"/>
    <mergeCell ref="O7:P7"/>
    <mergeCell ref="Q7:R7"/>
    <mergeCell ref="S7:T7"/>
    <mergeCell ref="U7:V7"/>
  </mergeCells>
  <phoneticPr fontId="0" type="noConversion"/>
  <pageMargins left="0.7" right="0.7" top="0.75" bottom="0.75" header="0.51180555555555551" footer="0.51180555555555551"/>
  <pageSetup paperSize="9" firstPageNumber="0"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7"/>
  <sheetViews>
    <sheetView showGridLines="0" workbookViewId="0">
      <selection activeCell="E9" sqref="E9"/>
    </sheetView>
  </sheetViews>
  <sheetFormatPr baseColWidth="10" defaultColWidth="10.7109375" defaultRowHeight="15" x14ac:dyDescent="0.25"/>
  <cols>
    <col min="1" max="1" width="0.85546875" customWidth="1"/>
    <col min="2" max="2" width="50.140625" customWidth="1"/>
    <col min="3" max="3" width="1.140625" customWidth="1"/>
    <col min="4" max="4" width="4.28515625" customWidth="1"/>
    <col min="5" max="6" width="12.42578125" customWidth="1"/>
  </cols>
  <sheetData>
    <row r="1" spans="2:6" ht="30" x14ac:dyDescent="0.25">
      <c r="B1" s="30" t="s">
        <v>240</v>
      </c>
      <c r="C1" s="30"/>
      <c r="D1" s="31"/>
      <c r="E1" s="31"/>
      <c r="F1" s="31"/>
    </row>
    <row r="2" spans="2:6" x14ac:dyDescent="0.25">
      <c r="B2" s="30" t="s">
        <v>241</v>
      </c>
      <c r="C2" s="30"/>
      <c r="D2" s="31"/>
      <c r="E2" s="31"/>
      <c r="F2" s="31"/>
    </row>
    <row r="3" spans="2:6" x14ac:dyDescent="0.25">
      <c r="B3" s="32"/>
      <c r="C3" s="32"/>
      <c r="D3" s="33"/>
      <c r="E3" s="33"/>
      <c r="F3" s="33"/>
    </row>
    <row r="4" spans="2:6" ht="90" x14ac:dyDescent="0.25">
      <c r="B4" s="32" t="s">
        <v>242</v>
      </c>
      <c r="C4" s="32"/>
      <c r="D4" s="33"/>
      <c r="E4" s="33"/>
      <c r="F4" s="33"/>
    </row>
    <row r="5" spans="2:6" x14ac:dyDescent="0.25">
      <c r="B5" s="32"/>
      <c r="C5" s="32"/>
      <c r="D5" s="33"/>
      <c r="E5" s="33"/>
      <c r="F5" s="33"/>
    </row>
    <row r="6" spans="2:6" ht="45" x14ac:dyDescent="0.25">
      <c r="B6" s="30" t="s">
        <v>243</v>
      </c>
      <c r="C6" s="30"/>
      <c r="D6" s="31"/>
      <c r="E6" s="31" t="s">
        <v>244</v>
      </c>
      <c r="F6" s="31" t="s">
        <v>245</v>
      </c>
    </row>
    <row r="7" spans="2:6" x14ac:dyDescent="0.25">
      <c r="B7" s="32"/>
      <c r="C7" s="32"/>
      <c r="D7" s="33"/>
      <c r="E7" s="33"/>
      <c r="F7" s="33"/>
    </row>
    <row r="8" spans="2:6" ht="60" x14ac:dyDescent="0.25">
      <c r="B8" s="34" t="s">
        <v>246</v>
      </c>
      <c r="C8" s="35"/>
      <c r="D8" s="36"/>
      <c r="E8" s="36">
        <v>1</v>
      </c>
      <c r="F8" s="37"/>
    </row>
    <row r="9" spans="2:6" ht="45" x14ac:dyDescent="0.25">
      <c r="B9" s="38"/>
      <c r="C9" s="39"/>
      <c r="D9" s="40"/>
      <c r="E9" s="41" t="s">
        <v>247</v>
      </c>
      <c r="F9" s="42" t="s">
        <v>248</v>
      </c>
    </row>
    <row r="10" spans="2:6" x14ac:dyDescent="0.25">
      <c r="B10" s="32"/>
      <c r="C10" s="32"/>
      <c r="D10" s="33"/>
      <c r="E10" s="33"/>
      <c r="F10" s="33"/>
    </row>
    <row r="11" spans="2:6" ht="75" x14ac:dyDescent="0.25">
      <c r="B11" s="34" t="s">
        <v>249</v>
      </c>
      <c r="C11" s="35"/>
      <c r="D11" s="36"/>
      <c r="E11" s="36">
        <v>1</v>
      </c>
      <c r="F11" s="37"/>
    </row>
    <row r="12" spans="2:6" ht="45" x14ac:dyDescent="0.25">
      <c r="B12" s="38"/>
      <c r="C12" s="39"/>
      <c r="D12" s="40"/>
      <c r="E12" s="41" t="s">
        <v>247</v>
      </c>
      <c r="F12" s="42" t="s">
        <v>248</v>
      </c>
    </row>
    <row r="13" spans="2:6" x14ac:dyDescent="0.25">
      <c r="B13" s="32"/>
      <c r="C13" s="32"/>
      <c r="D13" s="33"/>
      <c r="E13" s="33"/>
      <c r="F13" s="33"/>
    </row>
    <row r="14" spans="2:6" x14ac:dyDescent="0.25">
      <c r="B14" s="32"/>
      <c r="C14" s="32"/>
      <c r="D14" s="33"/>
      <c r="E14" s="33"/>
      <c r="F14" s="33"/>
    </row>
    <row r="15" spans="2:6" x14ac:dyDescent="0.25">
      <c r="B15" s="30" t="s">
        <v>250</v>
      </c>
      <c r="C15" s="30"/>
      <c r="D15" s="31"/>
      <c r="E15" s="31"/>
      <c r="F15" s="31"/>
    </row>
    <row r="16" spans="2:6" x14ac:dyDescent="0.25">
      <c r="B16" s="32"/>
      <c r="C16" s="32"/>
      <c r="D16" s="33"/>
      <c r="E16" s="33"/>
      <c r="F16" s="33"/>
    </row>
    <row r="17" spans="2:6" ht="75" x14ac:dyDescent="0.25">
      <c r="B17" s="43" t="s">
        <v>251</v>
      </c>
      <c r="C17" s="44"/>
      <c r="D17" s="45"/>
      <c r="E17" s="45">
        <v>4</v>
      </c>
      <c r="F17" s="46" t="s">
        <v>248</v>
      </c>
    </row>
  </sheetData>
  <sheetProtection selectLockedCells="1" selectUnlockedCells="1"/>
  <phoneticPr fontId="0" type="noConversion"/>
  <hyperlinks>
    <hyperlink ref="E9" location="'donnée libéllés 2014'!N:N" display="donnée libéllés 2014'!N:N"/>
    <hyperlink ref="E12" location="'donnée libéllés 2014'!N:N" display="donnée libéllés 2014'!N:N"/>
  </hyperlinks>
  <pageMargins left="0.7" right="0.7" top="0.75" bottom="0.75" header="0.51180555555555551" footer="0.51180555555555551"/>
  <pageSetup paperSize="9" firstPageNumber="0"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workbookViewId="0">
      <selection activeCell="D3" sqref="D3"/>
    </sheetView>
  </sheetViews>
  <sheetFormatPr baseColWidth="10" defaultRowHeight="15" x14ac:dyDescent="0.25"/>
  <sheetData>
    <row r="1" spans="1:5" x14ac:dyDescent="0.25">
      <c r="A1" s="286">
        <f>DATE(2014,1,1)</f>
        <v>40178</v>
      </c>
      <c r="B1" s="285" t="s">
        <v>294</v>
      </c>
      <c r="E1" t="s">
        <v>306</v>
      </c>
    </row>
    <row r="2" spans="1:5" x14ac:dyDescent="0.25">
      <c r="A2" s="286">
        <f>DATE(2014,IF((25-MOD((11*MOD(2014-1900,19)+4-INT((7*MOD(2014-1900,19)+1)/19)),29)-MOD(2014-1900+INT((2014-1900)/4)+31-MOD((11*MOD(2014-1900,19)+4-INT((7*MOD(2014-1900,19)+1)/19)),29),7))&gt;0,4,3),IF((25-MOD((11*MOD(2014-1900,19)+4-INT((7*MOD(2014-1900,19)+1)/19)),29)-MOD(2014-1900+INT((2014-1900)/4)+31-MOD((11*MOD(2014-1900,19)+4-INT((7*MOD(2014-1900,19)+1)/19)),29),7))&gt;0,(25-MOD((11*MOD(2014-1900,19)+4-INT((7*MOD(2014-1900,19)+1)/19)),29)-MOD(2014-1900+INT((2014-1900)/4)+31-MOD((11*MOD(2014-1900,19)+4-INT((7*MOD(2014-1900,19)+1)/19)),29),7)),31+(25-MOD((11*MOD(2014-1900,19)+4-INT((7*MOD(2014-1900,19)+1)/19)),29)-MOD(2014-1900+INT((2014-1900)/4)+31-MOD((11*MOD(2014-1900,19)+4-INT((7*MOD(2014-1900,19)+1)/19)),29),7))))</f>
        <v>40287</v>
      </c>
      <c r="B2" s="287" t="s">
        <v>295</v>
      </c>
    </row>
    <row r="3" spans="1:5" x14ac:dyDescent="0.25">
      <c r="A3" s="286">
        <f>A2+1</f>
        <v>40288</v>
      </c>
      <c r="B3" s="285" t="s">
        <v>296</v>
      </c>
    </row>
    <row r="4" spans="1:5" x14ac:dyDescent="0.25">
      <c r="A4" s="286">
        <f>DATE(2014,5,1)</f>
        <v>40298</v>
      </c>
      <c r="B4" s="285" t="s">
        <v>297</v>
      </c>
    </row>
    <row r="5" spans="1:5" x14ac:dyDescent="0.25">
      <c r="A5" s="286">
        <f>DATE(2014,5,8)</f>
        <v>40305</v>
      </c>
      <c r="B5" s="285" t="s">
        <v>298</v>
      </c>
    </row>
    <row r="6" spans="1:5" x14ac:dyDescent="0.25">
      <c r="A6" s="286">
        <f>DATE(2014,IF((25-MOD((11*MOD(2014-1900,19)+4-INT((7*MOD(2014-1900,19)+1)/19)),29)-MOD(2014-1900+INT((2014-1900)/4)+31-MOD((11*MOD(2014-1900,19)+4-INT((7*MOD(2014-1900,19)+1)/19)),29),7))&gt;0,4,3),IF((25-MOD((11*MOD(2014-1900,19)+4-INT((7*MOD(2014-1900,19)+1)/19)),29)-MOD(2014-1900+INT((2014-1900)/4)+31-MOD((11*MOD(2014-1900,19)+4-INT((7*MOD(2014-1900,19)+1)/19)),29),7))&gt;0,(25-MOD((11*MOD(2014-1900,19)+4-INT((7*MOD(2014-1900,19)+1)/19)),29)-MOD(2014-1900+INT((2014-1900)/4)+31-MOD((11*MOD(2014-1900,19)+4-INT((7*MOD(2014-1900,19)+1)/19)),29),7)),31+(25-MOD((11*MOD(2014-1900,19)+4-INT((7*MOD(2014-1900,19)+1)/19)),29)-MOD(2014-1900+INT((2014-1900)/4)+31-MOD((11*MOD(2014-1900,19)+4-INT((7*MOD(2014-1900,19)+1)/19)),29),7))))+39</f>
        <v>40326</v>
      </c>
      <c r="B6" s="285" t="s">
        <v>299</v>
      </c>
    </row>
    <row r="7" spans="1:5" x14ac:dyDescent="0.25">
      <c r="A7" s="286">
        <f>DATE(2014,IF((25-MOD((11*MOD(2014-1900,19)+4-INT((7*MOD(2014-1900,19)+1)/19)),29)-MOD(2014-1900+INT((2014-1900)/4)+31-MOD((11*MOD(2014-1900,19)+4-INT((7*MOD(2014-1900,19)+1)/19)),29),7))&gt;0,4,3),IF((25-MOD((11*MOD(2014-1900,19)+4-INT((7*MOD(2014-1900,19)+1)/19)),29)-MOD(2014-1900+INT((2014-1900)/4)+31-MOD((11*MOD(2014-1900,19)+4-INT((7*MOD(2014-1900,19)+1)/19)),29),7))&gt;0,(25-MOD((11*MOD(2014-1900,19)+4-INT((7*MOD(2014-1900,19)+1)/19)),29)-MOD(2014-1900+INT((2014-1900)/4)+31-MOD((11*MOD(2014-1900,19)+4-INT((7*MOD(2014-1900,19)+1)/19)),29),7)),31+(25-MOD((11*MOD(2014-1900,19)+4-INT((7*MOD(2014-1900,19)+1)/19)),29)-MOD(2014-1900+INT((2014-1900)/4)+31-MOD((11*MOD(2014-1900,19)+4-INT((7*MOD(2014-1900,19)+1)/19)),29),7))))+49</f>
        <v>40336</v>
      </c>
      <c r="B7" s="288" t="s">
        <v>300</v>
      </c>
    </row>
    <row r="8" spans="1:5" x14ac:dyDescent="0.25">
      <c r="A8" s="286">
        <f>A7+1</f>
        <v>40337</v>
      </c>
      <c r="B8" s="285" t="s">
        <v>296</v>
      </c>
    </row>
    <row r="9" spans="1:5" x14ac:dyDescent="0.25">
      <c r="A9" s="286">
        <f>DATE(2014,7,14)</f>
        <v>40372</v>
      </c>
      <c r="B9" s="285" t="s">
        <v>301</v>
      </c>
    </row>
    <row r="10" spans="1:5" x14ac:dyDescent="0.25">
      <c r="A10" s="286">
        <f>DATE(2014,8,15)</f>
        <v>40404</v>
      </c>
      <c r="B10" s="285" t="s">
        <v>302</v>
      </c>
    </row>
    <row r="11" spans="1:5" x14ac:dyDescent="0.25">
      <c r="A11" s="286">
        <f>DATE(2014,11,1)</f>
        <v>40482</v>
      </c>
      <c r="B11" s="285" t="s">
        <v>303</v>
      </c>
    </row>
    <row r="12" spans="1:5" x14ac:dyDescent="0.25">
      <c r="A12" s="286">
        <f>DATE(2014,11,11)</f>
        <v>40492</v>
      </c>
      <c r="B12" s="285" t="s">
        <v>304</v>
      </c>
    </row>
    <row r="13" spans="1:5" x14ac:dyDescent="0.25">
      <c r="A13" s="286">
        <f>DATE(2014,12,25)</f>
        <v>40536</v>
      </c>
      <c r="B13" s="285" t="s">
        <v>305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5</vt:i4>
      </vt:variant>
      <vt:variant>
        <vt:lpstr>Plages nommées</vt:lpstr>
      </vt:variant>
      <vt:variant>
        <vt:i4>2</vt:i4>
      </vt:variant>
    </vt:vector>
  </HeadingPairs>
  <TitlesOfParts>
    <vt:vector size="7" baseType="lpstr">
      <vt:lpstr>essai formule</vt:lpstr>
      <vt:lpstr>donnée libéllés 2014</vt:lpstr>
      <vt:lpstr>Feuil3</vt:lpstr>
      <vt:lpstr>Rapport sur la compatibilité</vt:lpstr>
      <vt:lpstr>fériés</vt:lpstr>
      <vt:lpstr>fériés</vt:lpstr>
      <vt:lpstr>Hd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Bateau - Coppet</dc:creator>
  <cp:lastModifiedBy>J-Paul</cp:lastModifiedBy>
  <cp:revision>0</cp:revision>
  <cp:lastPrinted>1601-01-01T00:00:00Z</cp:lastPrinted>
  <dcterms:created xsi:type="dcterms:W3CDTF">2013-01-30T13:53:12Z</dcterms:created>
  <dcterms:modified xsi:type="dcterms:W3CDTF">2014-01-15T14:57:11Z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Company">
    <vt:lpwstr>CGN</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