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45" windowWidth="15600" windowHeight="7680" activeTab="1"/>
  </bookViews>
  <sheets>
    <sheet name="recherche" sheetId="6" r:id="rId1"/>
    <sheet name="COLIS" sheetId="1" r:id="rId2"/>
  </sheets>
  <definedNames>
    <definedName name="_xlnm._FilterDatabase" localSheetId="1" hidden="1">COLIS!$A$1:$L$18</definedName>
    <definedName name="_xlnm.Print_Titles" localSheetId="0">recherche!$1:$1</definedName>
    <definedName name="_xlnm.Print_Area" localSheetId="1">COLIS!$B:$H</definedName>
    <definedName name="_xlnm.Print_Area" localSheetId="0">recherche!$A$1:$D$18</definedName>
  </definedNames>
  <calcPr calcId="145621"/>
</workbook>
</file>

<file path=xl/calcChain.xml><?xml version="1.0" encoding="utf-8"?>
<calcChain xmlns="http://schemas.openxmlformats.org/spreadsheetml/2006/main">
  <c r="A1" i="6" l="1"/>
  <c r="B1" i="6"/>
  <c r="C1" i="6"/>
  <c r="D1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2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3" i="6"/>
  <c r="A4" i="6"/>
  <c r="A5" i="6"/>
  <c r="A2" i="6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<sst xmlns="http://schemas.openxmlformats.org/spreadsheetml/2006/main" count="132" uniqueCount="63">
  <si>
    <t>Organisation</t>
  </si>
  <si>
    <t>Commande</t>
  </si>
  <si>
    <t>Ligne de commande</t>
  </si>
  <si>
    <t>Livraison</t>
  </si>
  <si>
    <t>Article</t>
  </si>
  <si>
    <t>Description</t>
  </si>
  <si>
    <t>Lot</t>
  </si>
  <si>
    <t>Quantite prelevee</t>
  </si>
  <si>
    <t>UDM</t>
  </si>
  <si>
    <t>LPN</t>
  </si>
  <si>
    <t>Magasin</t>
  </si>
  <si>
    <t>Emplacement</t>
  </si>
  <si>
    <t>TO1</t>
  </si>
  <si>
    <t>NB</t>
  </si>
  <si>
    <t>RELAIS ELECTRONIQUE 2RT 115V</t>
  </si>
  <si>
    <t>14TO1076789</t>
  </si>
  <si>
    <t>T0088496</t>
  </si>
  <si>
    <t>M21</t>
  </si>
  <si>
    <t>M21-EXP.Z-COLISAGE.-.-.-.S88.S88T6273A</t>
  </si>
  <si>
    <t>POCHETTE DE JOINTS</t>
  </si>
  <si>
    <t>13TO1163645</t>
  </si>
  <si>
    <t>T0079688</t>
  </si>
  <si>
    <t>M21-EXP.Z-COLISAGE.-.-.-.S10.S1000LA09</t>
  </si>
  <si>
    <t>ENSEMBLE GARNITURE 88461</t>
  </si>
  <si>
    <t>13TO1441658</t>
  </si>
  <si>
    <t>GARNITURE ASSEMBLEE 116086</t>
  </si>
  <si>
    <t>13TO1163644</t>
  </si>
  <si>
    <t>JOINT TORIQUE 118,00X2,50 20B8 HAUTE PRECISION</t>
  </si>
  <si>
    <t>14TO1053172</t>
  </si>
  <si>
    <t>FILTRE</t>
  </si>
  <si>
    <t>ELEMENT FILTRANT</t>
  </si>
  <si>
    <t>ECROU HFR M12 CL8 ESN H130 TOUT METAL SVT REFERENCE</t>
  </si>
  <si>
    <t>13BR1465754</t>
  </si>
  <si>
    <t>T0099581</t>
  </si>
  <si>
    <t>M21-EXP.Z-COLISAGE.-.-.-.S88.S88T52485</t>
  </si>
  <si>
    <t>ML</t>
  </si>
  <si>
    <t>14TO1096447</t>
  </si>
  <si>
    <t>T0100964</t>
  </si>
  <si>
    <t>T0100954</t>
  </si>
  <si>
    <t>T0100958</t>
  </si>
  <si>
    <t>T0100965</t>
  </si>
  <si>
    <t>FILTRE AERATION 10 MICRONS</t>
  </si>
  <si>
    <t>13TO1395210</t>
  </si>
  <si>
    <t>T0094014</t>
  </si>
  <si>
    <t>13TO1425921</t>
  </si>
  <si>
    <t>HUILE MINERALE HYDRAULIQUE SEA H-515 BIDON 5L</t>
  </si>
  <si>
    <t>12TS1077901</t>
  </si>
  <si>
    <t>T0081298</t>
  </si>
  <si>
    <t>M63</t>
  </si>
  <si>
    <t>M63-EXP.Z-COLISAGE....U58.U5830AV01</t>
  </si>
  <si>
    <t>T0081299</t>
  </si>
  <si>
    <t>PISTON SANS MISE A LA PURGE</t>
  </si>
  <si>
    <t>14BR1089665</t>
  </si>
  <si>
    <t>T0100546</t>
  </si>
  <si>
    <t>M21-EXP.Z-COLISAGE.-.-.-.U80.U80BM2B0B</t>
  </si>
  <si>
    <t>CAOUTCHOUC ROND DIAM 4MM PB701</t>
  </si>
  <si>
    <t>14TO1060636</t>
  </si>
  <si>
    <t>w</t>
  </si>
  <si>
    <t>M21-EXP.Z-COLISAGE.-.-.-.S88.S88T428A2</t>
  </si>
  <si>
    <t>ROULEMENT ROTULE/ROULEAUX+ALES CYL+CONIQ 30X62X20</t>
  </si>
  <si>
    <t>14TO1089572</t>
  </si>
  <si>
    <t>T0092022</t>
  </si>
  <si>
    <t>DATE DE PREPARATION EN MAGASIN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</si>
</sst>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dd/mm/yy;@"/>
    <numFmt numFmtId="165" formatCode="###\ ###\ ##0"/>
    <numFmt numFmtId="166" formatCode="_(* #,##0_);_(* \(#,##0\);_(* &quot;-&quot;_);_(@_)"/>
    <numFmt numFmtId="167" formatCode="_(&quot;$&quot;* #,##0_);_(&quot;$&quot;* \(#,##0\);_(&quot;$&quot;* &quot;-&quot;_);_(@_)"/>
    <numFmt numFmtId="168" formatCode="_ * #,##0_ ;_ * \-#,##0_ ;_ * &quot;-&quot;_ ;_ @_ "/>
    <numFmt numFmtId="169" formatCode="_(* #,##0.00_);_(* \(#,##0.00\);_(* &quot;-&quot;??_);_(@_)"/>
    <numFmt numFmtId="170" formatCode="_-* #,##0\ _B_F_-;\-* #,##0\ _B_F_-;_-* &quot;-&quot;\ _B_F_-;_-@_-"/>
    <numFmt numFmtId="171" formatCode="_-* #,##0.00\ _B_F_-;\-* #,##0.00\ _B_F_-;_-* &quot;-&quot;??\ _B_F_-;_-@_-"/>
    <numFmt numFmtId="172" formatCode="_-* #,##0_-;\-* #,##0_-;_-* &quot;-&quot;_-;_-@_-"/>
    <numFmt numFmtId="173" formatCode="_-* #,##0.00_-;\-* #,##0.00_-;_-* &quot;-&quot;??_-;_-@_-"/>
    <numFmt numFmtId="174" formatCode="_-* #,##0\ &quot;BF&quot;_-;\-* #,##0\ &quot;BF&quot;_-;_-* &quot;-&quot;\ &quot;BF&quot;_-;_-@_-"/>
    <numFmt numFmtId="175" formatCode="_-* #,##0.00\ &quot;BF&quot;_-;\-* #,##0.00\ &quot;BF&quot;_-;_-* &quot;-&quot;??\ &quot;BF&quot;_-;_-@_-"/>
    <numFmt numFmtId="176" formatCode="_ &quot;Fr.&quot;\ * #,##0_ ;_ &quot;Fr.&quot;\ * \-#,##0_ ;_ &quot;Fr.&quot;\ * &quot;-&quot;_ ;_ @_ "/>
    <numFmt numFmtId="17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Unicode MS"/>
      <family val="2"/>
    </font>
    <font>
      <sz val="10"/>
      <color indexed="12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2"/>
      <name val="Tms Rmn"/>
    </font>
    <font>
      <sz val="10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name val="Times New Roman"/>
      <family val="1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0"/>
      <color indexed="16"/>
      <name val="Times New Roman"/>
      <family val="1"/>
    </font>
    <font>
      <sz val="10"/>
      <color indexed="8"/>
      <name val="Times New Roman"/>
      <family val="1"/>
    </font>
    <font>
      <i/>
      <sz val="12"/>
      <name val="Helv"/>
    </font>
    <font>
      <b/>
      <sz val="16"/>
      <name val="Helv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53">
    <xf numFmtId="0" fontId="0" fillId="0" borderId="0"/>
    <xf numFmtId="165" fontId="3" fillId="0" borderId="0"/>
    <xf numFmtId="165" fontId="3" fillId="0" borderId="1"/>
    <xf numFmtId="166" fontId="4" fillId="0" borderId="0" applyFont="0" applyFill="0" applyBorder="0" applyAlignment="0" applyProtection="0"/>
    <xf numFmtId="3" fontId="5" fillId="0" borderId="0"/>
    <xf numFmtId="167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4" fillId="0" borderId="0" applyFont="0" applyFill="0" applyBorder="0" applyAlignment="0" applyProtection="0"/>
    <xf numFmtId="38" fontId="8" fillId="2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0" fontId="8" fillId="2" borderId="2" applyNumberFormat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12" fillId="0" borderId="0"/>
    <xf numFmtId="0" fontId="13" fillId="0" borderId="0"/>
    <xf numFmtId="37" fontId="14" fillId="0" borderId="3"/>
    <xf numFmtId="0" fontId="15" fillId="0" borderId="0"/>
    <xf numFmtId="0" fontId="4" fillId="0" borderId="0"/>
    <xf numFmtId="0" fontId="4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" fontId="16" fillId="0" borderId="0"/>
    <xf numFmtId="165" fontId="7" fillId="3" borderId="0">
      <protection locked="0"/>
    </xf>
    <xf numFmtId="3" fontId="7" fillId="3" borderId="0">
      <protection locked="0"/>
    </xf>
    <xf numFmtId="3" fontId="17" fillId="0" borderId="0">
      <protection locked="0"/>
    </xf>
    <xf numFmtId="165" fontId="7" fillId="3" borderId="0">
      <protection locked="0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18" fillId="0" borderId="0">
      <alignment wrapText="1"/>
    </xf>
    <xf numFmtId="37" fontId="14" fillId="0" borderId="0"/>
    <xf numFmtId="165" fontId="17" fillId="0" borderId="0"/>
    <xf numFmtId="37" fontId="19" fillId="0" borderId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/>
    <xf numFmtId="164" fontId="0" fillId="0" borderId="0" xfId="0" applyNumberFormat="1"/>
    <xf numFmtId="0" fontId="2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53">
    <cellStyle name="Calculé simple" xfId="1"/>
    <cellStyle name="Calculé trait" xfId="2"/>
    <cellStyle name="Comma [0]" xfId="3"/>
    <cellStyle name="Contrôle" xfId="4"/>
    <cellStyle name="Currency [0]" xfId="5"/>
    <cellStyle name="Dezima - Style1" xfId="6"/>
    <cellStyle name="Dezima - Style2" xfId="7"/>
    <cellStyle name="Dezima - Style3" xfId="8"/>
    <cellStyle name="Dezima - Style4" xfId="9"/>
    <cellStyle name="Dezima - Style5" xfId="10"/>
    <cellStyle name="Dezima - Style6" xfId="11"/>
    <cellStyle name="Dezima - Style7" xfId="12"/>
    <cellStyle name="Dezima - Style8" xfId="13"/>
    <cellStyle name="Dezimal [0]" xfId="14"/>
    <cellStyle name="Dezimal_4.7" xfId="15"/>
    <cellStyle name="Euro" xfId="16"/>
    <cellStyle name="Grey" xfId="17"/>
    <cellStyle name="Hipervínculo" xfId="18"/>
    <cellStyle name="Hipervínculo visitado" xfId="19"/>
    <cellStyle name="Hyperlink seguido" xfId="20"/>
    <cellStyle name="Input [yellow]" xfId="21"/>
    <cellStyle name="Komma [0]_C" xfId="22"/>
    <cellStyle name="Komma_C" xfId="23"/>
    <cellStyle name="Millares [0]_Person" xfId="24"/>
    <cellStyle name="Millares_Person" xfId="25"/>
    <cellStyle name="Moeda [0]_aola" xfId="26"/>
    <cellStyle name="Moeda_aola" xfId="27"/>
    <cellStyle name="Moneda [0]_Person" xfId="28"/>
    <cellStyle name="Moneda_Person" xfId="29"/>
    <cellStyle name="no dec" xfId="30"/>
    <cellStyle name="Non défini" xfId="31"/>
    <cellStyle name="Norm_Zeile" xfId="32"/>
    <cellStyle name="Normal" xfId="0" builtinId="0"/>
    <cellStyle name="Normal - Style1" xfId="33"/>
    <cellStyle name="Normal 2" xfId="34"/>
    <cellStyle name="Normal 3" xfId="35"/>
    <cellStyle name="Percent [2]" xfId="36"/>
    <cellStyle name="Pourcentage 2" xfId="37"/>
    <cellStyle name="Report" xfId="38"/>
    <cellStyle name="Saisie" xfId="39"/>
    <cellStyle name="Saisie jaune" xfId="40"/>
    <cellStyle name="Saisie neutre" xfId="41"/>
    <cellStyle name="Saisie_VOLUME 2013" xfId="42"/>
    <cellStyle name="Separador de milhares [0]_Person" xfId="43"/>
    <cellStyle name="Separador de milhares_Person" xfId="44"/>
    <cellStyle name="Spalt_Kopf" xfId="45"/>
    <cellStyle name="Standaard_Ovz mrt - email NM-L 280302" xfId="46"/>
    <cellStyle name="Standard" xfId="47"/>
    <cellStyle name="Tab_Titel" xfId="48"/>
    <cellStyle name="Valuta [0]_C" xfId="49"/>
    <cellStyle name="Valuta_C" xfId="50"/>
    <cellStyle name="Währung [0]" xfId="51"/>
    <cellStyle name="Währung_BUDG00-B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18"/>
  <sheetViews>
    <sheetView zoomScaleNormal="100" workbookViewId="0"/>
  </sheetViews>
  <sheetFormatPr baseColWidth="10" defaultRowHeight="21" x14ac:dyDescent="0.35"/>
  <cols>
    <col min="1" max="1" width="28.42578125" style="11" customWidth="1"/>
    <col min="2" max="2" width="20.28515625" style="5" customWidth="1"/>
    <col min="3" max="4" width="20" style="5" customWidth="1"/>
    <col min="5" max="5" width="18" customWidth="1"/>
  </cols>
  <sheetData>
    <row r="1" spans="1:5" x14ac:dyDescent="0.35">
      <c r="A1" s="9" t="str">
        <f>COLIS!B1</f>
        <v>Commande</v>
      </c>
      <c r="B1" s="7" t="str">
        <f>COLIS!C1</f>
        <v>Ligne de commande</v>
      </c>
      <c r="C1" s="7" t="str">
        <f>COLIS!D1</f>
        <v>Livraison</v>
      </c>
      <c r="D1" s="7" t="str">
        <f>COLIS!H1</f>
        <v>Quantite prelevee</v>
      </c>
      <c r="E1" s="6"/>
    </row>
    <row r="2" spans="1:5" x14ac:dyDescent="0.35">
      <c r="A2" s="10">
        <f>IF(ISBLANK(COLIS!B2),"",COLIS!B2)</f>
        <v>7086755</v>
      </c>
      <c r="B2" s="8">
        <f>IF(ISBLANK(COLIS!C2),"",COLIS!C2)</f>
        <v>1</v>
      </c>
      <c r="C2" s="8">
        <f>IF(ISBLANK(COLIS!D2),"",COLIS!D2)</f>
        <v>9952638</v>
      </c>
      <c r="D2" s="8">
        <f>IF(ISBLANK(COLIS!H2),"",COLIS!H2)</f>
        <v>2</v>
      </c>
    </row>
    <row r="3" spans="1:5" x14ac:dyDescent="0.35">
      <c r="A3" s="10">
        <f>IF(ISBLANK(COLIS!B3),"",COLIS!B3)</f>
        <v>7175017</v>
      </c>
      <c r="B3" s="8">
        <f>IF(ISBLANK(COLIS!C3),"",COLIS!C3)</f>
        <v>11</v>
      </c>
      <c r="C3" s="8">
        <f>IF(ISBLANK(COLIS!D3),"",COLIS!D3)</f>
        <v>9126692</v>
      </c>
      <c r="D3" s="8">
        <f>IF(ISBLANK(COLIS!H3),"",COLIS!H3)</f>
        <v>2</v>
      </c>
    </row>
    <row r="4" spans="1:5" x14ac:dyDescent="0.35">
      <c r="A4" s="10">
        <f>IF(ISBLANK(COLIS!B4),"",COLIS!B4)</f>
        <v>7175017</v>
      </c>
      <c r="B4" s="8">
        <f>IF(ISBLANK(COLIS!C4),"",COLIS!C4)</f>
        <v>12</v>
      </c>
      <c r="C4" s="8">
        <f>IF(ISBLANK(COLIS!D4),"",COLIS!D4)</f>
        <v>9126692</v>
      </c>
      <c r="D4" s="8">
        <f>IF(ISBLANK(COLIS!H4),"",COLIS!H4)</f>
        <v>2</v>
      </c>
    </row>
    <row r="5" spans="1:5" x14ac:dyDescent="0.35">
      <c r="A5" s="10">
        <f>IF(ISBLANK(COLIS!B5),"",COLIS!B5)</f>
        <v>7175017</v>
      </c>
      <c r="B5" s="8">
        <f>IF(ISBLANK(COLIS!C5),"",COLIS!C5)</f>
        <v>14</v>
      </c>
      <c r="C5" s="8">
        <f>IF(ISBLANK(COLIS!D5),"",COLIS!D5)</f>
        <v>9126692</v>
      </c>
      <c r="D5" s="8">
        <f>IF(ISBLANK(COLIS!H5),"",COLIS!H5)</f>
        <v>2</v>
      </c>
    </row>
    <row r="6" spans="1:5" x14ac:dyDescent="0.35">
      <c r="A6" s="10">
        <f>IF(ISBLANK(COLIS!B6),"",COLIS!B6)</f>
        <v>7175017</v>
      </c>
      <c r="B6" s="8">
        <f>IF(ISBLANK(COLIS!C6),"",COLIS!C6)</f>
        <v>18</v>
      </c>
      <c r="C6" s="8">
        <f>IF(ISBLANK(COLIS!D6),"",COLIS!D6)</f>
        <v>9126692</v>
      </c>
      <c r="D6" s="8">
        <f>IF(ISBLANK(COLIS!H6),"",COLIS!H6)</f>
        <v>4</v>
      </c>
    </row>
    <row r="7" spans="1:5" x14ac:dyDescent="0.35">
      <c r="A7" s="10">
        <f>IF(ISBLANK(COLIS!B7),"",COLIS!B7)</f>
        <v>7175357</v>
      </c>
      <c r="B7" s="8">
        <f>IF(ISBLANK(COLIS!C7),"",COLIS!C7)</f>
        <v>12</v>
      </c>
      <c r="C7" s="8">
        <f>IF(ISBLANK(COLIS!D7),"",COLIS!D7)</f>
        <v>10339514</v>
      </c>
      <c r="D7" s="8">
        <f>IF(ISBLANK(COLIS!H7),"",COLIS!H7)</f>
        <v>4</v>
      </c>
    </row>
    <row r="8" spans="1:5" x14ac:dyDescent="0.35">
      <c r="A8" s="10">
        <f>IF(ISBLANK(COLIS!B8),"",COLIS!B8)</f>
        <v>7175363</v>
      </c>
      <c r="B8" s="8">
        <f>IF(ISBLANK(COLIS!C8),"",COLIS!C8)</f>
        <v>2</v>
      </c>
      <c r="C8" s="8">
        <f>IF(ISBLANK(COLIS!D8),"",COLIS!D8)</f>
        <v>10343112</v>
      </c>
      <c r="D8" s="8">
        <f>IF(ISBLANK(COLIS!H8),"",COLIS!H8)</f>
        <v>1</v>
      </c>
    </row>
    <row r="9" spans="1:5" x14ac:dyDescent="0.35">
      <c r="A9" s="10">
        <f>IF(ISBLANK(COLIS!B9),"",COLIS!B9)</f>
        <v>7175365</v>
      </c>
      <c r="B9" s="8">
        <f>IF(ISBLANK(COLIS!C9),"",COLIS!C9)</f>
        <v>2</v>
      </c>
      <c r="C9" s="8">
        <f>IF(ISBLANK(COLIS!D9),"",COLIS!D9)</f>
        <v>10343113</v>
      </c>
      <c r="D9" s="8">
        <f>IF(ISBLANK(COLIS!H9),"",COLIS!H9)</f>
        <v>1</v>
      </c>
    </row>
    <row r="10" spans="1:5" x14ac:dyDescent="0.35">
      <c r="A10" s="10">
        <f>IF(ISBLANK(COLIS!B10),"",COLIS!B10)</f>
        <v>7175368</v>
      </c>
      <c r="B10" s="8">
        <f>IF(ISBLANK(COLIS!C10),"",COLIS!C10)</f>
        <v>2</v>
      </c>
      <c r="C10" s="8">
        <f>IF(ISBLANK(COLIS!D10),"",COLIS!D10)</f>
        <v>10343114</v>
      </c>
      <c r="D10" s="8">
        <f>IF(ISBLANK(COLIS!H10),"",COLIS!H10)</f>
        <v>1</v>
      </c>
    </row>
    <row r="11" spans="1:5" x14ac:dyDescent="0.35">
      <c r="A11" s="10">
        <f>IF(ISBLANK(COLIS!B11),"",COLIS!B11)</f>
        <v>7175371</v>
      </c>
      <c r="B11" s="8">
        <f>IF(ISBLANK(COLIS!C11),"",COLIS!C11)</f>
        <v>2</v>
      </c>
      <c r="C11" s="8">
        <f>IF(ISBLANK(COLIS!D11),"",COLIS!D11)</f>
        <v>10339739</v>
      </c>
      <c r="D11" s="8">
        <f>IF(ISBLANK(COLIS!H11),"",COLIS!H11)</f>
        <v>1</v>
      </c>
    </row>
    <row r="12" spans="1:5" x14ac:dyDescent="0.35">
      <c r="A12" s="10">
        <f>IF(ISBLANK(COLIS!B12),"",COLIS!B12)</f>
        <v>7176775</v>
      </c>
      <c r="B12" s="8">
        <f>IF(ISBLANK(COLIS!C12),"",COLIS!C12)</f>
        <v>1</v>
      </c>
      <c r="C12" s="8">
        <f>IF(ISBLANK(COLIS!D12),"",COLIS!D12)</f>
        <v>10339752</v>
      </c>
      <c r="D12" s="8">
        <f>IF(ISBLANK(COLIS!H12),"",COLIS!H12)</f>
        <v>1</v>
      </c>
    </row>
    <row r="13" spans="1:5" x14ac:dyDescent="0.35">
      <c r="A13" s="10">
        <f>IF(ISBLANK(COLIS!B13),"",COLIS!B13)</f>
        <v>7176775</v>
      </c>
      <c r="B13" s="8">
        <f>IF(ISBLANK(COLIS!C13),"",COLIS!C13)</f>
        <v>2</v>
      </c>
      <c r="C13" s="8">
        <f>IF(ISBLANK(COLIS!D13),"",COLIS!D13)</f>
        <v>10339752</v>
      </c>
      <c r="D13" s="8">
        <f>IF(ISBLANK(COLIS!H13),"",COLIS!H13)</f>
        <v>1</v>
      </c>
    </row>
    <row r="14" spans="1:5" x14ac:dyDescent="0.35">
      <c r="A14" s="10">
        <f>IF(ISBLANK(COLIS!B14),"",COLIS!B14)</f>
        <v>7177140</v>
      </c>
      <c r="B14" s="8">
        <f>IF(ISBLANK(COLIS!C14),"",COLIS!C14)</f>
        <v>7</v>
      </c>
      <c r="C14" s="8">
        <f>IF(ISBLANK(COLIS!D14),"",COLIS!D14)</f>
        <v>9227468</v>
      </c>
      <c r="D14" s="8">
        <f>IF(ISBLANK(COLIS!H14),"",COLIS!H14)</f>
        <v>1</v>
      </c>
    </row>
    <row r="15" spans="1:5" x14ac:dyDescent="0.35">
      <c r="A15" s="10">
        <f>IF(ISBLANK(COLIS!B15),"",COLIS!B15)</f>
        <v>7177141</v>
      </c>
      <c r="B15" s="8">
        <f>IF(ISBLANK(COLIS!C15),"",COLIS!C15)</f>
        <v>7</v>
      </c>
      <c r="C15" s="8">
        <f>IF(ISBLANK(COLIS!D15),"",COLIS!D15)</f>
        <v>9227469</v>
      </c>
      <c r="D15" s="8">
        <f>IF(ISBLANK(COLIS!H15),"",COLIS!H15)</f>
        <v>1</v>
      </c>
    </row>
    <row r="16" spans="1:5" x14ac:dyDescent="0.35">
      <c r="A16" s="10">
        <f>IF(ISBLANK(COLIS!B16),"",COLIS!B16)</f>
        <v>7177555</v>
      </c>
      <c r="B16" s="8">
        <f>IF(ISBLANK(COLIS!C16),"",COLIS!C16)</f>
        <v>1</v>
      </c>
      <c r="C16" s="8">
        <f>IF(ISBLANK(COLIS!D16),"",COLIS!D16)</f>
        <v>10710366</v>
      </c>
      <c r="D16" s="8">
        <f>IF(ISBLANK(COLIS!H16),"",COLIS!H16)</f>
        <v>1</v>
      </c>
    </row>
    <row r="17" spans="1:4" x14ac:dyDescent="0.35">
      <c r="A17" s="10">
        <f>IF(ISBLANK(COLIS!B17),"",COLIS!B17)</f>
        <v>7178388</v>
      </c>
      <c r="B17" s="8">
        <f>IF(ISBLANK(COLIS!C17),"",COLIS!C17)</f>
        <v>28</v>
      </c>
      <c r="C17" s="8">
        <f>IF(ISBLANK(COLIS!D17),"",COLIS!D17)</f>
        <v>8839058</v>
      </c>
      <c r="D17" s="8">
        <f>IF(ISBLANK(COLIS!H17),"",COLIS!H17)</f>
        <v>3</v>
      </c>
    </row>
    <row r="18" spans="1:4" x14ac:dyDescent="0.35">
      <c r="A18" s="10">
        <f>IF(ISBLANK(COLIS!B18),"",COLIS!B18)</f>
        <v>7178388</v>
      </c>
      <c r="B18" s="8">
        <f>IF(ISBLANK(COLIS!C18),"",COLIS!C18)</f>
        <v>41</v>
      </c>
      <c r="C18" s="8">
        <f>IF(ISBLANK(COLIS!D18),"",COLIS!D18)</f>
        <v>10512715</v>
      </c>
      <c r="D18" s="8">
        <f>IF(ISBLANK(COLIS!H18),"",COLIS!H18)</f>
        <v>1</v>
      </c>
    </row>
  </sheetData>
  <pageMargins left="0.15748031496062992" right="0.1574803149606299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FFFF00"/>
  </sheetPr>
  <dimension ref="A1:N18"/>
  <sheetViews>
    <sheetView tabSelected="1" topLeftCell="B1" zoomScaleNormal="100" workbookViewId="0">
      <selection activeCell="C3" sqref="C3"/>
    </sheetView>
  </sheetViews>
  <sheetFormatPr baseColWidth="10" defaultRowHeight="15" outlineLevelCol="1" x14ac:dyDescent="0.25"/>
  <cols>
    <col min="1" max="1" width="11.42578125" hidden="1" customWidth="1" outlineLevel="1"/>
    <col min="2" max="2" width="11.42578125" collapsed="1"/>
    <col min="3" max="3" width="18.85546875" bestFit="1" customWidth="1"/>
    <col min="4" max="4" width="11.42578125" customWidth="1"/>
    <col min="5" max="5" width="14.5703125" hidden="1" customWidth="1" outlineLevel="1"/>
    <col min="6" max="6" width="26.28515625" hidden="1" customWidth="1" outlineLevel="1"/>
    <col min="7" max="7" width="13.7109375" hidden="1" customWidth="1" outlineLevel="1"/>
    <col min="8" max="8" width="17.42578125" bestFit="1" customWidth="1" collapsed="1"/>
    <col min="9" max="10" width="11.42578125" hidden="1" customWidth="1" outlineLevel="1"/>
    <col min="11" max="11" width="9.140625" hidden="1" customWidth="1" outlineLevel="1"/>
    <col min="12" max="12" width="11.42578125" hidden="1" customWidth="1" outlineLevel="1"/>
    <col min="13" max="13" width="34.85546875" style="4" hidden="1" customWidth="1" outlineLevel="1"/>
    <col min="14" max="14" width="11.42578125" collapsed="1"/>
  </cols>
  <sheetData>
    <row r="1" spans="1:14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4" t="s">
        <v>62</v>
      </c>
    </row>
    <row r="2" spans="1:14" x14ac:dyDescent="0.25">
      <c r="A2" s="1" t="s">
        <v>12</v>
      </c>
      <c r="B2">
        <v>7086755</v>
      </c>
      <c r="C2">
        <v>1</v>
      </c>
      <c r="D2">
        <v>9952638</v>
      </c>
      <c r="E2" t="str">
        <f>"5999143073327"</f>
        <v>5999143073327</v>
      </c>
      <c r="F2" t="s">
        <v>14</v>
      </c>
      <c r="G2" t="s">
        <v>15</v>
      </c>
      <c r="H2">
        <v>2</v>
      </c>
      <c r="I2" t="s">
        <v>13</v>
      </c>
      <c r="J2" t="s">
        <v>16</v>
      </c>
      <c r="K2" t="s">
        <v>17</v>
      </c>
      <c r="L2" t="s">
        <v>18</v>
      </c>
      <c r="N2" s="3"/>
    </row>
    <row r="3" spans="1:14" x14ac:dyDescent="0.25">
      <c r="A3" s="1" t="s">
        <v>12</v>
      </c>
      <c r="B3">
        <v>7175017</v>
      </c>
      <c r="C3">
        <v>11</v>
      </c>
      <c r="D3">
        <v>9126692</v>
      </c>
      <c r="E3" s="2" t="str">
        <f>"5330142641840"</f>
        <v>5330142641840</v>
      </c>
      <c r="F3" t="s">
        <v>19</v>
      </c>
      <c r="G3" t="s">
        <v>20</v>
      </c>
      <c r="H3">
        <v>2</v>
      </c>
      <c r="I3" t="s">
        <v>13</v>
      </c>
      <c r="J3" t="s">
        <v>21</v>
      </c>
      <c r="K3" t="s">
        <v>17</v>
      </c>
      <c r="L3" t="s">
        <v>22</v>
      </c>
      <c r="N3" s="3"/>
    </row>
    <row r="4" spans="1:14" x14ac:dyDescent="0.25">
      <c r="A4" s="1" t="s">
        <v>12</v>
      </c>
      <c r="B4">
        <v>7175017</v>
      </c>
      <c r="C4">
        <v>12</v>
      </c>
      <c r="D4">
        <v>9126692</v>
      </c>
      <c r="E4" s="2" t="str">
        <f>"5330142816299"</f>
        <v>5330142816299</v>
      </c>
      <c r="F4" t="s">
        <v>23</v>
      </c>
      <c r="G4" t="s">
        <v>24</v>
      </c>
      <c r="H4">
        <v>2</v>
      </c>
      <c r="I4" t="s">
        <v>13</v>
      </c>
      <c r="J4" t="s">
        <v>21</v>
      </c>
      <c r="K4" t="s">
        <v>17</v>
      </c>
      <c r="L4" t="s">
        <v>22</v>
      </c>
      <c r="N4" s="3"/>
    </row>
    <row r="5" spans="1:14" x14ac:dyDescent="0.25">
      <c r="A5" s="1" t="s">
        <v>12</v>
      </c>
      <c r="B5">
        <v>7175017</v>
      </c>
      <c r="C5">
        <v>14</v>
      </c>
      <c r="D5">
        <v>9126692</v>
      </c>
      <c r="E5" s="2" t="str">
        <f>"5330143202228"</f>
        <v>5330143202228</v>
      </c>
      <c r="F5" t="s">
        <v>25</v>
      </c>
      <c r="G5" t="s">
        <v>26</v>
      </c>
      <c r="H5">
        <v>2</v>
      </c>
      <c r="I5" t="s">
        <v>13</v>
      </c>
      <c r="J5" t="s">
        <v>21</v>
      </c>
      <c r="K5" t="s">
        <v>17</v>
      </c>
      <c r="L5" t="s">
        <v>22</v>
      </c>
      <c r="N5" s="3"/>
    </row>
    <row r="6" spans="1:14" x14ac:dyDescent="0.25">
      <c r="A6" s="1" t="s">
        <v>12</v>
      </c>
      <c r="B6">
        <v>7175017</v>
      </c>
      <c r="C6">
        <v>18</v>
      </c>
      <c r="D6">
        <v>9126692</v>
      </c>
      <c r="E6" s="2" t="str">
        <f>"5331142930991"</f>
        <v>5331142930991</v>
      </c>
      <c r="F6" t="s">
        <v>27</v>
      </c>
      <c r="G6" t="s">
        <v>28</v>
      </c>
      <c r="H6">
        <v>4</v>
      </c>
      <c r="I6" t="s">
        <v>13</v>
      </c>
      <c r="J6" t="s">
        <v>21</v>
      </c>
      <c r="K6" t="s">
        <v>17</v>
      </c>
      <c r="L6" t="s">
        <v>22</v>
      </c>
      <c r="N6" s="3"/>
    </row>
    <row r="7" spans="1:14" x14ac:dyDescent="0.25">
      <c r="A7" s="1" t="s">
        <v>12</v>
      </c>
      <c r="B7">
        <v>7175357</v>
      </c>
      <c r="C7">
        <v>12</v>
      </c>
      <c r="D7">
        <v>10339514</v>
      </c>
      <c r="E7" s="2" t="str">
        <f>"5310143870907"</f>
        <v>5310143870907</v>
      </c>
      <c r="F7" t="s">
        <v>31</v>
      </c>
      <c r="G7" t="s">
        <v>32</v>
      </c>
      <c r="H7">
        <v>4</v>
      </c>
      <c r="I7" t="s">
        <v>13</v>
      </c>
      <c r="J7" t="s">
        <v>33</v>
      </c>
      <c r="K7" t="s">
        <v>17</v>
      </c>
      <c r="L7" t="s">
        <v>34</v>
      </c>
      <c r="N7" s="3"/>
    </row>
    <row r="8" spans="1:14" x14ac:dyDescent="0.25">
      <c r="A8" s="1" t="s">
        <v>12</v>
      </c>
      <c r="B8">
        <v>7175363</v>
      </c>
      <c r="C8">
        <v>2</v>
      </c>
      <c r="D8">
        <v>10343112</v>
      </c>
      <c r="E8" s="2" t="str">
        <f>"4330144418749"</f>
        <v>4330144418749</v>
      </c>
      <c r="F8" t="s">
        <v>29</v>
      </c>
      <c r="G8" t="s">
        <v>36</v>
      </c>
      <c r="H8">
        <v>1</v>
      </c>
      <c r="I8" t="s">
        <v>13</v>
      </c>
      <c r="J8" t="s">
        <v>37</v>
      </c>
      <c r="K8" t="s">
        <v>17</v>
      </c>
      <c r="L8" t="s">
        <v>34</v>
      </c>
      <c r="N8" s="3"/>
    </row>
    <row r="9" spans="1:14" x14ac:dyDescent="0.25">
      <c r="A9" s="1" t="s">
        <v>12</v>
      </c>
      <c r="B9">
        <v>7175365</v>
      </c>
      <c r="C9">
        <v>2</v>
      </c>
      <c r="D9">
        <v>10343113</v>
      </c>
      <c r="E9" s="2" t="str">
        <f>"4330144418749"</f>
        <v>4330144418749</v>
      </c>
      <c r="F9" t="s">
        <v>29</v>
      </c>
      <c r="G9" t="s">
        <v>36</v>
      </c>
      <c r="H9">
        <v>1</v>
      </c>
      <c r="I9" t="s">
        <v>13</v>
      </c>
      <c r="J9" t="s">
        <v>38</v>
      </c>
      <c r="K9" t="s">
        <v>17</v>
      </c>
      <c r="L9" t="s">
        <v>34</v>
      </c>
      <c r="N9" s="3"/>
    </row>
    <row r="10" spans="1:14" x14ac:dyDescent="0.25">
      <c r="A10" s="1" t="s">
        <v>12</v>
      </c>
      <c r="B10">
        <v>7175368</v>
      </c>
      <c r="C10">
        <v>2</v>
      </c>
      <c r="D10">
        <v>10343114</v>
      </c>
      <c r="E10" s="2" t="str">
        <f>"4330144418749"</f>
        <v>4330144418749</v>
      </c>
      <c r="F10" t="s">
        <v>29</v>
      </c>
      <c r="G10" t="s">
        <v>36</v>
      </c>
      <c r="H10">
        <v>1</v>
      </c>
      <c r="I10" t="s">
        <v>13</v>
      </c>
      <c r="J10" t="s">
        <v>39</v>
      </c>
      <c r="K10" t="s">
        <v>17</v>
      </c>
      <c r="L10" t="s">
        <v>34</v>
      </c>
      <c r="N10" s="3"/>
    </row>
    <row r="11" spans="1:14" x14ac:dyDescent="0.25">
      <c r="A11" s="1" t="s">
        <v>12</v>
      </c>
      <c r="B11">
        <v>7175371</v>
      </c>
      <c r="C11">
        <v>2</v>
      </c>
      <c r="D11">
        <v>10339739</v>
      </c>
      <c r="E11" s="2" t="str">
        <f>"4330144418749"</f>
        <v>4330144418749</v>
      </c>
      <c r="F11" t="s">
        <v>29</v>
      </c>
      <c r="G11" t="s">
        <v>36</v>
      </c>
      <c r="H11">
        <v>1</v>
      </c>
      <c r="I11" t="s">
        <v>13</v>
      </c>
      <c r="J11" t="s">
        <v>40</v>
      </c>
      <c r="K11" t="s">
        <v>17</v>
      </c>
      <c r="L11" t="s">
        <v>34</v>
      </c>
      <c r="N11" s="3"/>
    </row>
    <row r="12" spans="1:14" x14ac:dyDescent="0.25">
      <c r="A12" s="1" t="s">
        <v>12</v>
      </c>
      <c r="B12">
        <v>7176775</v>
      </c>
      <c r="C12">
        <v>1</v>
      </c>
      <c r="D12">
        <v>10339752</v>
      </c>
      <c r="E12" s="2" t="str">
        <f>"4310144763141"</f>
        <v>4310144763141</v>
      </c>
      <c r="F12" t="s">
        <v>41</v>
      </c>
      <c r="G12" t="s">
        <v>42</v>
      </c>
      <c r="H12">
        <v>1</v>
      </c>
      <c r="I12" t="s">
        <v>13</v>
      </c>
      <c r="J12" t="s">
        <v>43</v>
      </c>
      <c r="K12" t="s">
        <v>17</v>
      </c>
      <c r="L12" t="s">
        <v>34</v>
      </c>
      <c r="N12" s="3"/>
    </row>
    <row r="13" spans="1:14" x14ac:dyDescent="0.25">
      <c r="A13" s="1" t="s">
        <v>12</v>
      </c>
      <c r="B13">
        <v>7176775</v>
      </c>
      <c r="C13">
        <v>2</v>
      </c>
      <c r="D13">
        <v>10339752</v>
      </c>
      <c r="E13" s="2" t="str">
        <f>"4330145600076"</f>
        <v>4330145600076</v>
      </c>
      <c r="F13" t="s">
        <v>30</v>
      </c>
      <c r="G13" t="s">
        <v>44</v>
      </c>
      <c r="H13">
        <v>1</v>
      </c>
      <c r="I13" t="s">
        <v>13</v>
      </c>
      <c r="J13" t="s">
        <v>43</v>
      </c>
      <c r="K13" t="s">
        <v>17</v>
      </c>
      <c r="L13" t="s">
        <v>34</v>
      </c>
      <c r="N13" s="3"/>
    </row>
    <row r="14" spans="1:14" x14ac:dyDescent="0.25">
      <c r="A14" s="1" t="s">
        <v>12</v>
      </c>
      <c r="B14">
        <v>7177140</v>
      </c>
      <c r="C14">
        <v>7</v>
      </c>
      <c r="D14">
        <v>9227468</v>
      </c>
      <c r="E14" s="2" t="str">
        <f>"9150140404969"</f>
        <v>9150140404969</v>
      </c>
      <c r="F14" t="s">
        <v>45</v>
      </c>
      <c r="G14" t="s">
        <v>46</v>
      </c>
      <c r="H14">
        <v>1</v>
      </c>
      <c r="I14" t="s">
        <v>13</v>
      </c>
      <c r="J14" t="s">
        <v>47</v>
      </c>
      <c r="K14" t="s">
        <v>48</v>
      </c>
      <c r="L14" t="s">
        <v>49</v>
      </c>
      <c r="N14" s="3"/>
    </row>
    <row r="15" spans="1:14" x14ac:dyDescent="0.25">
      <c r="A15" s="1" t="s">
        <v>12</v>
      </c>
      <c r="B15">
        <v>7177141</v>
      </c>
      <c r="C15">
        <v>7</v>
      </c>
      <c r="D15">
        <v>9227469</v>
      </c>
      <c r="E15" s="2" t="str">
        <f>"9150140404969"</f>
        <v>9150140404969</v>
      </c>
      <c r="F15" t="s">
        <v>45</v>
      </c>
      <c r="G15" t="s">
        <v>46</v>
      </c>
      <c r="H15">
        <v>1</v>
      </c>
      <c r="I15" t="s">
        <v>13</v>
      </c>
      <c r="J15" t="s">
        <v>50</v>
      </c>
      <c r="K15" t="s">
        <v>48</v>
      </c>
      <c r="L15" t="s">
        <v>49</v>
      </c>
      <c r="N15" s="3"/>
    </row>
    <row r="16" spans="1:14" x14ac:dyDescent="0.25">
      <c r="A16" s="1" t="s">
        <v>12</v>
      </c>
      <c r="B16">
        <v>7177555</v>
      </c>
      <c r="C16">
        <v>1</v>
      </c>
      <c r="D16">
        <v>10710366</v>
      </c>
      <c r="E16" s="2" t="str">
        <f>"4820145228188"</f>
        <v>4820145228188</v>
      </c>
      <c r="F16" t="s">
        <v>51</v>
      </c>
      <c r="G16" t="s">
        <v>52</v>
      </c>
      <c r="H16">
        <v>1</v>
      </c>
      <c r="I16" t="s">
        <v>13</v>
      </c>
      <c r="J16" t="s">
        <v>53</v>
      </c>
      <c r="K16" t="s">
        <v>17</v>
      </c>
      <c r="L16" t="s">
        <v>54</v>
      </c>
      <c r="N16" s="3"/>
    </row>
    <row r="17" spans="1:14" x14ac:dyDescent="0.25">
      <c r="A17" s="1" t="s">
        <v>12</v>
      </c>
      <c r="B17">
        <v>7178388</v>
      </c>
      <c r="C17">
        <v>28</v>
      </c>
      <c r="D17">
        <v>8839058</v>
      </c>
      <c r="E17" s="2" t="str">
        <f>"5330142308996"</f>
        <v>5330142308996</v>
      </c>
      <c r="F17" t="s">
        <v>55</v>
      </c>
      <c r="G17" t="s">
        <v>56</v>
      </c>
      <c r="H17">
        <v>3</v>
      </c>
      <c r="I17" t="s">
        <v>35</v>
      </c>
      <c r="J17" t="s">
        <v>57</v>
      </c>
      <c r="K17" t="s">
        <v>17</v>
      </c>
      <c r="L17" t="s">
        <v>58</v>
      </c>
      <c r="N17" s="3"/>
    </row>
    <row r="18" spans="1:14" x14ac:dyDescent="0.25">
      <c r="A18" s="1" t="s">
        <v>12</v>
      </c>
      <c r="B18">
        <v>7178388</v>
      </c>
      <c r="C18">
        <v>41</v>
      </c>
      <c r="D18">
        <v>10512715</v>
      </c>
      <c r="E18" s="2" t="str">
        <f>"3110144151577"</f>
        <v>3110144151577</v>
      </c>
      <c r="F18" t="s">
        <v>59</v>
      </c>
      <c r="G18" t="s">
        <v>60</v>
      </c>
      <c r="H18">
        <v>1</v>
      </c>
      <c r="I18" t="s">
        <v>13</v>
      </c>
      <c r="J18" t="s">
        <v>61</v>
      </c>
      <c r="K18" t="s">
        <v>17</v>
      </c>
      <c r="L18" t="s">
        <v>58</v>
      </c>
      <c r="N18" s="3"/>
    </row>
  </sheetData>
  <sortState ref="A2:N2379">
    <sortCondition ref="N2:N237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recherche</vt:lpstr>
      <vt:lpstr>COLIS</vt:lpstr>
      <vt:lpstr>recherche!Impression_des_titres</vt:lpstr>
      <vt:lpstr>COLIS!Zone_d_impression</vt:lpstr>
      <vt:lpstr>recherche!Zone_d_impression</vt:lpstr>
    </vt:vector>
  </TitlesOfParts>
  <Company>DCNS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SONY-VAIO</dc:creator>
  <cp:lastModifiedBy>Eric</cp:lastModifiedBy>
  <cp:lastPrinted>2014-07-28T16:36:24Z</cp:lastPrinted>
  <dcterms:created xsi:type="dcterms:W3CDTF">2014-07-17T14:37:07Z</dcterms:created>
  <dcterms:modified xsi:type="dcterms:W3CDTF">2014-07-28T16:36:39Z</dcterms:modified>
</cp:coreProperties>
</file>