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8" windowWidth="22116" windowHeight="9552"/>
  </bookViews>
  <sheets>
    <sheet name="Jarl" sheetId="10" r:id="rId1"/>
    <sheet name="Scalde" sheetId="9" r:id="rId2"/>
    <sheet name="Thulr" sheetId="8" r:id="rId3"/>
    <sheet name="Berserkr" sheetId="7" r:id="rId4"/>
    <sheet name="Hirdmen" sheetId="5" r:id="rId5"/>
    <sheet name="Volva" sheetId="6" r:id="rId6"/>
    <sheet name="Vierge" sheetId="1" r:id="rId7"/>
    <sheet name="Infos" sheetId="2" r:id="rId8"/>
  </sheets>
  <definedNames>
    <definedName name="Archétypes">Infos!$A$42:$A$47</definedName>
    <definedName name="Compétences_privilégiées">Infos!$C$43:$G$60</definedName>
    <definedName name="Dons">Infos!$C$83:$C$114</definedName>
    <definedName name="Faiblesses">Infos!$C$116:$C$143</definedName>
    <definedName name="Freyr">Infos!$A$1:$A$14</definedName>
    <definedName name="Guerrier">Infos!$B$46:$B$48</definedName>
    <definedName name="Heimdall">Infos!$A$16:$A$25</definedName>
    <definedName name="Noble">Infos!$B$43:$B$45</definedName>
    <definedName name="ptcarac">Infos!$B$62:$B$82</definedName>
    <definedName name="Sage">Infos!$B$49:$B$52</definedName>
    <definedName name="Tirage">Infos!$E$1:$E$4</definedName>
    <definedName name="Travailleur">Infos!$B$53:$B$56</definedName>
    <definedName name="Tyr">Infos!$A$27:$A$39</definedName>
    <definedName name="Voyageur">Infos!$B$57:$B$60</definedName>
  </definedNames>
  <calcPr calcId="144525"/>
</workbook>
</file>

<file path=xl/calcChain.xml><?xml version="1.0" encoding="utf-8"?>
<calcChain xmlns="http://schemas.openxmlformats.org/spreadsheetml/2006/main">
  <c r="C40" i="10" l="1"/>
  <c r="G46" i="10"/>
  <c r="G45" i="10"/>
  <c r="G44" i="10"/>
  <c r="G43" i="10"/>
  <c r="G42" i="10"/>
  <c r="G29" i="10"/>
  <c r="D29" i="10"/>
  <c r="A29" i="10"/>
  <c r="F22" i="10"/>
  <c r="F25" i="10" s="1"/>
  <c r="D22" i="10"/>
  <c r="D25" i="10" s="1"/>
  <c r="B22" i="10"/>
  <c r="B25" i="10" s="1"/>
  <c r="B19" i="10"/>
  <c r="D18" i="10"/>
  <c r="B18" i="10"/>
  <c r="D17" i="10"/>
  <c r="B17" i="10"/>
  <c r="I11" i="10"/>
  <c r="H12" i="10" s="1"/>
  <c r="D11" i="10"/>
  <c r="C40" i="9"/>
  <c r="G46" i="9"/>
  <c r="G45" i="9"/>
  <c r="G44" i="9"/>
  <c r="G43" i="9"/>
  <c r="G42" i="9"/>
  <c r="G29" i="9"/>
  <c r="D29" i="9"/>
  <c r="A29" i="9"/>
  <c r="F22" i="9"/>
  <c r="F25" i="9" s="1"/>
  <c r="D22" i="9"/>
  <c r="D25" i="9" s="1"/>
  <c r="B22" i="9"/>
  <c r="B25" i="9" s="1"/>
  <c r="B19" i="9"/>
  <c r="D18" i="9"/>
  <c r="B18" i="9"/>
  <c r="D17" i="9"/>
  <c r="B17" i="9"/>
  <c r="I11" i="9"/>
  <c r="H12" i="9" s="1"/>
  <c r="D11" i="9"/>
  <c r="I11" i="8"/>
  <c r="H12" i="8" s="1"/>
  <c r="I11" i="7"/>
  <c r="H12" i="7" s="1"/>
  <c r="I11" i="5"/>
  <c r="H12" i="5" s="1"/>
  <c r="I11" i="6"/>
  <c r="H12" i="6" s="1"/>
  <c r="I11" i="1"/>
  <c r="H12" i="1" s="1"/>
  <c r="C40" i="8" l="1"/>
  <c r="G46" i="8"/>
  <c r="G45" i="8"/>
  <c r="G44" i="8"/>
  <c r="G43" i="8"/>
  <c r="G42" i="8"/>
  <c r="G29" i="8"/>
  <c r="D29" i="8"/>
  <c r="A29" i="8"/>
  <c r="F22" i="8"/>
  <c r="F25" i="8" s="1"/>
  <c r="D22" i="8"/>
  <c r="D25" i="8" s="1"/>
  <c r="B22" i="8"/>
  <c r="B25" i="8" s="1"/>
  <c r="B19" i="8"/>
  <c r="D18" i="8"/>
  <c r="B18" i="8"/>
  <c r="D17" i="8"/>
  <c r="B17" i="8"/>
  <c r="D11" i="8"/>
  <c r="D17" i="7"/>
  <c r="C40" i="7"/>
  <c r="G46" i="7"/>
  <c r="G45" i="7"/>
  <c r="G44" i="7"/>
  <c r="G43" i="7"/>
  <c r="G42" i="7"/>
  <c r="G29" i="7"/>
  <c r="D29" i="7"/>
  <c r="A29" i="7"/>
  <c r="F22" i="7"/>
  <c r="F25" i="7" s="1"/>
  <c r="D22" i="7"/>
  <c r="D25" i="7" s="1"/>
  <c r="B22" i="7"/>
  <c r="B25" i="7" s="1"/>
  <c r="B19" i="7"/>
  <c r="D18" i="7"/>
  <c r="B18" i="7"/>
  <c r="B17" i="7"/>
  <c r="D11" i="7"/>
  <c r="C40" i="6" l="1"/>
  <c r="G46" i="6"/>
  <c r="G45" i="6"/>
  <c r="G44" i="6"/>
  <c r="G43" i="6"/>
  <c r="G42" i="6"/>
  <c r="G29" i="6"/>
  <c r="D29" i="6"/>
  <c r="A29" i="6"/>
  <c r="F22" i="6"/>
  <c r="F25" i="6" s="1"/>
  <c r="D22" i="6"/>
  <c r="D25" i="6" s="1"/>
  <c r="B22" i="6"/>
  <c r="B25" i="6" s="1"/>
  <c r="B19" i="6"/>
  <c r="D18" i="6"/>
  <c r="B18" i="6"/>
  <c r="D17" i="6"/>
  <c r="B17" i="6"/>
  <c r="D11" i="6"/>
  <c r="C40" i="5"/>
  <c r="G46" i="5"/>
  <c r="G45" i="5"/>
  <c r="G44" i="5"/>
  <c r="G43" i="5"/>
  <c r="G42" i="5"/>
  <c r="G29" i="5"/>
  <c r="D29" i="5"/>
  <c r="A29" i="5"/>
  <c r="F22" i="5"/>
  <c r="F25" i="5" s="1"/>
  <c r="D22" i="5"/>
  <c r="D25" i="5" s="1"/>
  <c r="B22" i="5"/>
  <c r="B25" i="5" s="1"/>
  <c r="B19" i="5"/>
  <c r="D18" i="5"/>
  <c r="B18" i="5"/>
  <c r="D17" i="5"/>
  <c r="B17" i="5"/>
  <c r="D11" i="5"/>
  <c r="D17" i="1" l="1"/>
  <c r="C40" i="1"/>
  <c r="G46" i="1"/>
  <c r="G45" i="1"/>
  <c r="G44" i="1"/>
  <c r="G43" i="1"/>
  <c r="G42" i="1"/>
  <c r="B63" i="2"/>
  <c r="B64" i="2" s="1"/>
  <c r="B65" i="2" s="1"/>
  <c r="B66" i="2" s="1"/>
  <c r="B67" i="2" s="1"/>
  <c r="B68" i="2" s="1"/>
  <c r="B69" i="2" s="1"/>
  <c r="B70" i="2" s="1"/>
  <c r="B71" i="2" s="1"/>
  <c r="B72" i="2" s="1"/>
  <c r="B73" i="2" s="1"/>
  <c r="B74" i="2" s="1"/>
  <c r="B75" i="2" s="1"/>
  <c r="B76" i="2" s="1"/>
  <c r="B77" i="2" s="1"/>
  <c r="B78" i="2" s="1"/>
  <c r="B79" i="2" s="1"/>
  <c r="B80" i="2" s="1"/>
  <c r="B81" i="2" s="1"/>
  <c r="B82" i="2" s="1"/>
  <c r="G29" i="1" l="1"/>
  <c r="D29" i="1"/>
  <c r="A29" i="1"/>
  <c r="D18" i="1" l="1"/>
  <c r="B18" i="1"/>
  <c r="F22" i="1"/>
  <c r="F25" i="1" s="1"/>
  <c r="D22" i="1"/>
  <c r="D25" i="1" s="1"/>
  <c r="B22" i="1"/>
  <c r="B25" i="1" s="1"/>
  <c r="B19" i="1"/>
  <c r="B17" i="1"/>
  <c r="D11" i="1"/>
</calcChain>
</file>

<file path=xl/comments1.xml><?xml version="1.0" encoding="utf-8"?>
<comments xmlns="http://schemas.openxmlformats.org/spreadsheetml/2006/main">
  <authors>
    <author>singrieft@hotmail.com</author>
  </authors>
  <commentList>
    <comment ref="C40" authorId="0">
      <text>
        <r>
          <rPr>
            <b/>
            <sz val="9"/>
            <color indexed="81"/>
            <rFont val="Tahoma"/>
            <family val="2"/>
          </rPr>
          <t>Pour que le calcul se fasse "tout seul" :
- cliquer sur la case C40
 rentrer la forumule 
=35-(somme(selection des 5 compétences privilégiées en colonnes B, D ou F)+(somme(toutes les autres compétences)*2))</t>
        </r>
      </text>
    </comment>
  </commentList>
</comments>
</file>

<file path=xl/sharedStrings.xml><?xml version="1.0" encoding="utf-8"?>
<sst xmlns="http://schemas.openxmlformats.org/spreadsheetml/2006/main" count="1110" uniqueCount="359">
  <si>
    <t>Prénom :</t>
  </si>
  <si>
    <t>Archétype :</t>
  </si>
  <si>
    <t>Nom :</t>
  </si>
  <si>
    <t>Profession :</t>
  </si>
  <si>
    <t>Age :</t>
  </si>
  <si>
    <t>Taille :</t>
  </si>
  <si>
    <t>Royaume :</t>
  </si>
  <si>
    <t>Poids :</t>
  </si>
  <si>
    <t>Dons :</t>
  </si>
  <si>
    <t>Faiblesse :</t>
  </si>
  <si>
    <t>Corps</t>
  </si>
  <si>
    <t>Esprit</t>
  </si>
  <si>
    <t>Âme</t>
  </si>
  <si>
    <t>Puissance :</t>
  </si>
  <si>
    <t>Intellect :</t>
  </si>
  <si>
    <t>Charisme :</t>
  </si>
  <si>
    <t>Vigueur :</t>
  </si>
  <si>
    <t>Perception :</t>
  </si>
  <si>
    <t>Instinct :</t>
  </si>
  <si>
    <t>Agilité :</t>
  </si>
  <si>
    <t>Ténacité :</t>
  </si>
  <si>
    <t>Communicat. :</t>
  </si>
  <si>
    <t>Points de vie :</t>
  </si>
  <si>
    <t>Réserve furor :</t>
  </si>
  <si>
    <t>Max furor/tour :</t>
  </si>
  <si>
    <t>Déplacement :</t>
  </si>
  <si>
    <t>Expérience :</t>
  </si>
  <si>
    <t>Initiative</t>
  </si>
  <si>
    <t>Défense Physique</t>
  </si>
  <si>
    <t>Défense Magique</t>
  </si>
  <si>
    <t>Réaction :</t>
  </si>
  <si>
    <t>Base :</t>
  </si>
  <si>
    <t>Protection :</t>
  </si>
  <si>
    <t>Magie :</t>
  </si>
  <si>
    <t>Total :</t>
  </si>
  <si>
    <t>Runes de Destinée</t>
  </si>
  <si>
    <t>Compétences</t>
  </si>
  <si>
    <t>Acrobatie :</t>
  </si>
  <si>
    <t>Langues* :</t>
  </si>
  <si>
    <t>Galdr* :</t>
  </si>
  <si>
    <t>Artisanat (     ) :</t>
  </si>
  <si>
    <t>Larcins :</t>
  </si>
  <si>
    <t>Runes* :</t>
  </si>
  <si>
    <t>Arts (          ) :</t>
  </si>
  <si>
    <t>Médecine* :</t>
  </si>
  <si>
    <t>Sejdr* :</t>
  </si>
  <si>
    <t>Attelage :</t>
  </si>
  <si>
    <t>Mouvement :</t>
  </si>
  <si>
    <t>Chercher :</t>
  </si>
  <si>
    <t>Navigation :</t>
  </si>
  <si>
    <t>Chevaucher :</t>
  </si>
  <si>
    <t>Natation :</t>
  </si>
  <si>
    <t>Commerce :</t>
  </si>
  <si>
    <t>Négociation :</t>
  </si>
  <si>
    <t>Discrétion :</t>
  </si>
  <si>
    <t>Sagas :</t>
  </si>
  <si>
    <t>Armes crtes :</t>
  </si>
  <si>
    <t>Éloquence :</t>
  </si>
  <si>
    <t>Savoir (        ) :</t>
  </si>
  <si>
    <t>Armes lgues :</t>
  </si>
  <si>
    <t>Empathie :</t>
  </si>
  <si>
    <t>Séduction :</t>
  </si>
  <si>
    <t>Armes 2 mns :</t>
  </si>
  <si>
    <t>Escalade :</t>
  </si>
  <si>
    <t>Superstition :</t>
  </si>
  <si>
    <t>Armes d'Hast :</t>
  </si>
  <si>
    <t>Esquive :</t>
  </si>
  <si>
    <t>Survie :</t>
  </si>
  <si>
    <t>Armes de tir :</t>
  </si>
  <si>
    <t>Herboristerie :</t>
  </si>
  <si>
    <t>Tactique :</t>
  </si>
  <si>
    <t>Lancer :</t>
  </si>
  <si>
    <t>Intimidation :</t>
  </si>
  <si>
    <t>Traditions :</t>
  </si>
  <si>
    <t>Lutte :</t>
  </si>
  <si>
    <t>Jeux :</t>
  </si>
  <si>
    <t>Vigilance :</t>
  </si>
  <si>
    <t>Armes impr. :</t>
  </si>
  <si>
    <t>Armes</t>
  </si>
  <si>
    <t>Arme</t>
  </si>
  <si>
    <t>Niveau</t>
  </si>
  <si>
    <t>Dégâts</t>
  </si>
  <si>
    <t>Port C/M/L/E</t>
  </si>
  <si>
    <t>Prouesses</t>
  </si>
  <si>
    <t>Aett de Freyr</t>
  </si>
  <si>
    <t>Aett de Heimdall</t>
  </si>
  <si>
    <t>Aett de Tyr</t>
  </si>
  <si>
    <t>Encombrement</t>
  </si>
  <si>
    <t>Nb actions</t>
  </si>
  <si>
    <t>Choisir une rune</t>
  </si>
  <si>
    <t>Feuille de personnage Yggdrasill</t>
  </si>
  <si>
    <t>Renseignements Generaux</t>
  </si>
  <si>
    <t>Caracteristiques</t>
  </si>
  <si>
    <t>Archétypes</t>
  </si>
  <si>
    <t>Jarld</t>
  </si>
  <si>
    <t>Chef de guerre</t>
  </si>
  <si>
    <t>Conseiller du Seigneur</t>
  </si>
  <si>
    <t>Mercenaire</t>
  </si>
  <si>
    <t>Völva</t>
  </si>
  <si>
    <t>Thulr</t>
  </si>
  <si>
    <t>Scalde</t>
  </si>
  <si>
    <t>Soigneur</t>
  </si>
  <si>
    <t>Artisan</t>
  </si>
  <si>
    <t>Fermier</t>
  </si>
  <si>
    <t>Forestier</t>
  </si>
  <si>
    <t>Mineur</t>
  </si>
  <si>
    <t>Marchand</t>
  </si>
  <si>
    <t>Emissaire</t>
  </si>
  <si>
    <t>Forgeron itinérant</t>
  </si>
  <si>
    <t>Espion</t>
  </si>
  <si>
    <t>Noble</t>
  </si>
  <si>
    <t>Guerrier</t>
  </si>
  <si>
    <t>Sage</t>
  </si>
  <si>
    <t>Travailleur</t>
  </si>
  <si>
    <t>Voyageurs</t>
  </si>
  <si>
    <t>Chevaucher</t>
  </si>
  <si>
    <t>Eloquence</t>
  </si>
  <si>
    <t>Tactique</t>
  </si>
  <si>
    <t>1 compétence martiale</t>
  </si>
  <si>
    <t>Intimidation</t>
  </si>
  <si>
    <t>Discretion</t>
  </si>
  <si>
    <t>Négociation</t>
  </si>
  <si>
    <t>Esquive</t>
  </si>
  <si>
    <t>Mouvement</t>
  </si>
  <si>
    <t>1 compétence martiale au choix</t>
  </si>
  <si>
    <t>Survie</t>
  </si>
  <si>
    <t>Jeux</t>
  </si>
  <si>
    <t>Empathie</t>
  </si>
  <si>
    <t>Superstition</t>
  </si>
  <si>
    <t>1 compétence magique au choix (Sejdr, Galdr ou Runes)</t>
  </si>
  <si>
    <t>Herboriste</t>
  </si>
  <si>
    <t>Sagas</t>
  </si>
  <si>
    <t>Médecine</t>
  </si>
  <si>
    <t>1 compétence magique au choix (Sejdr)</t>
  </si>
  <si>
    <t>Commerce</t>
  </si>
  <si>
    <t>Runes</t>
  </si>
  <si>
    <t>Attelage</t>
  </si>
  <si>
    <t>Vigilence</t>
  </si>
  <si>
    <t>Art</t>
  </si>
  <si>
    <t>Savoir</t>
  </si>
  <si>
    <t>Savoirs</t>
  </si>
  <si>
    <t>Artisant</t>
  </si>
  <si>
    <t>Chercher</t>
  </si>
  <si>
    <t>Navigation</t>
  </si>
  <si>
    <t>Traditions</t>
  </si>
  <si>
    <t>Discrétion</t>
  </si>
  <si>
    <t>Larcins</t>
  </si>
  <si>
    <t>Compétences privilégiées:</t>
  </si>
  <si>
    <t>Dons</t>
  </si>
  <si>
    <t>Adroit</t>
  </si>
  <si>
    <t>Agile</t>
  </si>
  <si>
    <t>Affinité</t>
  </si>
  <si>
    <t>Ambidextrie</t>
  </si>
  <si>
    <t>Avenant</t>
  </si>
  <si>
    <t>Bagarreur</t>
  </si>
  <si>
    <t>Bénédiction du Destin</t>
  </si>
  <si>
    <t>Brave</t>
  </si>
  <si>
    <t>Cavalier</t>
  </si>
  <si>
    <t>Colosse</t>
  </si>
  <si>
    <t>Corps de fer</t>
  </si>
  <si>
    <t>Don de Freyr</t>
  </si>
  <si>
    <t>Freyja</t>
  </si>
  <si>
    <t>Discret</t>
  </si>
  <si>
    <t>Eloquent</t>
  </si>
  <si>
    <t>Elu de Njödr</t>
  </si>
  <si>
    <t>Erudition</t>
  </si>
  <si>
    <t>Frère de Mimir</t>
  </si>
  <si>
    <t>Guerrier-Fauve</t>
  </si>
  <si>
    <t>Guidé par Thorr</t>
  </si>
  <si>
    <t>Homme des bois</t>
  </si>
  <si>
    <t>Initié</t>
  </si>
  <si>
    <t>Inspiré</t>
  </si>
  <si>
    <t>Masque de Loki</t>
  </si>
  <si>
    <t>Mémoire parfaite</t>
  </si>
  <si>
    <t>Meneur d'Hommes</t>
  </si>
  <si>
    <t>Montagnard</t>
  </si>
  <si>
    <t>Réfléchi</t>
  </si>
  <si>
    <t>Robuste</t>
  </si>
  <si>
    <t>Sens aiguisés</t>
  </si>
  <si>
    <t>Faiblesses</t>
  </si>
  <si>
    <t>Amnésique</t>
  </si>
  <si>
    <t>Arroguant</t>
  </si>
  <si>
    <t>Brute</t>
  </si>
  <si>
    <t>Cruel</t>
  </si>
  <si>
    <t>Curieux</t>
  </si>
  <si>
    <t>Distrait</t>
  </si>
  <si>
    <t>Etrange</t>
  </si>
  <si>
    <t>Froid</t>
  </si>
  <si>
    <t>Handicapé</t>
  </si>
  <si>
    <t>Hors-la-loi</t>
  </si>
  <si>
    <t>Imberbe</t>
  </si>
  <si>
    <t>Impétueux</t>
  </si>
  <si>
    <t>Interdit</t>
  </si>
  <si>
    <t>Ivrogne</t>
  </si>
  <si>
    <t>Rigide</t>
  </si>
  <si>
    <t>Malédiction du Loki</t>
  </si>
  <si>
    <t>Misogynes</t>
  </si>
  <si>
    <t>Misandre</t>
  </si>
  <si>
    <t>Naïf</t>
  </si>
  <si>
    <t>Paillard</t>
  </si>
  <si>
    <t>Peur</t>
  </si>
  <si>
    <t>Rancunier</t>
  </si>
  <si>
    <t>Sang chaud</t>
  </si>
  <si>
    <t>Souffreteux</t>
  </si>
  <si>
    <t>Téméraire</t>
  </si>
  <si>
    <t>Vendetta</t>
  </si>
  <si>
    <t>Faiblesse(s) :</t>
  </si>
  <si>
    <t>Don(s) :</t>
  </si>
  <si>
    <t>-</t>
  </si>
  <si>
    <t>Hirdmen</t>
  </si>
  <si>
    <r>
      <t xml:space="preserve">Vit dans la prospérité, la richesse, gains de biens, abondance et succès social. Le PJ est peut-être né dans une famille riche ou bien grâce à son travail va le devenir et maintenir son niveau de vie. Il est aussi possible d'envisager une amélioration spectaculaire de son statut social au cours de sa vie.
</t>
    </r>
    <r>
      <rPr>
        <b/>
        <u/>
        <sz val="9"/>
        <color theme="1"/>
        <rFont val="Calibri"/>
        <family val="2"/>
        <scheme val="minor"/>
      </rPr>
      <t/>
    </r>
  </si>
  <si>
    <t>Perte de biens, pauvreté, échec, rejet social. Le PJ est né dans une famille pauvre et a du mal à trouver sa subsistance. Ou bien il subira un revers de fortune cuisant et n'arrivera pas à regagner son statut social.</t>
  </si>
  <si>
    <t>Force vitale, santé et énergie, force et ténacité. Le PJ fera preuve d'une santé de fer, sans jamais être atteint par la maladie. Il sera fort et sain.</t>
  </si>
  <si>
    <t>Maladie, manque d'énergie et passivité. Le PJ sera souffreteux ou souvent malade. Il n'aura pas l'énergie nécessaire pour prendre les armes.</t>
  </si>
  <si>
    <t>Cette rune est une rune maléfique qui représente les forces destructrices des géeants du givre. Le PJ est souvent pris dans des conflits, dans des situations dangereuses où il risquera sa vie. Il semble que les ennuis le suivent. On peut aussi considérer, dans un scénario ou une campagne plus liée au surnaturel que le PJ a soit une ascendance de géant, ou que sa famille est poursuivie par la malédiction d'un géant ou que le personnage devra affronter lui-même un géant au cours de sa vie.</t>
  </si>
  <si>
    <t>Cette rune est exclusivement positive. Elle est le signe de la bénédiction d'Odhinn. Elle signe une grande inspiration scaldique ou magique, ou simplement qu'Odhinn l'a déjà distingué parmi les mortels, ce qui ne va pas forcément sans inconvénients. Le PJ peut être un grand scalde ou un mage réputé ou même un berserkr particulièrement puissant s'il choisit le don correspondant.</t>
  </si>
  <si>
    <t>Immobilisme, impossibilité d'évoluer. Le PJ est peut-être un peu fixé sur ses acquis et refuse de changer ou de se déplacer.</t>
  </si>
  <si>
    <t xml:space="preserve">Voyage, déplacement, évolution dans la vie. Le PJ peut être un voyageur impénitent, ne tenant pas en place, visitant des villes et des pays, ou bien il évolue positivement et progresse dans sa vie sociale et/ou dans sess connaissances et n'hésite pas à changer ses habitudes.
</t>
  </si>
  <si>
    <t>Instabilité, manque de persévérance. Le PJ ne montre aucun intérêt particulier pour une activité artisannale ou manuelle quelconque, pas plus que de dons.</t>
  </si>
  <si>
    <t xml:space="preserve">Passion, créativité, capacités techniques. Le PJ peut être doué pour l'artisanat de qualité, ou montrer une passion pour une activité quelle qu'elle soit et dans laquelle il excelle.
</t>
  </si>
  <si>
    <t>Equilibre, dons aux dieux, sacrifice. Tous les sacrifices faits aux dieux par le PJ seront bien accueillis. Le PJ a toutes les qualités pour être sacrificateur, gofi.</t>
  </si>
  <si>
    <t>Soit le PJ ne pratique jamais de sacrifice aux dieux et il ne bénéficie jamais d'une aide divine, soit les dieux ne lui accordent aucune attention malgré ses offrandes.</t>
  </si>
  <si>
    <t>Cette rune est le signe de la joie de vivre, de la bonne chère, du plaisir. Le PJ sera un bon vivant, aimant les fêtes et les aventures amoureuses et qui se débrouillera pour vivre dans les meilleures conditions. Il peut aussi connaître maintes plaisantes aventures amoureuses.</t>
  </si>
  <si>
    <t>Représente la colère et le déchaînement des forces de la Nature. Catastrophes naturelles, grêle, perte, désastres. Le PJ, à un moment de sa vie offensera les divinités de la nature (Freyr, les alfars, les landvaettar, esprits tutélaires, esprits des ancêtres) et en subira les conséquences : perte des récoltes, famine, maladie, hiver trop rude, etc. Ou bien le PJ connapitra sans que ce soit sa faute une période de disette, la destruction de son bateau par un ouragan, l'impossibilité de se séplacer à cause de tempêtes de neige, etc.</t>
  </si>
  <si>
    <t>Elle représente la pauvreté et la souffrance, le tourment. À un moment de sa vie, le PJ connaîtra la perte douloureuse d'un être cher, un emprisonnement, la perte de ses biens, une famine, une maladie, ou bien un bannnissement temporaire. Au choix du MJ.</t>
  </si>
  <si>
    <t>C'est le froid, la glace, la stagnation, la trahison. Le PJ ne pourra pas atteindre un but pourtant cher à son cœur, ou sera trahi. Ou bien il trahira une personne qui lui faisait confiance et en subira de lourdes conséquences. Ou encore, il sera bloqué dans une situation dont il ne pourra aisément sortir. Au choix du MJ.</t>
  </si>
  <si>
    <t>C'est la rune des bonnes récoltes, de la prospérité, de la paix. Elle peut débloquer n'importe quelle situation de stagnation, d'enfermement et de disette. LE PJ pourra connaître une année entière de prospérité, de santé, de chance et de paix. Ou bien, il verra revenir à lui des opportunités manquées et saura saisir sa chance.</t>
  </si>
  <si>
    <t>Cette rune est celle de l'arbre, celle d'Yggdrasill. Elle représente la protection, la stabilité, la force. Tout projet raisonnable du PJ sera couronné d esuccès, ou bien le PJ ne sera jamais trahi par des proches. Le PJ sera considéré comme une personne loyale à laquelle se fier. Quel que soit le choix du MJ, l'influence de cette rune cesse définitivement si le PJ trahit un proche ou brise un serment, quel qu'il soit.</t>
  </si>
  <si>
    <t>Le PJ ne comprend rien aux arcanes, ne détecte pas les subtilités de la magie, est donc plus sensible aux illusions et aux sorts.</t>
  </si>
  <si>
    <t>C'est la rune du secret, de la divination, de la féminité. Le PJ peut avoir un don pour la divination, ou pour percevoir le sens des énigmes les plus étranges et détecter l'usage de la magie. Le PJ sera moins sensible aux illusions et aux sorts.</t>
  </si>
  <si>
    <t>Algiz est la plus puissante rune de protection contre les énergies maléfiques, les pièges, les créatures surnaturelles. Le PJ est protégé contre les influences maléfiques, les tentatives de manipulations, les malédications quel que soit le sort. Est-ce une ascendance surnaturelle du PJ, une protection divine, ou juste la droiture inée du PJ qui lui attire cette protection, au MJ d'en décider selon le personnage joué. Mais comme pour Iwaz, si le PJ trahit, brise un serment ou refuse d'assumer son Destin ou utilise le Sjedr, le Galdr ou les Runes pour lancer une malédiction, l'influence de la rune cesse définitivement.</t>
  </si>
  <si>
    <t>La rune du soleil ne peut être négative. Elle apporte victoire, amélioration dans la vie du . Cela peut se traduire par une victoire éclatante pour le PJ (ou pour son groupe grâce à lui), la reconnaissance d'un homme haut placé, un legs inattendu améliorant nettement la condition du PJ s'il est pauvre, etc.</t>
  </si>
  <si>
    <t>Cette rune est celle du dieu Tyr, le dieu de la loi. Le MJ peut considérer que le PJ ne souffrira jamais de décisions arbitraires au thing, ou qu'il sera influencé par le dieu pour toujours agir en respectant les lois, ou encore ne sera jamais défié pour de mauvaises raisons.</t>
  </si>
  <si>
    <t>Le PJ souffrira d'injustices systématiques, échouera dans les compétitions, ou sera toujours bridé dans ses actions par la peur d'enfreindre la  loi.</t>
  </si>
  <si>
    <t>Cette rune représente la fertilité, le mariage, la naissance. Le PJ peut contracter un mariage bienvenu et heureux, avoir des enfants robustes s'il le désire, ou éviter les mariages arrangés trop contraignants et sources de problèmes futurs.</t>
  </si>
  <si>
    <t>Le PJ peut subir une naissance non désirée, ou/et un mariage malheureux, contraignant, ou avoir des enfants trop faibles à la naissance, qu'il lui faudra exposer.</t>
  </si>
  <si>
    <t>Cette rune est celle du cheval, l'animal dédié à Freyr. Elle représente pour le PJ une évolution fvorable ou un voyage réussi, sans incident. Elle confirme aussi systématiquement les autres runes positives du tirage (tirage positif ou exclusivement positif), en accordant le maximum possible de ce que ces runes prédisent.</t>
  </si>
  <si>
    <t>Cette rune représente l'eau, les étendues liquides. Elle favorise à la fois fois l'imagination et les rêves. Le PJ sera peut-être particulièrement intuitif, aura des rêves prémonitoires sans magie, ou sera particulièrement doué en divination s'il est un magicien.</t>
  </si>
  <si>
    <t>Le PJ aura tendance à être un peu confus et il n'a pas de moyen de s'orienter dans la vie. Cela peut venir d'un manque d'éducation, d'un tempérament trop rêveur, d'une enfance trop bridée, ou d'un sentiment de danger permanent.</t>
  </si>
  <si>
    <t>Ingvi est la rune de la virilité, du bon sens, de la chaleur, de la famille, du soulagement et de la sérénité.. Le PJ a, pour le soutenir, une famille bienveillante et peut-être puissante. Il peut se réfugier auprès d'eux en cas de problème, pour se ressourcer. Ou bien le PJ est sûr de lui et ne ressent aucune anxiété face à l'avenir, grâce à l'enfance heureuse et rassurante dont il a bénéficié.</t>
  </si>
  <si>
    <t>Cette rune est celle du jour, de sa lumière, de sa chaleur, tout comme l'espoir renaissant après la nuit. Le PJ va connaître une amélioration inespérée après avoir touché le fond, ou bien va entrevoir la solution d'un problème qui lui gâche la vie. Cette rune peut aussi annoncer la réussite après beaucoup d'échecs.</t>
  </si>
  <si>
    <t xml:space="preserve">Othal est la rune symbolisant le patrimoine foncier. Contrairement à Fehu, elle désigne souvent l'héritage ou un moyen de production acquis. Le PJ vient d'une famille riche ou ayant quelque bien foncier dont il sera nommé héritier. Ou bien il recevra des maisons ou des terres en récompense de ses prouesses ou par mariage. Au MJ de décider.
</t>
  </si>
  <si>
    <t>Le PJ ne sera jamais héritier de ses parents s'ils ont quelque bien foncier, ou bien il fera un mariage sans une dot comprenant ce genre de possessions. Bref, il ne sera jamais propriétaire terrien. Si le MJ le désire, le PJ peut quand même posséder sa maison et un lopin de terre. Mais guère plus.</t>
  </si>
  <si>
    <t>1 - Fehu (+)</t>
  </si>
  <si>
    <t>1 - Fehu (-)</t>
  </si>
  <si>
    <t>2 - Uruz (+)</t>
  </si>
  <si>
    <t>2- Uruz (-)</t>
  </si>
  <si>
    <t>3 - Thurz (--)</t>
  </si>
  <si>
    <t>5 - Reith (+)</t>
  </si>
  <si>
    <t>5 - Reith (-)</t>
  </si>
  <si>
    <t>6 - Kaun (+)</t>
  </si>
  <si>
    <t>6 - Kaun (-)</t>
  </si>
  <si>
    <t>7 - Gebô (-)</t>
  </si>
  <si>
    <t>7 - Gebô (+)</t>
  </si>
  <si>
    <t>8 - Wunjô (++)</t>
  </si>
  <si>
    <t>1 - Hagall (--)</t>
  </si>
  <si>
    <t>3 - Isa (--)</t>
  </si>
  <si>
    <t>4 - Jerà (++)</t>
  </si>
  <si>
    <t>5 - Iwaz (++)</t>
  </si>
  <si>
    <t>4 - Ansuz (++)</t>
  </si>
  <si>
    <t>2 - Nauthr (--)</t>
  </si>
  <si>
    <t>6 - Perth (+)</t>
  </si>
  <si>
    <t>6 - Perth (-)</t>
  </si>
  <si>
    <t>7 - Algiz (++)</t>
  </si>
  <si>
    <t>8 - Sôl (++)</t>
  </si>
  <si>
    <t>1 - Tiwaz (-)</t>
  </si>
  <si>
    <t>1 - Tiwaz (+)</t>
  </si>
  <si>
    <t>2 - Bjarken (+)</t>
  </si>
  <si>
    <t>2 - Bjarken (-)</t>
  </si>
  <si>
    <t>4 - Mathr (++)</t>
  </si>
  <si>
    <t>3 - Ehwaz (++)</t>
  </si>
  <si>
    <t>5 - Lôgr (-)</t>
  </si>
  <si>
    <t>5 - Lôgr (+)</t>
  </si>
  <si>
    <t>6 - Ingvi (++)</t>
  </si>
  <si>
    <t>7 - Dagaz (++)</t>
  </si>
  <si>
    <t>8 - Othal (+)</t>
  </si>
  <si>
    <t>8 - Othal (-)</t>
  </si>
  <si>
    <t>Epée longue</t>
  </si>
  <si>
    <t>Haches lanc.</t>
  </si>
  <si>
    <t>Armure cuir lamellée</t>
  </si>
  <si>
    <t>Casque</t>
  </si>
  <si>
    <t>Bracelets cuir</t>
  </si>
  <si>
    <t>Jambières cuir</t>
  </si>
  <si>
    <t>Bouclier</t>
  </si>
  <si>
    <t>Prouesses martiales</t>
  </si>
  <si>
    <t>Magies</t>
  </si>
  <si>
    <t>Libérer / créer la peur niv 1 (Sejdr)</t>
  </si>
  <si>
    <t>Ce que murmurent les os niv 2 (Sejdr)</t>
  </si>
  <si>
    <t>Maîtriser le brouillard niv 1 (Sejdr)</t>
  </si>
  <si>
    <t>Poignard</t>
  </si>
  <si>
    <t>Epaulière de fourrue</t>
  </si>
  <si>
    <t>Longue robe</t>
  </si>
  <si>
    <t>Osselets</t>
  </si>
  <si>
    <t>Baton de sorcier</t>
  </si>
  <si>
    <t>Bourses d'ingrédients</t>
  </si>
  <si>
    <t>Sonner niv 1</t>
  </si>
  <si>
    <t>Rapide comme la foudre niv 1</t>
  </si>
  <si>
    <t>Venez à moi niv 2</t>
  </si>
  <si>
    <t>Compétences privilégiées</t>
  </si>
  <si>
    <t>Berserkr</t>
  </si>
  <si>
    <t xml:space="preserve">Niveau 1 : </t>
  </si>
  <si>
    <t>Charge impétueuse</t>
  </si>
  <si>
    <t>Hurlement sanguinaire</t>
  </si>
  <si>
    <t>Niveau 2 : Féroce comme l'ours !</t>
  </si>
  <si>
    <t>Hache 2 mains</t>
  </si>
  <si>
    <t>Epaulières fourrures</t>
  </si>
  <si>
    <t>4 - Mathr (+)</t>
  </si>
  <si>
    <t>4 - Mathr (-)</t>
  </si>
  <si>
    <t>Cette rune est celle de la race humaine, de l'individu. Elle reflète la coopération entre personnages, leurs relations avec la famille, le clan, la société. Le PJ peut être considéré comme une personne de bien, intelligent, communicateur-né, ou peut-être a-t-il décidé de devenir meneur d'hommes.</t>
  </si>
  <si>
    <t>Le PJ ne doit attendre aucune aide de ses semblables. Il est peut-être trop sournois ou manipulateur. Il ne parle peut-être pas beaucoup et ne parvient pas à tisserr des liens avec autrui. En tout cas, il n'attire ni compassion, ni amitié. Attention, cette conduite mène à l'isolement, qui peut coûter la vie.</t>
  </si>
  <si>
    <t>Sejdr :</t>
  </si>
  <si>
    <t>Les mains qui soignent (nv1)</t>
  </si>
  <si>
    <t>Amélioration de la déf. Phys. (nv1)</t>
  </si>
  <si>
    <t>Celui qui blesse (nv1)</t>
  </si>
  <si>
    <t>Runes :</t>
  </si>
  <si>
    <t>Kaun (nv 1)</t>
  </si>
  <si>
    <t>Hachette</t>
  </si>
  <si>
    <t>Epaulière de fourrure</t>
  </si>
  <si>
    <t>Cape</t>
  </si>
  <si>
    <t>Veste en cuir</t>
  </si>
  <si>
    <t>Colifichets morbides</t>
  </si>
  <si>
    <t>Herbes médicinales</t>
  </si>
  <si>
    <t>Description</t>
  </si>
  <si>
    <t>Le jarl dirige le clan. Il est à la tête d'une communauté plus ou moins importante à laquelle il assure sa protection. Dans ce but, il solde sur ses fonds propres une armée privée, constituée de hirdmen. Le jarl dirige les opérations mimitaires et organise la vie politique en accord avec le thing. Ce noble de haut rang est l'incarnation des valeurs du clan qu'il représente.</t>
  </si>
  <si>
    <t>Ce noble prend la tête des troupes lorsque le jarl décide de mener une guerre, qu'il s'agisse d'effectuer un raid contre un voisin ou de défendre ses terres. Rompu aux tactiques militaires, le chef de guerre est également par lui-même un excellent combattant. Lorsque le jarl prend directement le contrôle de l'armée, ce personnage se trouve alors à commander un groupe de combat.</t>
  </si>
  <si>
    <t>Le jarl s'entoure souvent des membres du clan les plus sages et expérimentés. Ceux-ci l'aident à prendre les meilleures décisions pour la communauté. Hommes de confiance, les conseillers jouent également le rôle de diplomates et d'émissaires lorsque des missions d'ambassade se révèlent nécessaires. A ces occasions, ils se transforment bien souvent en esprions, devenant alors les yeux et les oreilles de leur chef.</t>
  </si>
  <si>
    <t>Soldat loyalement attaché à son jarl ou mercenaire louant son épée, les hirdmen sont avant tout des guerriers professionnels qui vivent de leurs compétences de combat souvent remarquables. En période de paix, ils assurent tout de même la sécurité des routes commerciales et du domaine de leur seigneur. Mission d'escorte de personnalités du clan et traques de brigands ou de bêtes sauvages font également partie de leurs attributions. Dès que la guerre est déclarée, les hirdmen forment le gros et l'élite des troupes.</t>
  </si>
  <si>
    <t>Ces guerriers sauvages et redoutés, à juste titre, constituent la garde rapprochée de plus d'un jarl. Bien que leurs prouesses martiales ne puissent être mises en doutes, leurs manières et leur arrogance suffisent à leur aliéner les populations auxquelles ils se mêlent. Les gens les trouvent sales et répugnant, mal élevés et imprévisibles, mais qui oserait leur dire en face ?</t>
  </si>
  <si>
    <t>Issus d'un clan déchu, guerriers étranges à la Scandia, vagabonds qui n'ont plus que leur épée pour les nourrir, les mercenaires louent leurs services aux plus offrants. La majeure partie d'entre eux ne trouve un emploi que lorsque la saison des guerres ravage le pays. Ils grossissent alors les armées des jarl et nombreux sont ceux qui meurent avant d'avoir fait fortune. En temps de paix, quand aucun engagement se présente, les mercenaires se font volontiers brigands.</t>
  </si>
  <si>
    <t>C'est un don qui se transmet de mère en fille dans certaines familles. C'est Odhin qui désigne ces lignées qui sont vouées au service de l'expression des dieux. Les volvä s'efforcent de mener des vies normales au sein de leur communauté, mais elles portent également la voix des Ases et des Vanes et, à travers les sorts, répondent aux questions des membres du clan. Interpréter les signes, déduire la trame du destin dans les osselets, voilà un bien grand poids sur de frêles épaules.</t>
  </si>
  <si>
    <t>Connaissaeur de la nature et de ses secrets, détenteurs de rites sacrés et anciens, présidant souvent les cérémonies funèbres, le thulr est une personnalité paradoxale. Au sein de son clan, il est tout aussi respecté que craint. Il sait, grâce à ses incantations et ses remèdes naturels, soigner les hommes ou les animaux malades. Mais on raconte également qu'il parle aux morts et jette le mauvais oeil sur ceux qui ont le malheur de lui déplaire. Quoi qu'il en soit, le thulr dérange surtout par son obstination à demeurer en marge de la communauté, isolé dans ces endroits sauvages qu'il apprécie tant.</t>
  </si>
  <si>
    <t>Nul exploit ne deviendrait légende si aucun scalde ne vener le conter. Bien plus qu'n amuseur destiné à distraire le seigneur et sa suite par ses récits enflammés ou sa musique subtile, le scalde représente avant tout la mémoire de la Scandia. Celle de ses héros et de leurs destins parfois glorieux, souvent tragiques, celle des dieux et de leurs frasques. Intinérant ou soldé par un mécène, le scalde est un artiste accompli, un véritable érudit connaissant les légendes des héros du passé, qui n'hésite pas à aller lui-même au-devant de l'aventure pour peu qu'il puisse en tirer une bonne histoire.</t>
  </si>
  <si>
    <t>Homme ou femme libre occupant sa place au sein du clan, le soigneur est également détenteur d'un savoir médical accumulé depuis des lustres par ses ancêtres et transmis de génération en génération. Il n'y a nulle magie dans sa pratique, mais une bonne connaissance du corps et de son fonctionnement. Le soigneur sait comment réduire une fracture, fermer une plaie et combattre une infection. Il connaît le rôle des organes et les remèdes qui soulagent leurs maux. Il ne se sent pas en concurrence avec le thulr mais voit plutôt une complémentarité dans leurs deux approches. Après tout, le soigneur exerce une médecine des hommes, le thulr guérit grpace aux dons des dieux.</t>
  </si>
  <si>
    <t>La plupart des habitants de la Scandia sont capables de fabriquer les menus ustensiles du quotidien par eux-mêmes. Cependant, les compétences de l'artisan spécialisé vont bien au-delà de ces réalisations simplistes. Maîtrisant parfaitement toutes les ficelles de son métier, il redouble d'effort pour donner à chacune de ses créations un caractère unique. Même l'objet le plus banal prend entre ses mains un aspect d'oeuvre d'art.</t>
  </si>
  <si>
    <t>Homme libre, le fermier est l'élément de base de chaque communauté. Il exploite la terre du clan et en tire les ressources nécessaires à sa survie. Eleveur, agriculteur, il peut aussi prendre les armes lorsque le jarl convoque ses vassaux pour la guerreou lorsque son domaine et les siens sont en danger.</t>
  </si>
  <si>
    <t>Vivant à la lisière des terres exploitées par son clan, le forestier et sa famille exploitent cette immense ressource que représentent les forêts des terres nordiques. Il produit le bois et le charbois de bois utiles à la communauté. Mais il joue également le rôle de garde-chasse et veille à ce que le gibier ne fasse jamais défaut. Enfin, il face aux immensités sylvestres où résident tant de créatures hostiles, il endosse également la responsabilité de donner l'alerte en cas de danger.</t>
  </si>
  <si>
    <t>La stéatite, la pierre, les métaux précieux, le fer, le cuivre et bien d'autres éléments sont extraits des entrailles de la terre. Des communautés se forment autour des gisements découverts et parfois ne perdurent que le temps de leur exploitation jusqu'à épuisement du filon. Dans les mines, le travail est dur, harassant, mais souvent bien rétribué. Chaque clan veille jalousement sur les gisements qui lui appartiennent et protègent ceux qui les exploitent. Précaution utile car ces ressources se trouvent bien souvent dans des zones sauvages et hostiles.</t>
  </si>
  <si>
    <t>Aucune communauté, aucune cité ne peut se développer sans le commerce. Troquant ici des denrées de base, vendant là des produits manufacturés par les meilleurs artisants de la Scandia, ou d'ailleurs, le marchand tisse un lien entre les peuples des terres du Nord. Plus qu'un simple négociant, il est également un aventurier qui n'hésite pas à explorer de nouvelles routes commerciales potentielles. A l'occasion, il se fait même espion au service du jarl de son clan, notant de ses yeux avisés les éléments importants en vue d'un raid prochain.</t>
  </si>
  <si>
    <t>Habile diplomate, fidèle et loyal conseiller du seigneur, l'émissaire représente une figure incontournable de l'échiquier politique de la Scandia. Chargé de transmettre les messages du roi ou de négocier traités et serments, il est un grand voyageur, au fait des coutumes de nombreuses régions du Nord. Son réseau d'informateurs et de relations font de l'émissaire une personnalité incontournable dèès qu'un évènement majeur se profile à l'horizon.</t>
  </si>
  <si>
    <t>Artisan spécialisé, il excelle dans la création d'armes et d'armures prisées par les jarl et leurs hirdmen. Dans les Royaumes du Nord perpétuellement en conflit, il ne manque jamais de travail. Bien qu'il soit capable de produire une grande quantité de pièce en un temps assez court, le forgeron itinérant sait également rendre chacune d'elles unique grâce à l'incrustation de métaux précieux ou en traçant des gravures somptueuses. Bien souvent, sa réputation précède son arrivée dans chaque nouvelle communauté.</t>
  </si>
  <si>
    <t>Aucun monarque sensé ne se priverait des services d'un bon réseau d'espions. Que manigancent leurs ambitieux voisins ? Quelles défenses gardent le port que le roi projette d'attaquer et de piller une fois la saison revenue ? Quel vassal complote dans son dos ? De quels moyens disposent ses rivaux ? Voilà autant de questions auxquelles un espion efficace et loyal apportera des réponses pour son souverain.</t>
  </si>
  <si>
    <t>Arts (poésie)</t>
  </si>
  <si>
    <t>Niveau 1 :</t>
  </si>
  <si>
    <t>Rapide comme la foudre</t>
  </si>
  <si>
    <t>Charme :</t>
  </si>
  <si>
    <t>Sommeil</t>
  </si>
  <si>
    <t>Séduire</t>
  </si>
  <si>
    <t xml:space="preserve">Illusion : </t>
  </si>
  <si>
    <t>Ouïe</t>
  </si>
  <si>
    <t>Epée courte</t>
  </si>
  <si>
    <t>Veste de cuir</t>
  </si>
  <si>
    <t>Bracelet de cuir</t>
  </si>
  <si>
    <t>Lyre</t>
  </si>
  <si>
    <t>Par le bras de Thor (1)</t>
  </si>
  <si>
    <t>Inspiré par Odhinn (1)</t>
  </si>
  <si>
    <t>Niveau 2 :</t>
  </si>
  <si>
    <t>Venez à moi !</t>
  </si>
  <si>
    <t>Lance</t>
  </si>
  <si>
    <t>Bracelets de cuir renforcé</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</si>
</sst>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b/>
      <i/>
      <sz val="11"/>
      <color theme="1"/>
      <name val="Calibri"/>
      <family val="2"/>
      <scheme val="minor"/>
    </font>
    <font>
      <sz val="8"/>
      <color theme="1"/>
      <name val="Arial"/>
      <family val="2"/>
    </font>
    <font>
      <sz val="9"/>
      <color theme="1"/>
      <name val="Calibri"/>
      <family val="2"/>
      <scheme val="minor"/>
    </font>
    <font>
      <b/>
      <u/>
      <sz val="9"/>
      <color theme="1"/>
      <name val="Calibri"/>
      <family val="2"/>
      <scheme val="minor"/>
    </font>
    <font>
      <b/>
      <i/>
      <u/>
      <sz val="18"/>
      <color theme="1"/>
      <name val="Celticmd"/>
      <family val="2"/>
    </font>
    <font>
      <b/>
      <sz val="11"/>
      <color theme="1"/>
      <name val="SWTOR Trajan"/>
    </font>
    <font>
      <b/>
      <i/>
      <sz val="11"/>
      <color theme="1"/>
      <name val="SWTOR Trajan"/>
    </font>
    <font>
      <i/>
      <sz val="11"/>
      <color theme="1"/>
      <name val="Kristen ITC"/>
      <family val="4"/>
    </font>
    <font>
      <sz val="11"/>
      <color theme="1"/>
      <name val="Kristen ITC"/>
      <family val="4"/>
    </font>
    <font>
      <i/>
      <u/>
      <sz val="11"/>
      <color theme="1"/>
      <name val="Calibri"/>
      <family val="2"/>
      <scheme val="minor"/>
    </font>
    <font>
      <u/>
      <sz val="11"/>
      <color theme="1"/>
      <name val="Calibri"/>
      <family val="2"/>
      <scheme val="minor"/>
    </font>
    <font>
      <b/>
      <sz val="9"/>
      <color indexed="81"/>
      <name val="Tahoma"/>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9" tint="0.39997558519241921"/>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0" fillId="0" borderId="1"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1" xfId="0" applyBorder="1"/>
    <xf numFmtId="0" fontId="0" fillId="0" borderId="10" xfId="0" applyBorder="1"/>
    <xf numFmtId="0" fontId="2" fillId="3" borderId="0" xfId="0" applyFont="1" applyFill="1"/>
    <xf numFmtId="0" fontId="0" fillId="0" borderId="4" xfId="0" applyFill="1" applyBorder="1"/>
    <xf numFmtId="0" fontId="0" fillId="0" borderId="0" xfId="0" applyAlignment="1">
      <alignment horizontal="left" vertical="center"/>
    </xf>
    <xf numFmtId="0" fontId="4" fillId="0" borderId="0" xfId="0" applyFont="1" applyAlignment="1">
      <alignment wrapText="1"/>
    </xf>
    <xf numFmtId="0" fontId="4" fillId="0" borderId="0" xfId="0" applyFont="1" applyAlignment="1">
      <alignment horizontal="left" vertical="center" wrapText="1"/>
    </xf>
    <xf numFmtId="0" fontId="4" fillId="0" borderId="0" xfId="0" applyFont="1"/>
    <xf numFmtId="0" fontId="0" fillId="0" borderId="2" xfId="0" applyBorder="1"/>
    <xf numFmtId="0" fontId="0" fillId="0" borderId="0" xfId="0" applyAlignment="1">
      <alignment vertical="center"/>
    </xf>
    <xf numFmtId="0" fontId="0" fillId="0" borderId="0" xfId="0" applyFill="1" applyBorder="1"/>
    <xf numFmtId="0" fontId="2" fillId="0" borderId="4" xfId="0" applyFont="1" applyBorder="1" applyAlignment="1">
      <alignment horizontal="center"/>
    </xf>
    <xf numFmtId="0" fontId="2" fillId="0" borderId="0" xfId="0" applyFont="1" applyAlignment="1">
      <alignment horizont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4" xfId="0" applyFont="1" applyBorder="1" applyAlignment="1">
      <alignment horizontal="center"/>
    </xf>
    <xf numFmtId="0" fontId="11" fillId="0" borderId="0" xfId="0" applyFont="1" applyAlignment="1">
      <alignment horizont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0" fillId="5" borderId="1" xfId="0" applyFill="1" applyBorder="1" applyAlignment="1">
      <alignment horizontal="center" vertical="center"/>
    </xf>
    <xf numFmtId="0" fontId="0" fillId="5" borderId="3" xfId="0"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1" fillId="0" borderId="0" xfId="0" applyFont="1"/>
    <xf numFmtId="0" fontId="12" fillId="0" borderId="0" xfId="0" applyFont="1"/>
    <xf numFmtId="0" fontId="0" fillId="3" borderId="0" xfId="0" applyFill="1" applyAlignment="1">
      <alignment horizontal="center" vertical="center"/>
    </xf>
    <xf numFmtId="0" fontId="0" fillId="3" borderId="0" xfId="0" applyFill="1"/>
    <xf numFmtId="0" fontId="0" fillId="3" borderId="0" xfId="0" applyFill="1" applyAlignment="1">
      <alignment horizontal="left" vertical="center"/>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abSelected="1" zoomScale="90" zoomScaleNormal="90" workbookViewId="0">
      <selection activeCell="K16" sqref="K16"/>
    </sheetView>
  </sheetViews>
  <sheetFormatPr baseColWidth="10" defaultRowHeight="14.4" x14ac:dyDescent="0.3"/>
  <sheetData>
    <row r="1" spans="1:10" x14ac:dyDescent="0.3">
      <c r="A1" s="44" t="s">
        <v>90</v>
      </c>
      <c r="B1" s="45"/>
      <c r="C1" s="45"/>
      <c r="D1" s="45"/>
      <c r="E1" s="45"/>
      <c r="F1" s="45"/>
      <c r="G1" s="46"/>
    </row>
    <row r="2" spans="1:10" ht="15" thickBot="1" x14ac:dyDescent="0.35">
      <c r="A2" s="47"/>
      <c r="B2" s="48"/>
      <c r="C2" s="48"/>
      <c r="D2" s="48"/>
      <c r="E2" s="48"/>
      <c r="F2" s="48"/>
      <c r="G2" s="49"/>
    </row>
    <row r="3" spans="1:10" ht="15" thickBot="1" x14ac:dyDescent="0.35"/>
    <row r="4" spans="1:10" ht="15" thickBot="1" x14ac:dyDescent="0.35">
      <c r="A4" s="50" t="s">
        <v>91</v>
      </c>
      <c r="B4" s="51"/>
      <c r="C4" s="51"/>
      <c r="D4" s="51"/>
      <c r="E4" s="51"/>
      <c r="F4" s="51"/>
      <c r="G4" s="52"/>
    </row>
    <row r="5" spans="1:10" x14ac:dyDescent="0.3">
      <c r="A5" s="3" t="s">
        <v>0</v>
      </c>
      <c r="B5" s="4"/>
      <c r="C5" s="4"/>
      <c r="D5" s="4" t="s">
        <v>1</v>
      </c>
      <c r="E5" s="4" t="s">
        <v>110</v>
      </c>
      <c r="F5" s="53" t="s">
        <v>94</v>
      </c>
      <c r="G5" s="54"/>
    </row>
    <row r="6" spans="1:10" ht="15" thickBot="1" x14ac:dyDescent="0.35">
      <c r="A6" s="3" t="s">
        <v>2</v>
      </c>
      <c r="B6" s="4"/>
      <c r="C6" s="4"/>
      <c r="D6" s="4" t="s">
        <v>3</v>
      </c>
      <c r="E6" s="4"/>
      <c r="F6" s="4"/>
      <c r="G6" s="5"/>
      <c r="I6" s="7"/>
    </row>
    <row r="7" spans="1:10" x14ac:dyDescent="0.3">
      <c r="A7" s="3" t="s">
        <v>4</v>
      </c>
      <c r="B7" s="4"/>
      <c r="C7" s="4"/>
      <c r="D7" s="4" t="s">
        <v>5</v>
      </c>
      <c r="E7" s="4"/>
      <c r="F7" s="4" t="s">
        <v>207</v>
      </c>
      <c r="G7" t="s">
        <v>174</v>
      </c>
      <c r="H7" s="18" t="s">
        <v>206</v>
      </c>
      <c r="I7" t="s">
        <v>194</v>
      </c>
      <c r="J7" s="3"/>
    </row>
    <row r="8" spans="1:10" x14ac:dyDescent="0.3">
      <c r="A8" s="3" t="s">
        <v>6</v>
      </c>
      <c r="B8" s="4"/>
      <c r="C8" s="4"/>
      <c r="D8" s="4" t="s">
        <v>7</v>
      </c>
      <c r="E8" s="4"/>
      <c r="F8" s="4"/>
      <c r="G8" t="s">
        <v>127</v>
      </c>
      <c r="H8" s="4"/>
      <c r="I8" t="s">
        <v>208</v>
      </c>
      <c r="J8" s="3"/>
    </row>
    <row r="9" spans="1:10" ht="15" thickBot="1" x14ac:dyDescent="0.35">
      <c r="A9" s="6" t="s">
        <v>8</v>
      </c>
      <c r="B9" s="7"/>
      <c r="C9" s="7"/>
      <c r="D9" s="7" t="s">
        <v>9</v>
      </c>
      <c r="E9" s="7"/>
      <c r="F9" s="7"/>
      <c r="G9" t="s">
        <v>208</v>
      </c>
      <c r="H9" s="7"/>
      <c r="I9" t="s">
        <v>208</v>
      </c>
      <c r="J9" s="3"/>
    </row>
    <row r="10" spans="1:10" ht="15" thickBot="1" x14ac:dyDescent="0.35">
      <c r="A10" s="4"/>
      <c r="B10" s="4"/>
      <c r="C10" s="4"/>
      <c r="D10" s="4"/>
      <c r="E10" s="4"/>
      <c r="F10" s="4"/>
      <c r="G10" s="18"/>
      <c r="I10" s="18"/>
    </row>
    <row r="11" spans="1:10" ht="15" thickBot="1" x14ac:dyDescent="0.35">
      <c r="A11" s="55" t="s">
        <v>92</v>
      </c>
      <c r="B11" s="56"/>
      <c r="C11" s="57"/>
      <c r="D11">
        <f>19-SUM(B13:B15,D13:D15,F13:F15)</f>
        <v>0</v>
      </c>
      <c r="H11" s="59" t="s">
        <v>1</v>
      </c>
      <c r="I11" s="58" t="str">
        <f>F5</f>
        <v>Jarld</v>
      </c>
    </row>
    <row r="12" spans="1:10" ht="15.6" thickBot="1" x14ac:dyDescent="0.35">
      <c r="A12" s="40" t="s">
        <v>10</v>
      </c>
      <c r="B12" s="41"/>
      <c r="C12" s="40" t="s">
        <v>11</v>
      </c>
      <c r="D12" s="41"/>
      <c r="E12" s="40" t="s">
        <v>12</v>
      </c>
      <c r="F12" s="41"/>
      <c r="H12" s="63" t="str">
        <f>VLOOKUP(I11,Infos!B43:I60,8,FALSE)</f>
        <v>Le jarl dirige le clan. Il est à la tête d'une communauté plus ou moins importante à laquelle il assure sa protection. Dans ce but, il solde sur ses fonds propres une armée privée, constituée de hirdmen. Le jarl dirige les opérations mimitaires et organise la vie politique en accord avec le thing. Ce noble de haut rang est l'incarnation des valeurs du clan qu'il représente.</v>
      </c>
      <c r="I12" s="63"/>
      <c r="J12" s="63"/>
    </row>
    <row r="13" spans="1:10" x14ac:dyDescent="0.3">
      <c r="A13" s="3" t="s">
        <v>13</v>
      </c>
      <c r="B13" s="5">
        <v>2</v>
      </c>
      <c r="C13" s="4" t="s">
        <v>14</v>
      </c>
      <c r="D13" s="4">
        <v>2</v>
      </c>
      <c r="E13" s="3" t="s">
        <v>15</v>
      </c>
      <c r="F13" s="5">
        <v>3</v>
      </c>
      <c r="H13" s="63"/>
      <c r="I13" s="63"/>
      <c r="J13" s="63"/>
    </row>
    <row r="14" spans="1:10" x14ac:dyDescent="0.3">
      <c r="A14" s="3" t="s">
        <v>16</v>
      </c>
      <c r="B14" s="5">
        <v>2</v>
      </c>
      <c r="C14" s="4" t="s">
        <v>17</v>
      </c>
      <c r="D14" s="4">
        <v>2</v>
      </c>
      <c r="E14" s="3" t="s">
        <v>18</v>
      </c>
      <c r="F14" s="5">
        <v>2</v>
      </c>
      <c r="H14" s="63"/>
      <c r="I14" s="63"/>
      <c r="J14" s="63"/>
    </row>
    <row r="15" spans="1:10" ht="15" thickBot="1" x14ac:dyDescent="0.35">
      <c r="A15" s="6" t="s">
        <v>19</v>
      </c>
      <c r="B15" s="8">
        <v>2</v>
      </c>
      <c r="C15" s="7" t="s">
        <v>20</v>
      </c>
      <c r="D15" s="7">
        <v>2</v>
      </c>
      <c r="E15" s="6" t="s">
        <v>21</v>
      </c>
      <c r="F15" s="8">
        <v>2</v>
      </c>
      <c r="H15" s="63"/>
      <c r="I15" s="63"/>
      <c r="J15" s="63"/>
    </row>
    <row r="16" spans="1:10" ht="15" thickBot="1" x14ac:dyDescent="0.35">
      <c r="E16" s="4"/>
      <c r="F16" s="4"/>
      <c r="H16" s="63"/>
      <c r="I16" s="63"/>
      <c r="J16" s="63"/>
    </row>
    <row r="17" spans="1:10" x14ac:dyDescent="0.3">
      <c r="A17" s="1" t="s">
        <v>22</v>
      </c>
      <c r="B17" s="2">
        <f>SUM(B13:B15)*3+SUM(D13:D15)*2+SUM(F13:F15)</f>
        <v>37</v>
      </c>
      <c r="C17" s="1" t="s">
        <v>23</v>
      </c>
      <c r="D17" s="2">
        <f>IF(F5="Berserkir",(B14+D15+F14),IF(G7="Initié",(B14+D13+F14),((B14+D15+F14)/2)))</f>
        <v>3</v>
      </c>
      <c r="E17" s="1" t="s">
        <v>24</v>
      </c>
      <c r="F17" s="2"/>
      <c r="H17" s="63"/>
      <c r="I17" s="63"/>
      <c r="J17" s="63"/>
    </row>
    <row r="18" spans="1:10" x14ac:dyDescent="0.3">
      <c r="A18" s="13" t="s">
        <v>87</v>
      </c>
      <c r="B18" s="5">
        <f>SUM(B13)*2+SUM(B14)</f>
        <v>6</v>
      </c>
      <c r="C18" s="13" t="s">
        <v>88</v>
      </c>
      <c r="D18" s="5">
        <f>SUM(B15+B14)</f>
        <v>4</v>
      </c>
      <c r="E18" s="3"/>
      <c r="F18" s="5"/>
      <c r="H18" s="63"/>
      <c r="I18" s="63"/>
      <c r="J18" s="63"/>
    </row>
    <row r="19" spans="1:10" ht="15" thickBot="1" x14ac:dyDescent="0.35">
      <c r="A19" s="6" t="s">
        <v>25</v>
      </c>
      <c r="B19" s="8">
        <f>SUM(B15)+SUM(B14)</f>
        <v>4</v>
      </c>
      <c r="C19" s="6" t="s">
        <v>26</v>
      </c>
      <c r="D19" s="8"/>
      <c r="E19" s="6"/>
      <c r="F19" s="8"/>
      <c r="H19" s="63"/>
      <c r="I19" s="63"/>
      <c r="J19" s="63"/>
    </row>
    <row r="20" spans="1:10" ht="15" thickBot="1" x14ac:dyDescent="0.35">
      <c r="H20" s="63"/>
      <c r="I20" s="63"/>
      <c r="J20" s="63"/>
    </row>
    <row r="21" spans="1:10" ht="15.6" thickBot="1" x14ac:dyDescent="0.35">
      <c r="A21" s="40" t="s">
        <v>27</v>
      </c>
      <c r="B21" s="41"/>
      <c r="C21" s="40" t="s">
        <v>28</v>
      </c>
      <c r="D21" s="41"/>
      <c r="E21" s="40" t="s">
        <v>29</v>
      </c>
      <c r="F21" s="41"/>
      <c r="H21" s="63"/>
      <c r="I21" s="63"/>
      <c r="J21" s="63"/>
    </row>
    <row r="22" spans="1:10" x14ac:dyDescent="0.3">
      <c r="A22" s="3" t="s">
        <v>30</v>
      </c>
      <c r="B22" s="5">
        <f>SUM(D13:D14,F14)</f>
        <v>6</v>
      </c>
      <c r="C22" s="3" t="s">
        <v>31</v>
      </c>
      <c r="D22" s="5">
        <f>SUM(B14:B15,F14)</f>
        <v>6</v>
      </c>
      <c r="E22" s="3" t="s">
        <v>31</v>
      </c>
      <c r="F22" s="5">
        <f>SUM(D15,D13,F14)</f>
        <v>6</v>
      </c>
      <c r="H22" s="63"/>
      <c r="I22" s="63"/>
      <c r="J22" s="63"/>
    </row>
    <row r="23" spans="1:10" x14ac:dyDescent="0.3">
      <c r="A23" s="3" t="s">
        <v>32</v>
      </c>
      <c r="B23" s="5"/>
      <c r="C23" s="3"/>
      <c r="D23" s="5"/>
      <c r="E23" s="3"/>
      <c r="F23" s="5"/>
      <c r="H23" s="63"/>
      <c r="I23" s="63"/>
      <c r="J23" s="63"/>
    </row>
    <row r="24" spans="1:10" x14ac:dyDescent="0.3">
      <c r="A24" s="3" t="s">
        <v>33</v>
      </c>
      <c r="B24" s="5"/>
      <c r="C24" s="3" t="s">
        <v>33</v>
      </c>
      <c r="D24" s="5"/>
      <c r="E24" s="3" t="s">
        <v>33</v>
      </c>
      <c r="F24" s="5"/>
      <c r="H24" s="63"/>
      <c r="I24" s="63"/>
      <c r="J24" s="63"/>
    </row>
    <row r="25" spans="1:10" ht="15" thickBot="1" x14ac:dyDescent="0.35">
      <c r="A25" s="6" t="s">
        <v>34</v>
      </c>
      <c r="B25" s="8">
        <f>SUM(B22:B24)</f>
        <v>6</v>
      </c>
      <c r="C25" s="6" t="s">
        <v>34</v>
      </c>
      <c r="D25" s="8">
        <f>SUM(D22:D24)</f>
        <v>6</v>
      </c>
      <c r="E25" s="6" t="s">
        <v>34</v>
      </c>
      <c r="F25" s="8">
        <f>SUM(F22:F24)</f>
        <v>6</v>
      </c>
      <c r="H25" s="63"/>
      <c r="I25" s="63"/>
      <c r="J25" s="63"/>
    </row>
    <row r="26" spans="1:10" ht="15" thickBot="1" x14ac:dyDescent="0.35">
      <c r="H26" s="63"/>
      <c r="I26" s="63"/>
      <c r="J26" s="63"/>
    </row>
    <row r="27" spans="1:10" ht="15" thickBot="1" x14ac:dyDescent="0.35">
      <c r="A27" s="42" t="s">
        <v>35</v>
      </c>
      <c r="B27" s="43"/>
    </row>
    <row r="28" spans="1:10" ht="15.6" thickBot="1" x14ac:dyDescent="0.35">
      <c r="A28" s="26" t="s">
        <v>245</v>
      </c>
      <c r="B28" s="27"/>
      <c r="C28" s="28"/>
      <c r="D28" s="26" t="s">
        <v>255</v>
      </c>
      <c r="E28" s="27"/>
      <c r="F28" s="28"/>
      <c r="G28" s="26" t="s">
        <v>266</v>
      </c>
      <c r="H28" s="27"/>
      <c r="I28" s="28"/>
    </row>
    <row r="29" spans="1:10" ht="14.4" customHeight="1" x14ac:dyDescent="0.3">
      <c r="A29" s="29" t="str">
        <f>VLOOKUP(A28,Infos!A1:B14,2,FALSE)</f>
        <v>Force vitale, santé et énergie, force et ténacité. Le PJ fera preuve d'une santé de fer, sans jamais être atteint par la maladie. Il sera fort et sain.</v>
      </c>
      <c r="B29" s="30"/>
      <c r="C29" s="31"/>
      <c r="D29" s="29" t="str">
        <f>VLOOKUP(D28,Infos!A16:B25,2,FALSE)</f>
        <v>Représente la colère et le déchaînement des forces de la Nature. Catastrophes naturelles, grêle, perte, désastres. Le PJ, à un moment de sa vie offensera les divinités de la nature (Freyr, les alfars, les landvaettar, esprits tutélaires, esprits des ancêtres) et en subira les conséquences : perte des récoltes, famine, maladie, hiver trop rude, etc. Ou bien le PJ connapitra sans que ce soit sa faute une période de disette, la destruction de son bateau par un ouragan, l'impossibilité de se séplacer à cause de tempêtes de neige, etc.</v>
      </c>
      <c r="E29" s="30"/>
      <c r="F29" s="31"/>
      <c r="G29" s="29" t="str">
        <f>VLOOKUP(G28,Infos!A27:B39,2,FALSE)</f>
        <v>Cette rune est celle du dieu Tyr, le dieu de la loi. Le MJ peut considérer que le PJ ne souffrira jamais de décisions arbitraires au thing, ou qu'il sera influencé par le dieu pour toujours agir en respectant les lois, ou encore ne sera jamais défié pour de mauvaises raisons.</v>
      </c>
      <c r="H29" s="30"/>
      <c r="I29" s="31"/>
    </row>
    <row r="30" spans="1:10" x14ac:dyDescent="0.3">
      <c r="A30" s="32"/>
      <c r="B30" s="33"/>
      <c r="C30" s="34"/>
      <c r="D30" s="32"/>
      <c r="E30" s="33"/>
      <c r="F30" s="34"/>
      <c r="G30" s="32"/>
      <c r="H30" s="33"/>
      <c r="I30" s="34"/>
    </row>
    <row r="31" spans="1:10" x14ac:dyDescent="0.3">
      <c r="A31" s="32"/>
      <c r="B31" s="33"/>
      <c r="C31" s="34"/>
      <c r="D31" s="32"/>
      <c r="E31" s="33"/>
      <c r="F31" s="34"/>
      <c r="G31" s="32"/>
      <c r="H31" s="33"/>
      <c r="I31" s="34"/>
    </row>
    <row r="32" spans="1:10" x14ac:dyDescent="0.3">
      <c r="A32" s="32"/>
      <c r="B32" s="33"/>
      <c r="C32" s="34"/>
      <c r="D32" s="32"/>
      <c r="E32" s="33"/>
      <c r="F32" s="34"/>
      <c r="G32" s="32"/>
      <c r="H32" s="33"/>
      <c r="I32" s="34"/>
    </row>
    <row r="33" spans="1:9" x14ac:dyDescent="0.3">
      <c r="A33" s="32"/>
      <c r="B33" s="33"/>
      <c r="C33" s="34"/>
      <c r="D33" s="32"/>
      <c r="E33" s="33"/>
      <c r="F33" s="34"/>
      <c r="G33" s="32"/>
      <c r="H33" s="33"/>
      <c r="I33" s="34"/>
    </row>
    <row r="34" spans="1:9" x14ac:dyDescent="0.3">
      <c r="A34" s="32"/>
      <c r="B34" s="33"/>
      <c r="C34" s="34"/>
      <c r="D34" s="32"/>
      <c r="E34" s="33"/>
      <c r="F34" s="34"/>
      <c r="G34" s="32"/>
      <c r="H34" s="33"/>
      <c r="I34" s="34"/>
    </row>
    <row r="35" spans="1:9" x14ac:dyDescent="0.3">
      <c r="A35" s="32"/>
      <c r="B35" s="33"/>
      <c r="C35" s="34"/>
      <c r="D35" s="32"/>
      <c r="E35" s="33"/>
      <c r="F35" s="34"/>
      <c r="G35" s="32"/>
      <c r="H35" s="33"/>
      <c r="I35" s="34"/>
    </row>
    <row r="36" spans="1:9" x14ac:dyDescent="0.3">
      <c r="A36" s="32"/>
      <c r="B36" s="33"/>
      <c r="C36" s="34"/>
      <c r="D36" s="32"/>
      <c r="E36" s="33"/>
      <c r="F36" s="34"/>
      <c r="G36" s="32"/>
      <c r="H36" s="33"/>
      <c r="I36" s="34"/>
    </row>
    <row r="37" spans="1:9" x14ac:dyDescent="0.3">
      <c r="A37" s="32"/>
      <c r="B37" s="33"/>
      <c r="C37" s="34"/>
      <c r="D37" s="32"/>
      <c r="E37" s="33"/>
      <c r="F37" s="34"/>
      <c r="G37" s="32"/>
      <c r="H37" s="33"/>
      <c r="I37" s="34"/>
    </row>
    <row r="38" spans="1:9" ht="15" thickBot="1" x14ac:dyDescent="0.35">
      <c r="A38" s="35"/>
      <c r="B38" s="36"/>
      <c r="C38" s="37"/>
      <c r="D38" s="35"/>
      <c r="E38" s="36"/>
      <c r="F38" s="37"/>
      <c r="G38" s="35"/>
      <c r="H38" s="36"/>
      <c r="I38" s="37"/>
    </row>
    <row r="39" spans="1:9" ht="15" thickBot="1" x14ac:dyDescent="0.35"/>
    <row r="40" spans="1:9" ht="15" thickBot="1" x14ac:dyDescent="0.35">
      <c r="A40" s="23" t="s">
        <v>36</v>
      </c>
      <c r="B40" s="25"/>
      <c r="C40" s="12">
        <f>35-(SUM(B46,B49,D53,D54,F51)+(SUM(B50:B55,D41:D52,D55,F41:F50,F52:F55,B41:B45,B47:B48)*2))</f>
        <v>0</v>
      </c>
    </row>
    <row r="41" spans="1:9" x14ac:dyDescent="0.3">
      <c r="A41" s="1" t="s">
        <v>37</v>
      </c>
      <c r="B41" s="2">
        <v>0</v>
      </c>
      <c r="C41" s="18" t="s">
        <v>38</v>
      </c>
      <c r="D41" s="2">
        <v>0</v>
      </c>
      <c r="E41" s="1" t="s">
        <v>39</v>
      </c>
      <c r="F41" s="2">
        <v>0</v>
      </c>
      <c r="G41" s="38" t="s">
        <v>147</v>
      </c>
      <c r="H41" s="39"/>
    </row>
    <row r="42" spans="1:9" x14ac:dyDescent="0.3">
      <c r="A42" s="3" t="s">
        <v>40</v>
      </c>
      <c r="B42" s="5">
        <v>0</v>
      </c>
      <c r="C42" s="4" t="s">
        <v>41</v>
      </c>
      <c r="D42" s="5">
        <v>0</v>
      </c>
      <c r="E42" s="3" t="s">
        <v>42</v>
      </c>
      <c r="F42" s="5">
        <v>0</v>
      </c>
      <c r="G42" s="21" t="str">
        <f>VLOOKUP(F5,Infos!B43:C60,2,FALSE)</f>
        <v>Chevaucher</v>
      </c>
      <c r="H42" s="22"/>
    </row>
    <row r="43" spans="1:9" x14ac:dyDescent="0.3">
      <c r="A43" s="3" t="s">
        <v>43</v>
      </c>
      <c r="B43" s="5">
        <v>0</v>
      </c>
      <c r="C43" s="4" t="s">
        <v>44</v>
      </c>
      <c r="D43" s="5">
        <v>0</v>
      </c>
      <c r="E43" s="3" t="s">
        <v>45</v>
      </c>
      <c r="F43" s="5">
        <v>0</v>
      </c>
      <c r="G43" s="21" t="str">
        <f>VLOOKUP(F5,Infos!B43:D60,3,FALSE)</f>
        <v>Eloquence</v>
      </c>
      <c r="H43" s="22"/>
    </row>
    <row r="44" spans="1:9" x14ac:dyDescent="0.3">
      <c r="A44" s="3" t="s">
        <v>46</v>
      </c>
      <c r="B44" s="5">
        <v>0</v>
      </c>
      <c r="C44" s="4" t="s">
        <v>47</v>
      </c>
      <c r="D44" s="5">
        <v>0</v>
      </c>
      <c r="E44" s="3"/>
      <c r="F44" s="5"/>
      <c r="G44" s="21" t="str">
        <f>VLOOKUP(F5,Infos!B43:E60,4,FALSE)</f>
        <v>Tactique</v>
      </c>
      <c r="H44" s="22"/>
    </row>
    <row r="45" spans="1:9" x14ac:dyDescent="0.3">
      <c r="A45" s="3" t="s">
        <v>48</v>
      </c>
      <c r="B45" s="5">
        <v>0</v>
      </c>
      <c r="C45" s="4" t="s">
        <v>49</v>
      </c>
      <c r="D45" s="5">
        <v>0</v>
      </c>
      <c r="E45" s="3"/>
      <c r="F45" s="5"/>
      <c r="G45" s="21" t="str">
        <f>VLOOKUP(F5,Infos!B43:F60,5,FALSE)</f>
        <v>Traditions</v>
      </c>
      <c r="H45" s="22"/>
    </row>
    <row r="46" spans="1:9" x14ac:dyDescent="0.3">
      <c r="A46" s="3" t="s">
        <v>50</v>
      </c>
      <c r="B46" s="5">
        <v>4</v>
      </c>
      <c r="C46" s="4" t="s">
        <v>51</v>
      </c>
      <c r="D46" s="5">
        <v>0</v>
      </c>
      <c r="E46" s="3"/>
      <c r="F46" s="5"/>
      <c r="G46" s="21" t="str">
        <f>VLOOKUP(F5,Infos!B43:G60,6,FALSE)</f>
        <v>1 compétence martiale</v>
      </c>
      <c r="H46" s="22"/>
    </row>
    <row r="47" spans="1:9" x14ac:dyDescent="0.3">
      <c r="A47" s="3" t="s">
        <v>52</v>
      </c>
      <c r="B47" s="5">
        <v>0</v>
      </c>
      <c r="C47" s="4" t="s">
        <v>53</v>
      </c>
      <c r="D47" s="5">
        <v>2</v>
      </c>
      <c r="E47" s="3"/>
      <c r="F47" s="5"/>
    </row>
    <row r="48" spans="1:9" x14ac:dyDescent="0.3">
      <c r="A48" s="3" t="s">
        <v>54</v>
      </c>
      <c r="B48" s="5">
        <v>0</v>
      </c>
      <c r="C48" s="4" t="s">
        <v>55</v>
      </c>
      <c r="D48" s="5">
        <v>0</v>
      </c>
      <c r="E48" s="3" t="s">
        <v>56</v>
      </c>
      <c r="F48" s="5">
        <v>0</v>
      </c>
    </row>
    <row r="49" spans="1:10" x14ac:dyDescent="0.3">
      <c r="A49" s="3" t="s">
        <v>57</v>
      </c>
      <c r="B49" s="5">
        <v>4</v>
      </c>
      <c r="C49" s="4" t="s">
        <v>58</v>
      </c>
      <c r="D49" s="5">
        <v>0</v>
      </c>
      <c r="E49" s="3" t="s">
        <v>59</v>
      </c>
      <c r="F49" s="5">
        <v>2</v>
      </c>
    </row>
    <row r="50" spans="1:10" x14ac:dyDescent="0.3">
      <c r="A50" s="3" t="s">
        <v>60</v>
      </c>
      <c r="B50" s="5">
        <v>2</v>
      </c>
      <c r="C50" s="4" t="s">
        <v>61</v>
      </c>
      <c r="D50" s="5">
        <v>0</v>
      </c>
      <c r="E50" s="3" t="s">
        <v>62</v>
      </c>
      <c r="F50" s="5">
        <v>0</v>
      </c>
    </row>
    <row r="51" spans="1:10" x14ac:dyDescent="0.3">
      <c r="A51" s="3" t="s">
        <v>63</v>
      </c>
      <c r="B51" s="5">
        <v>0</v>
      </c>
      <c r="C51" s="4" t="s">
        <v>64</v>
      </c>
      <c r="D51" s="5">
        <v>0</v>
      </c>
      <c r="E51" s="3" t="s">
        <v>65</v>
      </c>
      <c r="F51" s="5">
        <v>6</v>
      </c>
    </row>
    <row r="52" spans="1:10" x14ac:dyDescent="0.3">
      <c r="A52" s="3" t="s">
        <v>66</v>
      </c>
      <c r="B52" s="5">
        <v>1</v>
      </c>
      <c r="C52" s="4" t="s">
        <v>67</v>
      </c>
      <c r="D52" s="5">
        <v>0</v>
      </c>
      <c r="E52" s="3" t="s">
        <v>68</v>
      </c>
      <c r="F52" s="5">
        <v>0</v>
      </c>
    </row>
    <row r="53" spans="1:10" x14ac:dyDescent="0.3">
      <c r="A53" s="3" t="s">
        <v>69</v>
      </c>
      <c r="B53" s="5">
        <v>0</v>
      </c>
      <c r="C53" s="4" t="s">
        <v>70</v>
      </c>
      <c r="D53" s="5">
        <v>3</v>
      </c>
      <c r="E53" s="3" t="s">
        <v>71</v>
      </c>
      <c r="F53" s="5">
        <v>0</v>
      </c>
    </row>
    <row r="54" spans="1:10" x14ac:dyDescent="0.3">
      <c r="A54" s="3" t="s">
        <v>72</v>
      </c>
      <c r="B54" s="5">
        <v>0</v>
      </c>
      <c r="C54" s="4" t="s">
        <v>73</v>
      </c>
      <c r="D54" s="5">
        <v>4</v>
      </c>
      <c r="E54" s="3" t="s">
        <v>74</v>
      </c>
      <c r="F54" s="5">
        <v>0</v>
      </c>
    </row>
    <row r="55" spans="1:10" ht="15" thickBot="1" x14ac:dyDescent="0.35">
      <c r="A55" s="6" t="s">
        <v>75</v>
      </c>
      <c r="B55" s="8">
        <v>0</v>
      </c>
      <c r="C55" s="7" t="s">
        <v>76</v>
      </c>
      <c r="D55" s="8">
        <v>0</v>
      </c>
      <c r="E55" s="6" t="s">
        <v>77</v>
      </c>
      <c r="F55" s="8">
        <v>0</v>
      </c>
    </row>
    <row r="56" spans="1:10" ht="15" thickBot="1" x14ac:dyDescent="0.35"/>
    <row r="57" spans="1:10" ht="15" thickBot="1" x14ac:dyDescent="0.35">
      <c r="A57" s="23" t="s">
        <v>78</v>
      </c>
      <c r="B57" s="24"/>
      <c r="C57" s="24"/>
      <c r="D57" s="24"/>
      <c r="E57" s="25"/>
      <c r="G57" s="1" t="s">
        <v>284</v>
      </c>
      <c r="H57" s="18"/>
      <c r="I57" s="18"/>
      <c r="J57" s="2"/>
    </row>
    <row r="58" spans="1:10" ht="15" thickBot="1" x14ac:dyDescent="0.35">
      <c r="A58" s="9" t="s">
        <v>79</v>
      </c>
      <c r="B58" s="11" t="s">
        <v>80</v>
      </c>
      <c r="C58" s="11" t="s">
        <v>81</v>
      </c>
      <c r="D58" s="11" t="s">
        <v>82</v>
      </c>
      <c r="E58" s="10" t="s">
        <v>83</v>
      </c>
      <c r="G58" s="3" t="s">
        <v>342</v>
      </c>
      <c r="H58" s="20" t="s">
        <v>353</v>
      </c>
      <c r="I58" s="4"/>
      <c r="J58" s="5"/>
    </row>
    <row r="59" spans="1:10" x14ac:dyDescent="0.3">
      <c r="A59" s="3" t="s">
        <v>349</v>
      </c>
      <c r="B59" s="4"/>
      <c r="C59" s="4"/>
      <c r="D59" s="4"/>
      <c r="E59" s="5"/>
      <c r="G59" s="3"/>
      <c r="H59" s="4" t="s">
        <v>354</v>
      </c>
      <c r="I59" s="4"/>
      <c r="J59" s="5"/>
    </row>
    <row r="60" spans="1:10" x14ac:dyDescent="0.3">
      <c r="A60" s="3" t="s">
        <v>357</v>
      </c>
      <c r="B60" s="4"/>
      <c r="C60" s="4"/>
      <c r="D60" s="4"/>
      <c r="E60" s="5"/>
      <c r="G60" s="3" t="s">
        <v>355</v>
      </c>
      <c r="H60" s="4" t="s">
        <v>356</v>
      </c>
      <c r="I60" s="4"/>
      <c r="J60" s="5"/>
    </row>
    <row r="61" spans="1:10" ht="15" thickBot="1" x14ac:dyDescent="0.35">
      <c r="A61" s="3" t="s">
        <v>350</v>
      </c>
      <c r="B61" s="4"/>
      <c r="C61" s="4"/>
      <c r="D61" s="4"/>
      <c r="E61" s="5"/>
      <c r="G61" s="6"/>
      <c r="H61" s="7"/>
      <c r="I61" s="7"/>
      <c r="J61" s="8"/>
    </row>
    <row r="62" spans="1:10" ht="15" thickBot="1" x14ac:dyDescent="0.35">
      <c r="A62" s="3" t="s">
        <v>358</v>
      </c>
      <c r="B62" s="4"/>
      <c r="C62" s="4"/>
      <c r="D62" s="4"/>
      <c r="E62" s="5"/>
    </row>
    <row r="63" spans="1:10" x14ac:dyDescent="0.3">
      <c r="A63" s="3" t="s">
        <v>280</v>
      </c>
      <c r="B63" s="4"/>
      <c r="C63" s="4"/>
      <c r="D63" s="4"/>
      <c r="E63" s="5"/>
      <c r="G63" s="1" t="s">
        <v>285</v>
      </c>
      <c r="H63" s="18"/>
      <c r="I63" s="18"/>
      <c r="J63" s="2"/>
    </row>
    <row r="64" spans="1:10" x14ac:dyDescent="0.3">
      <c r="A64" s="3"/>
      <c r="B64" s="4"/>
      <c r="C64" s="4"/>
      <c r="D64" s="4"/>
      <c r="E64" s="5"/>
      <c r="G64" s="3"/>
      <c r="H64" s="4"/>
      <c r="I64" s="4"/>
      <c r="J64" s="5"/>
    </row>
    <row r="65" spans="1:10" x14ac:dyDescent="0.3">
      <c r="A65" s="3"/>
      <c r="B65" s="4"/>
      <c r="C65" s="4"/>
      <c r="D65" s="4"/>
      <c r="E65" s="5"/>
      <c r="G65" s="3"/>
      <c r="H65" s="4"/>
      <c r="I65" s="4"/>
      <c r="J65" s="5"/>
    </row>
    <row r="66" spans="1:10" x14ac:dyDescent="0.3">
      <c r="A66" s="3"/>
      <c r="B66" s="4"/>
      <c r="C66" s="4"/>
      <c r="D66" s="4"/>
      <c r="E66" s="5"/>
      <c r="G66" s="3"/>
      <c r="H66" s="4"/>
      <c r="I66" s="4"/>
      <c r="J66" s="5"/>
    </row>
    <row r="67" spans="1:10" x14ac:dyDescent="0.3">
      <c r="A67" s="3"/>
      <c r="B67" s="4"/>
      <c r="C67" s="4"/>
      <c r="D67" s="4"/>
      <c r="E67" s="5"/>
      <c r="G67" s="3"/>
      <c r="H67" s="4"/>
      <c r="I67" s="4"/>
      <c r="J67" s="5"/>
    </row>
    <row r="68" spans="1:10" ht="15" thickBot="1" x14ac:dyDescent="0.35">
      <c r="A68" s="3"/>
      <c r="B68" s="4"/>
      <c r="C68" s="4"/>
      <c r="D68" s="4"/>
      <c r="E68" s="5"/>
      <c r="G68" s="6"/>
      <c r="H68" s="7"/>
      <c r="I68" s="7"/>
      <c r="J68" s="8"/>
    </row>
    <row r="69" spans="1:10" ht="15" thickBot="1" x14ac:dyDescent="0.35">
      <c r="A69" s="6"/>
      <c r="B69" s="7"/>
      <c r="C69" s="7"/>
      <c r="D69" s="7"/>
      <c r="E69" s="8"/>
    </row>
  </sheetData>
  <mergeCells count="26">
    <mergeCell ref="G43:H43"/>
    <mergeCell ref="G44:H44"/>
    <mergeCell ref="G45:H45"/>
    <mergeCell ref="G46:H46"/>
    <mergeCell ref="A57:E57"/>
    <mergeCell ref="A29:C38"/>
    <mergeCell ref="D29:F38"/>
    <mergeCell ref="G29:I38"/>
    <mergeCell ref="A40:B40"/>
    <mergeCell ref="G41:H41"/>
    <mergeCell ref="G42:H42"/>
    <mergeCell ref="H12:J26"/>
    <mergeCell ref="A21:B21"/>
    <mergeCell ref="C21:D21"/>
    <mergeCell ref="E21:F21"/>
    <mergeCell ref="A27:B27"/>
    <mergeCell ref="A28:C28"/>
    <mergeCell ref="D28:F28"/>
    <mergeCell ref="G28:I28"/>
    <mergeCell ref="A1:G2"/>
    <mergeCell ref="A4:G4"/>
    <mergeCell ref="F5:G5"/>
    <mergeCell ref="A11:C11"/>
    <mergeCell ref="A12:B12"/>
    <mergeCell ref="C12:D12"/>
    <mergeCell ref="E12:F12"/>
  </mergeCells>
  <dataValidations count="8">
    <dataValidation type="list" allowBlank="1" showInputMessage="1" showErrorMessage="1" sqref="I7:I9">
      <formula1>Faiblesses</formula1>
    </dataValidation>
    <dataValidation type="list" allowBlank="1" showInputMessage="1" showErrorMessage="1" sqref="G7:G9">
      <formula1>Dons</formula1>
    </dataValidation>
    <dataValidation type="list" allowBlank="1" showInputMessage="1" showErrorMessage="1" sqref="B41:B55 D41:D55 F41:F43 F48:F55">
      <formula1>ptcarac</formula1>
    </dataValidation>
    <dataValidation type="list" allowBlank="1" showInputMessage="1" showErrorMessage="1" sqref="F5:G5">
      <formula1>INDIRECT(E5)</formula1>
    </dataValidation>
    <dataValidation type="list" allowBlank="1" showInputMessage="1" showErrorMessage="1" sqref="E5">
      <formula1>Archétypes</formula1>
    </dataValidation>
    <dataValidation type="list" allowBlank="1" showInputMessage="1" showErrorMessage="1" sqref="G28">
      <formula1>Tyr</formula1>
    </dataValidation>
    <dataValidation type="list" allowBlank="1" showInputMessage="1" showErrorMessage="1" sqref="D28:F28">
      <formula1>Heimdall</formula1>
    </dataValidation>
    <dataValidation type="list" allowBlank="1" showInputMessage="1" showErrorMessage="1" sqref="A28:C28">
      <formula1>Freyr</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zoomScale="90" zoomScaleNormal="90" workbookViewId="0">
      <selection activeCell="B62" sqref="B62"/>
    </sheetView>
  </sheetViews>
  <sheetFormatPr baseColWidth="10" defaultRowHeight="14.4" x14ac:dyDescent="0.3"/>
  <sheetData>
    <row r="1" spans="1:10" x14ac:dyDescent="0.3">
      <c r="A1" s="44" t="s">
        <v>90</v>
      </c>
      <c r="B1" s="45"/>
      <c r="C1" s="45"/>
      <c r="D1" s="45"/>
      <c r="E1" s="45"/>
      <c r="F1" s="45"/>
      <c r="G1" s="46"/>
    </row>
    <row r="2" spans="1:10" ht="15" thickBot="1" x14ac:dyDescent="0.35">
      <c r="A2" s="47"/>
      <c r="B2" s="48"/>
      <c r="C2" s="48"/>
      <c r="D2" s="48"/>
      <c r="E2" s="48"/>
      <c r="F2" s="48"/>
      <c r="G2" s="49"/>
    </row>
    <row r="3" spans="1:10" ht="15" thickBot="1" x14ac:dyDescent="0.35"/>
    <row r="4" spans="1:10" ht="15" thickBot="1" x14ac:dyDescent="0.35">
      <c r="A4" s="50" t="s">
        <v>91</v>
      </c>
      <c r="B4" s="51"/>
      <c r="C4" s="51"/>
      <c r="D4" s="51"/>
      <c r="E4" s="51"/>
      <c r="F4" s="51"/>
      <c r="G4" s="52"/>
    </row>
    <row r="5" spans="1:10" x14ac:dyDescent="0.3">
      <c r="A5" s="3" t="s">
        <v>0</v>
      </c>
      <c r="B5" s="4"/>
      <c r="C5" s="4"/>
      <c r="D5" s="4" t="s">
        <v>1</v>
      </c>
      <c r="E5" s="4" t="s">
        <v>112</v>
      </c>
      <c r="F5" s="53" t="s">
        <v>100</v>
      </c>
      <c r="G5" s="54"/>
    </row>
    <row r="6" spans="1:10" ht="15" thickBot="1" x14ac:dyDescent="0.35">
      <c r="A6" s="3" t="s">
        <v>2</v>
      </c>
      <c r="B6" s="4"/>
      <c r="C6" s="4"/>
      <c r="D6" s="4" t="s">
        <v>3</v>
      </c>
      <c r="E6" s="4"/>
      <c r="F6" s="4"/>
      <c r="G6" s="5"/>
      <c r="I6" s="7"/>
    </row>
    <row r="7" spans="1:10" x14ac:dyDescent="0.3">
      <c r="A7" s="3" t="s">
        <v>4</v>
      </c>
      <c r="B7" s="4"/>
      <c r="C7" s="4"/>
      <c r="D7" s="4" t="s">
        <v>5</v>
      </c>
      <c r="E7" s="4"/>
      <c r="F7" s="4" t="s">
        <v>207</v>
      </c>
      <c r="G7" t="s">
        <v>170</v>
      </c>
      <c r="H7" s="18" t="s">
        <v>206</v>
      </c>
      <c r="I7" t="s">
        <v>184</v>
      </c>
      <c r="J7" s="3"/>
    </row>
    <row r="8" spans="1:10" x14ac:dyDescent="0.3">
      <c r="A8" s="3" t="s">
        <v>6</v>
      </c>
      <c r="B8" s="4"/>
      <c r="C8" s="4"/>
      <c r="D8" s="4" t="s">
        <v>7</v>
      </c>
      <c r="E8" s="4"/>
      <c r="F8" s="4"/>
      <c r="G8" t="s">
        <v>160</v>
      </c>
      <c r="H8" s="4"/>
      <c r="I8" t="s">
        <v>208</v>
      </c>
      <c r="J8" s="3"/>
    </row>
    <row r="9" spans="1:10" ht="15" thickBot="1" x14ac:dyDescent="0.35">
      <c r="A9" s="6" t="s">
        <v>8</v>
      </c>
      <c r="B9" s="7"/>
      <c r="C9" s="7"/>
      <c r="D9" s="7" t="s">
        <v>9</v>
      </c>
      <c r="E9" s="7"/>
      <c r="F9" s="7"/>
      <c r="G9" t="s">
        <v>208</v>
      </c>
      <c r="H9" s="7"/>
      <c r="I9" t="s">
        <v>208</v>
      </c>
      <c r="J9" s="3"/>
    </row>
    <row r="10" spans="1:10" ht="15" thickBot="1" x14ac:dyDescent="0.35">
      <c r="A10" s="4"/>
      <c r="B10" s="4"/>
      <c r="C10" s="4"/>
      <c r="D10" s="4"/>
      <c r="E10" s="4"/>
      <c r="F10" s="4"/>
      <c r="G10" s="18"/>
      <c r="I10" s="18"/>
    </row>
    <row r="11" spans="1:10" ht="15" thickBot="1" x14ac:dyDescent="0.35">
      <c r="A11" s="55" t="s">
        <v>92</v>
      </c>
      <c r="B11" s="56"/>
      <c r="C11" s="57"/>
      <c r="D11">
        <f>19-SUM(B13:B15,D13:D15,F13:F15)</f>
        <v>0</v>
      </c>
      <c r="H11" s="59" t="s">
        <v>1</v>
      </c>
      <c r="I11" s="58" t="str">
        <f>F5</f>
        <v>Scalde</v>
      </c>
    </row>
    <row r="12" spans="1:10" ht="15.6" thickBot="1" x14ac:dyDescent="0.35">
      <c r="A12" s="40" t="s">
        <v>10</v>
      </c>
      <c r="B12" s="41"/>
      <c r="C12" s="40" t="s">
        <v>11</v>
      </c>
      <c r="D12" s="41"/>
      <c r="E12" s="40" t="s">
        <v>12</v>
      </c>
      <c r="F12" s="41"/>
      <c r="H12" s="63" t="str">
        <f>VLOOKUP(I11,Infos!B43:I60,8,FALSE)</f>
        <v>Nul exploit ne deviendrait légende si aucun scalde ne vener le conter. Bien plus qu'n amuseur destiné à distraire le seigneur et sa suite par ses récits enflammés ou sa musique subtile, le scalde représente avant tout la mémoire de la Scandia. Celle de ses héros et de leurs destins parfois glorieux, souvent tragiques, celle des dieux et de leurs frasques. Intinérant ou soldé par un mécène, le scalde est un artiste accompli, un véritable érudit connaissant les légendes des héros du passé, qui n'hésite pas à aller lui-même au-devant de l'aventure pour peu qu'il puisse en tirer une bonne histoire.</v>
      </c>
      <c r="I12" s="63"/>
      <c r="J12" s="63"/>
    </row>
    <row r="13" spans="1:10" x14ac:dyDescent="0.3">
      <c r="A13" s="3" t="s">
        <v>13</v>
      </c>
      <c r="B13" s="5">
        <v>2</v>
      </c>
      <c r="C13" s="4" t="s">
        <v>14</v>
      </c>
      <c r="D13" s="4">
        <v>2</v>
      </c>
      <c r="E13" s="3" t="s">
        <v>15</v>
      </c>
      <c r="F13" s="5">
        <v>2</v>
      </c>
      <c r="H13" s="63"/>
      <c r="I13" s="63"/>
      <c r="J13" s="63"/>
    </row>
    <row r="14" spans="1:10" x14ac:dyDescent="0.3">
      <c r="A14" s="3" t="s">
        <v>16</v>
      </c>
      <c r="B14" s="5">
        <v>2</v>
      </c>
      <c r="C14" s="4" t="s">
        <v>17</v>
      </c>
      <c r="D14" s="4">
        <v>2</v>
      </c>
      <c r="E14" s="3" t="s">
        <v>18</v>
      </c>
      <c r="F14" s="5">
        <v>2</v>
      </c>
      <c r="H14" s="63"/>
      <c r="I14" s="63"/>
      <c r="J14" s="63"/>
    </row>
    <row r="15" spans="1:10" ht="15" thickBot="1" x14ac:dyDescent="0.35">
      <c r="A15" s="6" t="s">
        <v>19</v>
      </c>
      <c r="B15" s="8">
        <v>2</v>
      </c>
      <c r="C15" s="7" t="s">
        <v>20</v>
      </c>
      <c r="D15" s="7">
        <v>2</v>
      </c>
      <c r="E15" s="6" t="s">
        <v>21</v>
      </c>
      <c r="F15" s="8">
        <v>3</v>
      </c>
      <c r="H15" s="63"/>
      <c r="I15" s="63"/>
      <c r="J15" s="63"/>
    </row>
    <row r="16" spans="1:10" ht="15" thickBot="1" x14ac:dyDescent="0.35">
      <c r="E16" s="4"/>
      <c r="F16" s="4"/>
      <c r="H16" s="63"/>
      <c r="I16" s="63"/>
      <c r="J16" s="63"/>
    </row>
    <row r="17" spans="1:10" x14ac:dyDescent="0.3">
      <c r="A17" s="1" t="s">
        <v>22</v>
      </c>
      <c r="B17" s="2">
        <f>SUM(B13:B15)*3+SUM(D13:D15)*2+SUM(F13:F15)</f>
        <v>37</v>
      </c>
      <c r="C17" s="1" t="s">
        <v>23</v>
      </c>
      <c r="D17" s="2">
        <f>IF(F5="Berserkir",(B14+D15+F14),IF(G7="Initié",(B14+D13+F14),((B14+D15+F14)/2)))</f>
        <v>6</v>
      </c>
      <c r="E17" s="1" t="s">
        <v>24</v>
      </c>
      <c r="F17" s="2"/>
      <c r="H17" s="63"/>
      <c r="I17" s="63"/>
      <c r="J17" s="63"/>
    </row>
    <row r="18" spans="1:10" x14ac:dyDescent="0.3">
      <c r="A18" s="13" t="s">
        <v>87</v>
      </c>
      <c r="B18" s="5">
        <f>SUM(B13)*2+SUM(B14)</f>
        <v>6</v>
      </c>
      <c r="C18" s="13" t="s">
        <v>88</v>
      </c>
      <c r="D18" s="5">
        <f>SUM(B15+B14)</f>
        <v>4</v>
      </c>
      <c r="E18" s="3"/>
      <c r="F18" s="5"/>
      <c r="H18" s="63"/>
      <c r="I18" s="63"/>
      <c r="J18" s="63"/>
    </row>
    <row r="19" spans="1:10" ht="15" thickBot="1" x14ac:dyDescent="0.35">
      <c r="A19" s="6" t="s">
        <v>25</v>
      </c>
      <c r="B19" s="8">
        <f>SUM(B15)+SUM(B14)</f>
        <v>4</v>
      </c>
      <c r="C19" s="6" t="s">
        <v>26</v>
      </c>
      <c r="D19" s="8"/>
      <c r="E19" s="6"/>
      <c r="F19" s="8"/>
      <c r="H19" s="63"/>
      <c r="I19" s="63"/>
      <c r="J19" s="63"/>
    </row>
    <row r="20" spans="1:10" ht="15" thickBot="1" x14ac:dyDescent="0.35">
      <c r="H20" s="63"/>
      <c r="I20" s="63"/>
      <c r="J20" s="63"/>
    </row>
    <row r="21" spans="1:10" ht="15.6" thickBot="1" x14ac:dyDescent="0.35">
      <c r="A21" s="40" t="s">
        <v>27</v>
      </c>
      <c r="B21" s="41"/>
      <c r="C21" s="40" t="s">
        <v>28</v>
      </c>
      <c r="D21" s="41"/>
      <c r="E21" s="40" t="s">
        <v>29</v>
      </c>
      <c r="F21" s="41"/>
      <c r="H21" s="63"/>
      <c r="I21" s="63"/>
      <c r="J21" s="63"/>
    </row>
    <row r="22" spans="1:10" x14ac:dyDescent="0.3">
      <c r="A22" s="3" t="s">
        <v>30</v>
      </c>
      <c r="B22" s="5">
        <f>SUM(D13:D14,F14)</f>
        <v>6</v>
      </c>
      <c r="C22" s="3" t="s">
        <v>31</v>
      </c>
      <c r="D22" s="5">
        <f>SUM(B14:B15,F14)</f>
        <v>6</v>
      </c>
      <c r="E22" s="3" t="s">
        <v>31</v>
      </c>
      <c r="F22" s="5">
        <f>SUM(D15,D13,F14)</f>
        <v>6</v>
      </c>
      <c r="H22" s="63"/>
      <c r="I22" s="63"/>
      <c r="J22" s="63"/>
    </row>
    <row r="23" spans="1:10" x14ac:dyDescent="0.3">
      <c r="A23" s="3" t="s">
        <v>32</v>
      </c>
      <c r="B23" s="5"/>
      <c r="C23" s="3"/>
      <c r="D23" s="5"/>
      <c r="E23" s="3"/>
      <c r="F23" s="5"/>
      <c r="H23" s="63"/>
      <c r="I23" s="63"/>
      <c r="J23" s="63"/>
    </row>
    <row r="24" spans="1:10" x14ac:dyDescent="0.3">
      <c r="A24" s="3" t="s">
        <v>33</v>
      </c>
      <c r="B24" s="5"/>
      <c r="C24" s="3" t="s">
        <v>33</v>
      </c>
      <c r="D24" s="5"/>
      <c r="E24" s="3" t="s">
        <v>33</v>
      </c>
      <c r="F24" s="5"/>
      <c r="H24" s="63"/>
      <c r="I24" s="63"/>
      <c r="J24" s="63"/>
    </row>
    <row r="25" spans="1:10" ht="15" thickBot="1" x14ac:dyDescent="0.35">
      <c r="A25" s="6" t="s">
        <v>34</v>
      </c>
      <c r="B25" s="8">
        <f>SUM(B22:B24)</f>
        <v>6</v>
      </c>
      <c r="C25" s="6" t="s">
        <v>34</v>
      </c>
      <c r="D25" s="8">
        <f>SUM(D22:D24)</f>
        <v>6</v>
      </c>
      <c r="E25" s="6" t="s">
        <v>34</v>
      </c>
      <c r="F25" s="8">
        <f>SUM(F22:F24)</f>
        <v>6</v>
      </c>
      <c r="H25" s="63"/>
      <c r="I25" s="63"/>
      <c r="J25" s="63"/>
    </row>
    <row r="26" spans="1:10" ht="15" thickBot="1" x14ac:dyDescent="0.35">
      <c r="H26" s="63"/>
      <c r="I26" s="63"/>
      <c r="J26" s="63"/>
    </row>
    <row r="27" spans="1:10" ht="15" thickBot="1" x14ac:dyDescent="0.35">
      <c r="A27" s="42" t="s">
        <v>35</v>
      </c>
      <c r="B27" s="43"/>
    </row>
    <row r="28" spans="1:10" ht="15.6" thickBot="1" x14ac:dyDescent="0.35">
      <c r="A28" s="26" t="s">
        <v>248</v>
      </c>
      <c r="B28" s="27"/>
      <c r="C28" s="28"/>
      <c r="D28" s="26" t="s">
        <v>260</v>
      </c>
      <c r="E28" s="27"/>
      <c r="F28" s="28"/>
      <c r="G28" s="26" t="s">
        <v>272</v>
      </c>
      <c r="H28" s="27"/>
      <c r="I28" s="28"/>
    </row>
    <row r="29" spans="1:10" ht="14.4" customHeight="1" x14ac:dyDescent="0.3">
      <c r="A29" s="29" t="str">
        <f>VLOOKUP(A28,Infos!A1:B14,2,FALSE)</f>
        <v xml:space="preserve">Voyage, déplacement, évolution dans la vie. Le PJ peut être un voyageur impénitent, ne tenant pas en place, visitant des villes et des pays, ou bien il évolue positivement et progresse dans sa vie sociale et/ou dans sess connaissances et n'hésite pas à changer ses habitudes.
</v>
      </c>
      <c r="B29" s="30"/>
      <c r="C29" s="31"/>
      <c r="D29" s="29" t="str">
        <f>VLOOKUP(D28,Infos!A16:B25,2,FALSE)</f>
        <v>Elle représente la pauvreté et la souffrance, le tourment. À un moment de sa vie, le PJ connaîtra la perte douloureuse d'un être cher, un emprisonnement, la perte de ses biens, une famine, une maladie, ou bien un bannnissement temporaire. Au choix du MJ.</v>
      </c>
      <c r="E29" s="30"/>
      <c r="F29" s="31"/>
      <c r="G29" s="29" t="str">
        <f>VLOOKUP(G28,Infos!A27:B39,2,FALSE)</f>
        <v>Cette rune représente l'eau, les étendues liquides. Elle favorise à la fois fois l'imagination et les rêves. Le PJ sera peut-être particulièrement intuitif, aura des rêves prémonitoires sans magie, ou sera particulièrement doué en divination s'il est un magicien.</v>
      </c>
      <c r="H29" s="30"/>
      <c r="I29" s="31"/>
    </row>
    <row r="30" spans="1:10" x14ac:dyDescent="0.3">
      <c r="A30" s="32"/>
      <c r="B30" s="33"/>
      <c r="C30" s="34"/>
      <c r="D30" s="32"/>
      <c r="E30" s="33"/>
      <c r="F30" s="34"/>
      <c r="G30" s="32"/>
      <c r="H30" s="33"/>
      <c r="I30" s="34"/>
    </row>
    <row r="31" spans="1:10" x14ac:dyDescent="0.3">
      <c r="A31" s="32"/>
      <c r="B31" s="33"/>
      <c r="C31" s="34"/>
      <c r="D31" s="32"/>
      <c r="E31" s="33"/>
      <c r="F31" s="34"/>
      <c r="G31" s="32"/>
      <c r="H31" s="33"/>
      <c r="I31" s="34"/>
    </row>
    <row r="32" spans="1:10" x14ac:dyDescent="0.3">
      <c r="A32" s="32"/>
      <c r="B32" s="33"/>
      <c r="C32" s="34"/>
      <c r="D32" s="32"/>
      <c r="E32" s="33"/>
      <c r="F32" s="34"/>
      <c r="G32" s="32"/>
      <c r="H32" s="33"/>
      <c r="I32" s="34"/>
    </row>
    <row r="33" spans="1:9" x14ac:dyDescent="0.3">
      <c r="A33" s="32"/>
      <c r="B33" s="33"/>
      <c r="C33" s="34"/>
      <c r="D33" s="32"/>
      <c r="E33" s="33"/>
      <c r="F33" s="34"/>
      <c r="G33" s="32"/>
      <c r="H33" s="33"/>
      <c r="I33" s="34"/>
    </row>
    <row r="34" spans="1:9" x14ac:dyDescent="0.3">
      <c r="A34" s="32"/>
      <c r="B34" s="33"/>
      <c r="C34" s="34"/>
      <c r="D34" s="32"/>
      <c r="E34" s="33"/>
      <c r="F34" s="34"/>
      <c r="G34" s="32"/>
      <c r="H34" s="33"/>
      <c r="I34" s="34"/>
    </row>
    <row r="35" spans="1:9" x14ac:dyDescent="0.3">
      <c r="A35" s="32"/>
      <c r="B35" s="33"/>
      <c r="C35" s="34"/>
      <c r="D35" s="32"/>
      <c r="E35" s="33"/>
      <c r="F35" s="34"/>
      <c r="G35" s="32"/>
      <c r="H35" s="33"/>
      <c r="I35" s="34"/>
    </row>
    <row r="36" spans="1:9" x14ac:dyDescent="0.3">
      <c r="A36" s="32"/>
      <c r="B36" s="33"/>
      <c r="C36" s="34"/>
      <c r="D36" s="32"/>
      <c r="E36" s="33"/>
      <c r="F36" s="34"/>
      <c r="G36" s="32"/>
      <c r="H36" s="33"/>
      <c r="I36" s="34"/>
    </row>
    <row r="37" spans="1:9" x14ac:dyDescent="0.3">
      <c r="A37" s="32"/>
      <c r="B37" s="33"/>
      <c r="C37" s="34"/>
      <c r="D37" s="32"/>
      <c r="E37" s="33"/>
      <c r="F37" s="34"/>
      <c r="G37" s="32"/>
      <c r="H37" s="33"/>
      <c r="I37" s="34"/>
    </row>
    <row r="38" spans="1:9" ht="15" thickBot="1" x14ac:dyDescent="0.35">
      <c r="A38" s="35"/>
      <c r="B38" s="36"/>
      <c r="C38" s="37"/>
      <c r="D38" s="35"/>
      <c r="E38" s="36"/>
      <c r="F38" s="37"/>
      <c r="G38" s="35"/>
      <c r="H38" s="36"/>
      <c r="I38" s="37"/>
    </row>
    <row r="39" spans="1:9" ht="15" thickBot="1" x14ac:dyDescent="0.35"/>
    <row r="40" spans="1:9" ht="15" thickBot="1" x14ac:dyDescent="0.35">
      <c r="A40" s="23" t="s">
        <v>36</v>
      </c>
      <c r="B40" s="25"/>
      <c r="C40" s="12">
        <f>35-(SUM(B43,B49,D48,F41,F49)+(SUM(F44,B41:B42,B44:B48,B50:B55,D41:D47,D49:D55,F42:F43,F48,F50:F55)*2))</f>
        <v>0</v>
      </c>
    </row>
    <row r="41" spans="1:9" x14ac:dyDescent="0.3">
      <c r="A41" s="1" t="s">
        <v>37</v>
      </c>
      <c r="B41" s="2">
        <v>0</v>
      </c>
      <c r="C41" s="18" t="s">
        <v>38</v>
      </c>
      <c r="D41" s="2">
        <v>0</v>
      </c>
      <c r="E41" s="1" t="s">
        <v>39</v>
      </c>
      <c r="F41" s="2">
        <v>4</v>
      </c>
      <c r="G41" s="38" t="s">
        <v>147</v>
      </c>
      <c r="H41" s="39"/>
    </row>
    <row r="42" spans="1:9" x14ac:dyDescent="0.3">
      <c r="A42" s="3" t="s">
        <v>40</v>
      </c>
      <c r="B42" s="5">
        <v>0</v>
      </c>
      <c r="C42" s="4" t="s">
        <v>41</v>
      </c>
      <c r="D42" s="5">
        <v>0</v>
      </c>
      <c r="E42" s="3" t="s">
        <v>42</v>
      </c>
      <c r="F42" s="5">
        <v>0</v>
      </c>
      <c r="G42" s="21" t="str">
        <f>VLOOKUP(F5,Infos!B43:C60,2,FALSE)</f>
        <v>Art</v>
      </c>
      <c r="H42" s="22"/>
    </row>
    <row r="43" spans="1:9" x14ac:dyDescent="0.3">
      <c r="A43" s="3" t="s">
        <v>43</v>
      </c>
      <c r="B43" s="5">
        <v>3</v>
      </c>
      <c r="C43" s="4" t="s">
        <v>44</v>
      </c>
      <c r="D43" s="5">
        <v>0</v>
      </c>
      <c r="E43" s="3" t="s">
        <v>45</v>
      </c>
      <c r="F43" s="5">
        <v>0</v>
      </c>
      <c r="G43" s="21" t="str">
        <f>VLOOKUP(F5,Infos!B43:D60,3,FALSE)</f>
        <v>Eloquence</v>
      </c>
      <c r="H43" s="22"/>
    </row>
    <row r="44" spans="1:9" x14ac:dyDescent="0.3">
      <c r="A44" s="3" t="s">
        <v>46</v>
      </c>
      <c r="B44" s="5">
        <v>0</v>
      </c>
      <c r="C44" s="4" t="s">
        <v>47</v>
      </c>
      <c r="D44" s="5">
        <v>0</v>
      </c>
      <c r="E44" s="3" t="s">
        <v>341</v>
      </c>
      <c r="F44" s="5">
        <v>2</v>
      </c>
      <c r="G44" s="21" t="str">
        <f>VLOOKUP(F5,Infos!B43:E60,4,FALSE)</f>
        <v>Sagas</v>
      </c>
      <c r="H44" s="22"/>
    </row>
    <row r="45" spans="1:9" x14ac:dyDescent="0.3">
      <c r="A45" s="3" t="s">
        <v>48</v>
      </c>
      <c r="B45" s="5">
        <v>0</v>
      </c>
      <c r="C45" s="4" t="s">
        <v>49</v>
      </c>
      <c r="D45" s="5">
        <v>0</v>
      </c>
      <c r="E45" s="3"/>
      <c r="F45" s="5"/>
      <c r="G45" s="21" t="str">
        <f>VLOOKUP(F5,Infos!B43:F60,5,FALSE)</f>
        <v>1 compétence martiale au choix</v>
      </c>
      <c r="H45" s="22"/>
    </row>
    <row r="46" spans="1:9" x14ac:dyDescent="0.3">
      <c r="A46" s="3" t="s">
        <v>50</v>
      </c>
      <c r="B46" s="5">
        <v>0</v>
      </c>
      <c r="C46" s="4" t="s">
        <v>51</v>
      </c>
      <c r="D46" s="5">
        <v>0</v>
      </c>
      <c r="E46" s="3"/>
      <c r="F46" s="5"/>
      <c r="G46" s="21" t="str">
        <f>VLOOKUP(F5,Infos!B43:G60,6,FALSE)</f>
        <v>1 compétence magique au choix (Sejdr, Galdr ou Runes)</v>
      </c>
      <c r="H46" s="22"/>
    </row>
    <row r="47" spans="1:9" x14ac:dyDescent="0.3">
      <c r="A47" s="3" t="s">
        <v>52</v>
      </c>
      <c r="B47" s="5">
        <v>0</v>
      </c>
      <c r="C47" s="4" t="s">
        <v>53</v>
      </c>
      <c r="D47" s="5">
        <v>0</v>
      </c>
      <c r="E47" s="3"/>
      <c r="F47" s="5"/>
    </row>
    <row r="48" spans="1:9" x14ac:dyDescent="0.3">
      <c r="A48" s="3" t="s">
        <v>54</v>
      </c>
      <c r="B48" s="5">
        <v>2</v>
      </c>
      <c r="C48" s="4" t="s">
        <v>55</v>
      </c>
      <c r="D48" s="5">
        <v>4</v>
      </c>
      <c r="E48" s="3" t="s">
        <v>56</v>
      </c>
      <c r="F48" s="5">
        <v>0</v>
      </c>
    </row>
    <row r="49" spans="1:10" x14ac:dyDescent="0.3">
      <c r="A49" s="3" t="s">
        <v>57</v>
      </c>
      <c r="B49" s="5">
        <v>5</v>
      </c>
      <c r="C49" s="4" t="s">
        <v>58</v>
      </c>
      <c r="D49" s="5">
        <v>0</v>
      </c>
      <c r="E49" s="3" t="s">
        <v>59</v>
      </c>
      <c r="F49" s="5">
        <v>3</v>
      </c>
    </row>
    <row r="50" spans="1:10" x14ac:dyDescent="0.3">
      <c r="A50" s="3" t="s">
        <v>60</v>
      </c>
      <c r="B50" s="5">
        <v>0</v>
      </c>
      <c r="C50" s="4" t="s">
        <v>61</v>
      </c>
      <c r="D50" s="5">
        <v>0</v>
      </c>
      <c r="E50" s="3" t="s">
        <v>62</v>
      </c>
      <c r="F50" s="5">
        <v>0</v>
      </c>
    </row>
    <row r="51" spans="1:10" x14ac:dyDescent="0.3">
      <c r="A51" s="3" t="s">
        <v>63</v>
      </c>
      <c r="B51" s="5">
        <v>0</v>
      </c>
      <c r="C51" s="4" t="s">
        <v>64</v>
      </c>
      <c r="D51" s="5">
        <v>0</v>
      </c>
      <c r="E51" s="3" t="s">
        <v>65</v>
      </c>
      <c r="F51" s="5">
        <v>0</v>
      </c>
    </row>
    <row r="52" spans="1:10" x14ac:dyDescent="0.3">
      <c r="A52" s="3" t="s">
        <v>66</v>
      </c>
      <c r="B52" s="5">
        <v>2</v>
      </c>
      <c r="C52" s="4" t="s">
        <v>67</v>
      </c>
      <c r="D52" s="5">
        <v>0</v>
      </c>
      <c r="E52" s="3" t="s">
        <v>68</v>
      </c>
      <c r="F52" s="5">
        <v>0</v>
      </c>
    </row>
    <row r="53" spans="1:10" x14ac:dyDescent="0.3">
      <c r="A53" s="3" t="s">
        <v>69</v>
      </c>
      <c r="B53" s="5">
        <v>0</v>
      </c>
      <c r="C53" s="4" t="s">
        <v>70</v>
      </c>
      <c r="D53" s="5">
        <v>0</v>
      </c>
      <c r="E53" s="3" t="s">
        <v>71</v>
      </c>
      <c r="F53" s="5">
        <v>0</v>
      </c>
    </row>
    <row r="54" spans="1:10" x14ac:dyDescent="0.3">
      <c r="A54" s="3" t="s">
        <v>72</v>
      </c>
      <c r="B54" s="5">
        <v>0</v>
      </c>
      <c r="C54" s="4" t="s">
        <v>73</v>
      </c>
      <c r="D54" s="5">
        <v>2</v>
      </c>
      <c r="E54" s="3" t="s">
        <v>74</v>
      </c>
      <c r="F54" s="5">
        <v>0</v>
      </c>
    </row>
    <row r="55" spans="1:10" ht="15" thickBot="1" x14ac:dyDescent="0.35">
      <c r="A55" s="6" t="s">
        <v>75</v>
      </c>
      <c r="B55" s="8">
        <v>0</v>
      </c>
      <c r="C55" s="7" t="s">
        <v>76</v>
      </c>
      <c r="D55" s="8">
        <v>0</v>
      </c>
      <c r="E55" s="6" t="s">
        <v>77</v>
      </c>
      <c r="F55" s="8">
        <v>0</v>
      </c>
    </row>
    <row r="56" spans="1:10" ht="15" thickBot="1" x14ac:dyDescent="0.35"/>
    <row r="57" spans="1:10" ht="15" thickBot="1" x14ac:dyDescent="0.35">
      <c r="A57" s="23" t="s">
        <v>78</v>
      </c>
      <c r="B57" s="24"/>
      <c r="C57" s="24"/>
      <c r="D57" s="24"/>
      <c r="E57" s="25"/>
      <c r="G57" s="1" t="s">
        <v>284</v>
      </c>
      <c r="H57" s="18"/>
      <c r="I57" s="18"/>
      <c r="J57" s="2"/>
    </row>
    <row r="58" spans="1:10" ht="15" thickBot="1" x14ac:dyDescent="0.35">
      <c r="A58" s="9" t="s">
        <v>79</v>
      </c>
      <c r="B58" s="11" t="s">
        <v>80</v>
      </c>
      <c r="C58" s="11" t="s">
        <v>81</v>
      </c>
      <c r="D58" s="11" t="s">
        <v>82</v>
      </c>
      <c r="E58" s="10" t="s">
        <v>83</v>
      </c>
      <c r="G58" s="3" t="s">
        <v>342</v>
      </c>
      <c r="H58" s="20" t="s">
        <v>343</v>
      </c>
      <c r="I58" s="4"/>
      <c r="J58" s="5"/>
    </row>
    <row r="59" spans="1:10" x14ac:dyDescent="0.3">
      <c r="A59" s="3"/>
      <c r="B59" s="4" t="s">
        <v>349</v>
      </c>
      <c r="C59" s="4"/>
      <c r="D59" s="4"/>
      <c r="E59" s="5"/>
      <c r="G59" s="3"/>
      <c r="H59" s="4"/>
      <c r="I59" s="4"/>
      <c r="J59" s="5"/>
    </row>
    <row r="60" spans="1:10" x14ac:dyDescent="0.3">
      <c r="A60" s="3"/>
      <c r="B60" s="4" t="s">
        <v>350</v>
      </c>
      <c r="C60" s="4"/>
      <c r="D60" s="4"/>
      <c r="E60" s="5"/>
      <c r="G60" s="3"/>
      <c r="H60" s="4"/>
      <c r="I60" s="4"/>
      <c r="J60" s="5"/>
    </row>
    <row r="61" spans="1:10" ht="15" thickBot="1" x14ac:dyDescent="0.35">
      <c r="A61" s="3"/>
      <c r="B61" s="20" t="s">
        <v>351</v>
      </c>
      <c r="C61" s="4"/>
      <c r="D61" s="4"/>
      <c r="E61" s="5"/>
      <c r="G61" s="6"/>
      <c r="H61" s="7"/>
      <c r="I61" s="7"/>
      <c r="J61" s="8"/>
    </row>
    <row r="62" spans="1:10" ht="15" thickBot="1" x14ac:dyDescent="0.35">
      <c r="A62" s="3"/>
      <c r="B62" s="20" t="s">
        <v>352</v>
      </c>
      <c r="C62" s="4"/>
      <c r="D62" s="4"/>
      <c r="E62" s="5"/>
    </row>
    <row r="63" spans="1:10" x14ac:dyDescent="0.3">
      <c r="A63" s="3"/>
      <c r="B63" s="4"/>
      <c r="C63" s="4"/>
      <c r="D63" s="4"/>
      <c r="E63" s="5"/>
      <c r="G63" s="1" t="s">
        <v>285</v>
      </c>
      <c r="H63" s="18"/>
      <c r="I63" s="18"/>
      <c r="J63" s="2"/>
    </row>
    <row r="64" spans="1:10" x14ac:dyDescent="0.3">
      <c r="A64" s="3"/>
      <c r="B64" s="4"/>
      <c r="C64" s="4"/>
      <c r="D64" s="4"/>
      <c r="E64" s="5"/>
      <c r="G64" s="3" t="s">
        <v>344</v>
      </c>
      <c r="H64" s="4" t="s">
        <v>345</v>
      </c>
      <c r="I64" s="4"/>
      <c r="J64" s="5"/>
    </row>
    <row r="65" spans="1:10" x14ac:dyDescent="0.3">
      <c r="A65" s="3"/>
      <c r="B65" s="4"/>
      <c r="C65" s="4"/>
      <c r="D65" s="4"/>
      <c r="E65" s="5"/>
      <c r="G65" s="3"/>
      <c r="H65" s="4" t="s">
        <v>346</v>
      </c>
      <c r="I65" s="4"/>
      <c r="J65" s="5"/>
    </row>
    <row r="66" spans="1:10" x14ac:dyDescent="0.3">
      <c r="A66" s="3"/>
      <c r="B66" s="4"/>
      <c r="C66" s="4"/>
      <c r="D66" s="4"/>
      <c r="E66" s="5"/>
      <c r="G66" s="3" t="s">
        <v>347</v>
      </c>
      <c r="H66" s="4" t="s">
        <v>348</v>
      </c>
      <c r="I66" s="4"/>
      <c r="J66" s="5"/>
    </row>
    <row r="67" spans="1:10" x14ac:dyDescent="0.3">
      <c r="A67" s="3"/>
      <c r="B67" s="4"/>
      <c r="C67" s="4"/>
      <c r="D67" s="4"/>
      <c r="E67" s="5"/>
      <c r="G67" s="3"/>
      <c r="H67" s="4"/>
      <c r="I67" s="4"/>
      <c r="J67" s="5"/>
    </row>
    <row r="68" spans="1:10" ht="15" thickBot="1" x14ac:dyDescent="0.35">
      <c r="A68" s="3"/>
      <c r="B68" s="4"/>
      <c r="C68" s="4"/>
      <c r="D68" s="4"/>
      <c r="E68" s="5"/>
      <c r="G68" s="6"/>
      <c r="H68" s="7"/>
      <c r="I68" s="7"/>
      <c r="J68" s="8"/>
    </row>
    <row r="69" spans="1:10" ht="15" thickBot="1" x14ac:dyDescent="0.35">
      <c r="A69" s="6"/>
      <c r="B69" s="7"/>
      <c r="C69" s="7"/>
      <c r="D69" s="7"/>
      <c r="E69" s="8"/>
    </row>
  </sheetData>
  <mergeCells count="26">
    <mergeCell ref="G43:H43"/>
    <mergeCell ref="G44:H44"/>
    <mergeCell ref="G45:H45"/>
    <mergeCell ref="G46:H46"/>
    <mergeCell ref="A57:E57"/>
    <mergeCell ref="A29:C38"/>
    <mergeCell ref="D29:F38"/>
    <mergeCell ref="G29:I38"/>
    <mergeCell ref="A40:B40"/>
    <mergeCell ref="G41:H41"/>
    <mergeCell ref="G42:H42"/>
    <mergeCell ref="H12:J26"/>
    <mergeCell ref="A21:B21"/>
    <mergeCell ref="C21:D21"/>
    <mergeCell ref="E21:F21"/>
    <mergeCell ref="A27:B27"/>
    <mergeCell ref="A28:C28"/>
    <mergeCell ref="D28:F28"/>
    <mergeCell ref="G28:I28"/>
    <mergeCell ref="A1:G2"/>
    <mergeCell ref="A4:G4"/>
    <mergeCell ref="F5:G5"/>
    <mergeCell ref="A11:C11"/>
    <mergeCell ref="A12:B12"/>
    <mergeCell ref="C12:D12"/>
    <mergeCell ref="E12:F12"/>
  </mergeCells>
  <dataValidations count="8">
    <dataValidation type="list" allowBlank="1" showInputMessage="1" showErrorMessage="1" sqref="I7:I9">
      <formula1>Faiblesses</formula1>
    </dataValidation>
    <dataValidation type="list" allowBlank="1" showInputMessage="1" showErrorMessage="1" sqref="G7:G9">
      <formula1>Dons</formula1>
    </dataValidation>
    <dataValidation type="list" allowBlank="1" showInputMessage="1" showErrorMessage="1" sqref="B41:B55 D41:D55 F41:F55">
      <formula1>ptcarac</formula1>
    </dataValidation>
    <dataValidation type="list" allowBlank="1" showInputMessage="1" showErrorMessage="1" sqref="F5:G5">
      <formula1>INDIRECT(E5)</formula1>
    </dataValidation>
    <dataValidation type="list" allowBlank="1" showInputMessage="1" showErrorMessage="1" sqref="E5">
      <formula1>Archétypes</formula1>
    </dataValidation>
    <dataValidation type="list" allowBlank="1" showInputMessage="1" showErrorMessage="1" sqref="G28">
      <formula1>Tyr</formula1>
    </dataValidation>
    <dataValidation type="list" allowBlank="1" showInputMessage="1" showErrorMessage="1" sqref="D28:F28">
      <formula1>Heimdall</formula1>
    </dataValidation>
    <dataValidation type="list" allowBlank="1" showInputMessage="1" showErrorMessage="1" sqref="A28:C28">
      <formula1>Freyr</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9"/>
  <sheetViews>
    <sheetView zoomScale="80" zoomScaleNormal="80" workbookViewId="0">
      <selection activeCell="H12" sqref="H12:J26"/>
    </sheetView>
  </sheetViews>
  <sheetFormatPr baseColWidth="10" defaultRowHeight="14.4" x14ac:dyDescent="0.3"/>
  <sheetData>
    <row r="1" spans="1:10" x14ac:dyDescent="0.3">
      <c r="A1" s="44" t="s">
        <v>90</v>
      </c>
      <c r="B1" s="45"/>
      <c r="C1" s="45"/>
      <c r="D1" s="45"/>
      <c r="E1" s="45"/>
      <c r="F1" s="45"/>
      <c r="G1" s="46"/>
    </row>
    <row r="2" spans="1:10" ht="15" thickBot="1" x14ac:dyDescent="0.35">
      <c r="A2" s="47"/>
      <c r="B2" s="48"/>
      <c r="C2" s="48"/>
      <c r="D2" s="48"/>
      <c r="E2" s="48"/>
      <c r="F2" s="48"/>
      <c r="G2" s="49"/>
    </row>
    <row r="3" spans="1:10" ht="15" thickBot="1" x14ac:dyDescent="0.35"/>
    <row r="4" spans="1:10" ht="15" thickBot="1" x14ac:dyDescent="0.35">
      <c r="A4" s="50" t="s">
        <v>91</v>
      </c>
      <c r="B4" s="51"/>
      <c r="C4" s="51"/>
      <c r="D4" s="51"/>
      <c r="E4" s="51"/>
      <c r="F4" s="51"/>
      <c r="G4" s="52"/>
    </row>
    <row r="5" spans="1:10" x14ac:dyDescent="0.3">
      <c r="A5" s="3" t="s">
        <v>0</v>
      </c>
      <c r="B5" s="4"/>
      <c r="C5" s="4"/>
      <c r="D5" s="4" t="s">
        <v>1</v>
      </c>
      <c r="E5" s="4" t="s">
        <v>112</v>
      </c>
      <c r="F5" s="53" t="s">
        <v>99</v>
      </c>
      <c r="G5" s="54"/>
    </row>
    <row r="6" spans="1:10" ht="15" thickBot="1" x14ac:dyDescent="0.35">
      <c r="A6" s="3" t="s">
        <v>2</v>
      </c>
      <c r="B6" s="4"/>
      <c r="C6" s="4"/>
      <c r="D6" s="4" t="s">
        <v>3</v>
      </c>
      <c r="E6" s="4"/>
      <c r="F6" s="4"/>
      <c r="G6" s="5"/>
      <c r="I6" s="7"/>
    </row>
    <row r="7" spans="1:10" x14ac:dyDescent="0.3">
      <c r="A7" s="3" t="s">
        <v>4</v>
      </c>
      <c r="B7" s="4"/>
      <c r="C7" s="4"/>
      <c r="D7" s="4" t="s">
        <v>5</v>
      </c>
      <c r="E7" s="4"/>
      <c r="F7" s="4" t="s">
        <v>207</v>
      </c>
      <c r="G7" t="s">
        <v>170</v>
      </c>
      <c r="H7" s="18" t="s">
        <v>206</v>
      </c>
      <c r="I7" t="s">
        <v>186</v>
      </c>
      <c r="J7" s="3"/>
    </row>
    <row r="8" spans="1:10" x14ac:dyDescent="0.3">
      <c r="A8" s="3" t="s">
        <v>6</v>
      </c>
      <c r="B8" s="4"/>
      <c r="C8" s="4"/>
      <c r="D8" s="4" t="s">
        <v>7</v>
      </c>
      <c r="E8" s="4"/>
      <c r="F8" s="4"/>
      <c r="G8" t="s">
        <v>169</v>
      </c>
      <c r="H8" s="4"/>
      <c r="I8" t="s">
        <v>208</v>
      </c>
      <c r="J8" s="3"/>
    </row>
    <row r="9" spans="1:10" ht="15" thickBot="1" x14ac:dyDescent="0.35">
      <c r="A9" s="6" t="s">
        <v>8</v>
      </c>
      <c r="B9" s="7"/>
      <c r="C9" s="7"/>
      <c r="D9" s="7" t="s">
        <v>9</v>
      </c>
      <c r="E9" s="7"/>
      <c r="F9" s="7"/>
      <c r="G9" t="s">
        <v>208</v>
      </c>
      <c r="H9" s="7"/>
      <c r="I9" t="s">
        <v>208</v>
      </c>
      <c r="J9" s="3"/>
    </row>
    <row r="10" spans="1:10" ht="15" thickBot="1" x14ac:dyDescent="0.35">
      <c r="A10" s="4"/>
      <c r="B10" s="4"/>
      <c r="C10" s="4"/>
      <c r="D10" s="4"/>
      <c r="E10" s="4"/>
      <c r="F10" s="4"/>
      <c r="G10" s="18"/>
      <c r="I10" s="18"/>
    </row>
    <row r="11" spans="1:10" ht="15" thickBot="1" x14ac:dyDescent="0.35">
      <c r="A11" s="55" t="s">
        <v>92</v>
      </c>
      <c r="B11" s="56"/>
      <c r="C11" s="57"/>
      <c r="D11">
        <f>19-SUM(B13:B15,D13:D15,F13:F15)</f>
        <v>0</v>
      </c>
      <c r="H11" s="59" t="s">
        <v>1</v>
      </c>
      <c r="I11" s="58" t="str">
        <f>F5</f>
        <v>Thulr</v>
      </c>
    </row>
    <row r="12" spans="1:10" ht="15.6" thickBot="1" x14ac:dyDescent="0.35">
      <c r="A12" s="40" t="s">
        <v>10</v>
      </c>
      <c r="B12" s="41"/>
      <c r="C12" s="40" t="s">
        <v>11</v>
      </c>
      <c r="D12" s="41"/>
      <c r="E12" s="40" t="s">
        <v>12</v>
      </c>
      <c r="F12" s="41"/>
      <c r="H12" s="63" t="str">
        <f>VLOOKUP(I11,Infos!B43:I60,8,FALSE)</f>
        <v>Connaissaeur de la nature et de ses secrets, détenteurs de rites sacrés et anciens, présidant souvent les cérémonies funèbres, le thulr est une personnalité paradoxale. Au sein de son clan, il est tout aussi respecté que craint. Il sait, grâce à ses incantations et ses remèdes naturels, soigner les hommes ou les animaux malades. Mais on raconte également qu'il parle aux morts et jette le mauvais oeil sur ceux qui ont le malheur de lui déplaire. Quoi qu'il en soit, le thulr dérange surtout par son obstination à demeurer en marge de la communauté, isolé dans ces endroits sauvages qu'il apprécie tant.</v>
      </c>
      <c r="I12" s="63"/>
      <c r="J12" s="63"/>
    </row>
    <row r="13" spans="1:10" x14ac:dyDescent="0.3">
      <c r="A13" s="3" t="s">
        <v>13</v>
      </c>
      <c r="B13" s="5">
        <v>2</v>
      </c>
      <c r="C13" s="4" t="s">
        <v>14</v>
      </c>
      <c r="D13" s="4">
        <v>3</v>
      </c>
      <c r="E13" s="3" t="s">
        <v>15</v>
      </c>
      <c r="F13" s="5">
        <v>1</v>
      </c>
      <c r="H13" s="63"/>
      <c r="I13" s="63"/>
      <c r="J13" s="63"/>
    </row>
    <row r="14" spans="1:10" x14ac:dyDescent="0.3">
      <c r="A14" s="3" t="s">
        <v>16</v>
      </c>
      <c r="B14" s="5">
        <v>2</v>
      </c>
      <c r="C14" s="4" t="s">
        <v>17</v>
      </c>
      <c r="D14" s="4">
        <v>2</v>
      </c>
      <c r="E14" s="3" t="s">
        <v>18</v>
      </c>
      <c r="F14" s="5">
        <v>3</v>
      </c>
      <c r="H14" s="63"/>
      <c r="I14" s="63"/>
      <c r="J14" s="63"/>
    </row>
    <row r="15" spans="1:10" ht="15" thickBot="1" x14ac:dyDescent="0.35">
      <c r="A15" s="6" t="s">
        <v>19</v>
      </c>
      <c r="B15" s="8">
        <v>2</v>
      </c>
      <c r="C15" s="7" t="s">
        <v>20</v>
      </c>
      <c r="D15" s="7">
        <v>3</v>
      </c>
      <c r="E15" s="6" t="s">
        <v>21</v>
      </c>
      <c r="F15" s="8">
        <v>1</v>
      </c>
      <c r="H15" s="63"/>
      <c r="I15" s="63"/>
      <c r="J15" s="63"/>
    </row>
    <row r="16" spans="1:10" ht="15" thickBot="1" x14ac:dyDescent="0.35">
      <c r="E16" s="4"/>
      <c r="F16" s="4"/>
      <c r="H16" s="63"/>
      <c r="I16" s="63"/>
      <c r="J16" s="63"/>
    </row>
    <row r="17" spans="1:10" x14ac:dyDescent="0.3">
      <c r="A17" s="1" t="s">
        <v>22</v>
      </c>
      <c r="B17" s="2">
        <f>SUM(B13:B15)*3+SUM(D13:D15)*2+SUM(F13:F15)</f>
        <v>39</v>
      </c>
      <c r="C17" s="1" t="s">
        <v>23</v>
      </c>
      <c r="D17" s="2">
        <f>IF(F5="Berserkir",(B14+D15+F14),IF(G7="Initié",(B14+D13+F14),((B14+D15+F14)/2)))</f>
        <v>8</v>
      </c>
      <c r="E17" s="1" t="s">
        <v>24</v>
      </c>
      <c r="F17" s="2"/>
      <c r="H17" s="63"/>
      <c r="I17" s="63"/>
      <c r="J17" s="63"/>
    </row>
    <row r="18" spans="1:10" x14ac:dyDescent="0.3">
      <c r="A18" s="13" t="s">
        <v>87</v>
      </c>
      <c r="B18" s="5">
        <f>SUM(B13)*2+SUM(B14)</f>
        <v>6</v>
      </c>
      <c r="C18" s="13" t="s">
        <v>88</v>
      </c>
      <c r="D18" s="5">
        <f>SUM(B15+B14)</f>
        <v>4</v>
      </c>
      <c r="E18" s="3"/>
      <c r="F18" s="5"/>
      <c r="H18" s="63"/>
      <c r="I18" s="63"/>
      <c r="J18" s="63"/>
    </row>
    <row r="19" spans="1:10" ht="15" thickBot="1" x14ac:dyDescent="0.35">
      <c r="A19" s="6" t="s">
        <v>25</v>
      </c>
      <c r="B19" s="8">
        <f>SUM(B15)+SUM(B14)</f>
        <v>4</v>
      </c>
      <c r="C19" s="6" t="s">
        <v>26</v>
      </c>
      <c r="D19" s="8"/>
      <c r="E19" s="6"/>
      <c r="F19" s="8"/>
      <c r="H19" s="63"/>
      <c r="I19" s="63"/>
      <c r="J19" s="63"/>
    </row>
    <row r="20" spans="1:10" ht="15" thickBot="1" x14ac:dyDescent="0.35">
      <c r="H20" s="63"/>
      <c r="I20" s="63"/>
      <c r="J20" s="63"/>
    </row>
    <row r="21" spans="1:10" ht="15.6" thickBot="1" x14ac:dyDescent="0.35">
      <c r="A21" s="40" t="s">
        <v>27</v>
      </c>
      <c r="B21" s="41"/>
      <c r="C21" s="40" t="s">
        <v>28</v>
      </c>
      <c r="D21" s="41"/>
      <c r="E21" s="40" t="s">
        <v>29</v>
      </c>
      <c r="F21" s="41"/>
      <c r="H21" s="63"/>
      <c r="I21" s="63"/>
      <c r="J21" s="63"/>
    </row>
    <row r="22" spans="1:10" x14ac:dyDescent="0.3">
      <c r="A22" s="3" t="s">
        <v>30</v>
      </c>
      <c r="B22" s="5">
        <f>SUM(D13:D14,F14)</f>
        <v>8</v>
      </c>
      <c r="C22" s="3" t="s">
        <v>31</v>
      </c>
      <c r="D22" s="5">
        <f>SUM(B14:B15,F14)</f>
        <v>7</v>
      </c>
      <c r="E22" s="3" t="s">
        <v>31</v>
      </c>
      <c r="F22" s="5">
        <f>SUM(D15,D13,F14)</f>
        <v>9</v>
      </c>
      <c r="H22" s="63"/>
      <c r="I22" s="63"/>
      <c r="J22" s="63"/>
    </row>
    <row r="23" spans="1:10" x14ac:dyDescent="0.3">
      <c r="A23" s="3" t="s">
        <v>32</v>
      </c>
      <c r="B23" s="5"/>
      <c r="C23" s="3"/>
      <c r="D23" s="5"/>
      <c r="E23" s="3"/>
      <c r="F23" s="5"/>
      <c r="H23" s="63"/>
      <c r="I23" s="63"/>
      <c r="J23" s="63"/>
    </row>
    <row r="24" spans="1:10" x14ac:dyDescent="0.3">
      <c r="A24" s="3" t="s">
        <v>33</v>
      </c>
      <c r="B24" s="5"/>
      <c r="C24" s="3" t="s">
        <v>33</v>
      </c>
      <c r="D24" s="5"/>
      <c r="E24" s="3" t="s">
        <v>33</v>
      </c>
      <c r="F24" s="5"/>
      <c r="H24" s="63"/>
      <c r="I24" s="63"/>
      <c r="J24" s="63"/>
    </row>
    <row r="25" spans="1:10" ht="15" thickBot="1" x14ac:dyDescent="0.35">
      <c r="A25" s="6" t="s">
        <v>34</v>
      </c>
      <c r="B25" s="8">
        <f>SUM(B22:B24)</f>
        <v>8</v>
      </c>
      <c r="C25" s="6" t="s">
        <v>34</v>
      </c>
      <c r="D25" s="8">
        <f>SUM(D22:D24)</f>
        <v>7</v>
      </c>
      <c r="E25" s="6" t="s">
        <v>34</v>
      </c>
      <c r="F25" s="8">
        <f>SUM(F22:F24)</f>
        <v>9</v>
      </c>
      <c r="H25" s="63"/>
      <c r="I25" s="63"/>
      <c r="J25" s="63"/>
    </row>
    <row r="26" spans="1:10" ht="15" thickBot="1" x14ac:dyDescent="0.35">
      <c r="H26" s="63"/>
      <c r="I26" s="63"/>
      <c r="J26" s="63"/>
    </row>
    <row r="27" spans="1:10" ht="15" thickBot="1" x14ac:dyDescent="0.35">
      <c r="A27" s="42" t="s">
        <v>35</v>
      </c>
      <c r="B27" s="43"/>
    </row>
    <row r="28" spans="1:10" ht="15.6" thickBot="1" x14ac:dyDescent="0.35">
      <c r="A28" s="26" t="s">
        <v>253</v>
      </c>
      <c r="B28" s="27"/>
      <c r="C28" s="28"/>
      <c r="D28" s="26" t="s">
        <v>258</v>
      </c>
      <c r="E28" s="27"/>
      <c r="F28" s="28"/>
      <c r="G28" s="26" t="s">
        <v>307</v>
      </c>
      <c r="H28" s="27"/>
      <c r="I28" s="28"/>
    </row>
    <row r="29" spans="1:10" ht="14.4" customHeight="1" x14ac:dyDescent="0.3">
      <c r="A29" s="29" t="str">
        <f>VLOOKUP(A28,Infos!A1:B14,2,FALSE)</f>
        <v>Equilibre, dons aux dieux, sacrifice. Tous les sacrifices faits aux dieux par le PJ seront bien accueillis. Le PJ a toutes les qualités pour être sacrificateur, gofi.</v>
      </c>
      <c r="B29" s="30"/>
      <c r="C29" s="31"/>
      <c r="D29" s="29" t="str">
        <f>VLOOKUP(D28,Infos!A16:B25,2,FALSE)</f>
        <v>Cette rune est celle de l'arbre, celle d'Yggdrasill. Elle représente la protection, la stabilité, la force. Tout projet raisonnable du PJ sera couronné d esuccès, ou bien le PJ ne sera jamais trahi par des proches. Le PJ sera considéré comme une personne loyale à laquelle se fier. Quel que soit le choix du MJ, l'influence de cette rune cesse définitivement si le PJ trahit un proche ou brise un serment, quel qu'il soit.</v>
      </c>
      <c r="E29" s="30"/>
      <c r="F29" s="31"/>
      <c r="G29" s="29" t="str">
        <f>VLOOKUP(G28,Infos!A27:B39,2,FALSE)</f>
        <v>Le PJ ne doit attendre aucune aide de ses semblables. Il est peut-être trop sournois ou manipulateur. Il ne parle peut-être pas beaucoup et ne parvient pas à tisserr des liens avec autrui. En tout cas, il n'attire ni compassion, ni amitié. Attention, cette conduite mène à l'isolement, qui peut coûter la vie.</v>
      </c>
      <c r="H29" s="30"/>
      <c r="I29" s="31"/>
    </row>
    <row r="30" spans="1:10" x14ac:dyDescent="0.3">
      <c r="A30" s="32"/>
      <c r="B30" s="33"/>
      <c r="C30" s="34"/>
      <c r="D30" s="32"/>
      <c r="E30" s="33"/>
      <c r="F30" s="34"/>
      <c r="G30" s="32"/>
      <c r="H30" s="33"/>
      <c r="I30" s="34"/>
    </row>
    <row r="31" spans="1:10" x14ac:dyDescent="0.3">
      <c r="A31" s="32"/>
      <c r="B31" s="33"/>
      <c r="C31" s="34"/>
      <c r="D31" s="32"/>
      <c r="E31" s="33"/>
      <c r="F31" s="34"/>
      <c r="G31" s="32"/>
      <c r="H31" s="33"/>
      <c r="I31" s="34"/>
    </row>
    <row r="32" spans="1:10" x14ac:dyDescent="0.3">
      <c r="A32" s="32"/>
      <c r="B32" s="33"/>
      <c r="C32" s="34"/>
      <c r="D32" s="32"/>
      <c r="E32" s="33"/>
      <c r="F32" s="34"/>
      <c r="G32" s="32"/>
      <c r="H32" s="33"/>
      <c r="I32" s="34"/>
    </row>
    <row r="33" spans="1:9" x14ac:dyDescent="0.3">
      <c r="A33" s="32"/>
      <c r="B33" s="33"/>
      <c r="C33" s="34"/>
      <c r="D33" s="32"/>
      <c r="E33" s="33"/>
      <c r="F33" s="34"/>
      <c r="G33" s="32"/>
      <c r="H33" s="33"/>
      <c r="I33" s="34"/>
    </row>
    <row r="34" spans="1:9" x14ac:dyDescent="0.3">
      <c r="A34" s="32"/>
      <c r="B34" s="33"/>
      <c r="C34" s="34"/>
      <c r="D34" s="32"/>
      <c r="E34" s="33"/>
      <c r="F34" s="34"/>
      <c r="G34" s="32"/>
      <c r="H34" s="33"/>
      <c r="I34" s="34"/>
    </row>
    <row r="35" spans="1:9" x14ac:dyDescent="0.3">
      <c r="A35" s="32"/>
      <c r="B35" s="33"/>
      <c r="C35" s="34"/>
      <c r="D35" s="32"/>
      <c r="E35" s="33"/>
      <c r="F35" s="34"/>
      <c r="G35" s="32"/>
      <c r="H35" s="33"/>
      <c r="I35" s="34"/>
    </row>
    <row r="36" spans="1:9" x14ac:dyDescent="0.3">
      <c r="A36" s="32"/>
      <c r="B36" s="33"/>
      <c r="C36" s="34"/>
      <c r="D36" s="32"/>
      <c r="E36" s="33"/>
      <c r="F36" s="34"/>
      <c r="G36" s="32"/>
      <c r="H36" s="33"/>
      <c r="I36" s="34"/>
    </row>
    <row r="37" spans="1:9" x14ac:dyDescent="0.3">
      <c r="A37" s="32"/>
      <c r="B37" s="33"/>
      <c r="C37" s="34"/>
      <c r="D37" s="32"/>
      <c r="E37" s="33"/>
      <c r="F37" s="34"/>
      <c r="G37" s="32"/>
      <c r="H37" s="33"/>
      <c r="I37" s="34"/>
    </row>
    <row r="38" spans="1:9" ht="15" thickBot="1" x14ac:dyDescent="0.35">
      <c r="A38" s="35"/>
      <c r="B38" s="36"/>
      <c r="C38" s="37"/>
      <c r="D38" s="35"/>
      <c r="E38" s="36"/>
      <c r="F38" s="37"/>
      <c r="G38" s="35"/>
      <c r="H38" s="36"/>
      <c r="I38" s="37"/>
    </row>
    <row r="39" spans="1:9" ht="15" thickBot="1" x14ac:dyDescent="0.35"/>
    <row r="40" spans="1:9" ht="15" thickBot="1" x14ac:dyDescent="0.35">
      <c r="A40" s="23" t="s">
        <v>36</v>
      </c>
      <c r="B40" s="25"/>
      <c r="C40" s="12">
        <f>35-(SUM(B53,D49,D52,F43,F48)+(SUM(B41:B52,B54:B55,D41:D48,D50:D51,D53:D55,F41:F42,F49:F55)*2))</f>
        <v>0</v>
      </c>
    </row>
    <row r="41" spans="1:9" x14ac:dyDescent="0.3">
      <c r="A41" s="1" t="s">
        <v>37</v>
      </c>
      <c r="B41" s="2">
        <v>0</v>
      </c>
      <c r="C41" s="18" t="s">
        <v>38</v>
      </c>
      <c r="D41" s="2">
        <v>0</v>
      </c>
      <c r="E41" s="1" t="s">
        <v>39</v>
      </c>
      <c r="F41" s="2">
        <v>0</v>
      </c>
      <c r="G41" s="38" t="s">
        <v>147</v>
      </c>
      <c r="H41" s="39"/>
    </row>
    <row r="42" spans="1:9" x14ac:dyDescent="0.3">
      <c r="A42" s="3" t="s">
        <v>40</v>
      </c>
      <c r="B42" s="5">
        <v>0</v>
      </c>
      <c r="C42" s="4" t="s">
        <v>41</v>
      </c>
      <c r="D42" s="5">
        <v>0</v>
      </c>
      <c r="E42" s="3" t="s">
        <v>42</v>
      </c>
      <c r="F42" s="5">
        <v>2</v>
      </c>
      <c r="G42" s="21" t="str">
        <f>VLOOKUP(F5,Infos!B43:C60,2,FALSE)</f>
        <v>Herboriste</v>
      </c>
      <c r="H42" s="22"/>
    </row>
    <row r="43" spans="1:9" x14ac:dyDescent="0.3">
      <c r="A43" s="3" t="s">
        <v>43</v>
      </c>
      <c r="B43" s="5">
        <v>0</v>
      </c>
      <c r="C43" s="4" t="s">
        <v>44</v>
      </c>
      <c r="D43" s="5">
        <v>3</v>
      </c>
      <c r="E43" s="3" t="s">
        <v>45</v>
      </c>
      <c r="F43" s="5">
        <v>6</v>
      </c>
      <c r="G43" s="21" t="str">
        <f>VLOOKUP(F5,Infos!B43:D60,3,FALSE)</f>
        <v>Savoirs</v>
      </c>
      <c r="H43" s="22"/>
    </row>
    <row r="44" spans="1:9" x14ac:dyDescent="0.3">
      <c r="A44" s="3" t="s">
        <v>46</v>
      </c>
      <c r="B44" s="5">
        <v>0</v>
      </c>
      <c r="C44" s="4" t="s">
        <v>47</v>
      </c>
      <c r="D44" s="5">
        <v>0</v>
      </c>
      <c r="E44" s="3"/>
      <c r="F44" s="5"/>
      <c r="G44" s="21" t="str">
        <f>VLOOKUP(F5,Infos!B43:E60,4,FALSE)</f>
        <v>Survie</v>
      </c>
      <c r="H44" s="22"/>
    </row>
    <row r="45" spans="1:9" x14ac:dyDescent="0.3">
      <c r="A45" s="3" t="s">
        <v>48</v>
      </c>
      <c r="B45" s="5">
        <v>0</v>
      </c>
      <c r="C45" s="4" t="s">
        <v>49</v>
      </c>
      <c r="D45" s="5">
        <v>0</v>
      </c>
      <c r="E45" s="3"/>
      <c r="F45" s="5"/>
      <c r="G45" s="21" t="str">
        <f>VLOOKUP(F5,Infos!B43:F60,5,FALSE)</f>
        <v>1 compétence martiale au choix</v>
      </c>
      <c r="H45" s="22"/>
    </row>
    <row r="46" spans="1:9" x14ac:dyDescent="0.3">
      <c r="A46" s="3" t="s">
        <v>50</v>
      </c>
      <c r="B46" s="5">
        <v>0</v>
      </c>
      <c r="C46" s="4" t="s">
        <v>51</v>
      </c>
      <c r="D46" s="5">
        <v>0</v>
      </c>
      <c r="E46" s="3"/>
      <c r="F46" s="5"/>
      <c r="G46" s="21" t="str">
        <f>VLOOKUP(F5,Infos!B43:G60,6,FALSE)</f>
        <v>1 compétence magique au choix (Sejdr, Galdr ou Runes)</v>
      </c>
      <c r="H46" s="22"/>
    </row>
    <row r="47" spans="1:9" x14ac:dyDescent="0.3">
      <c r="A47" s="3" t="s">
        <v>52</v>
      </c>
      <c r="B47" s="5">
        <v>0</v>
      </c>
      <c r="C47" s="4" t="s">
        <v>53</v>
      </c>
      <c r="D47" s="5">
        <v>0</v>
      </c>
      <c r="E47" s="3"/>
      <c r="F47" s="5"/>
    </row>
    <row r="48" spans="1:9" x14ac:dyDescent="0.3">
      <c r="A48" s="3" t="s">
        <v>54</v>
      </c>
      <c r="B48" s="5">
        <v>2</v>
      </c>
      <c r="C48" s="4" t="s">
        <v>55</v>
      </c>
      <c r="D48" s="5">
        <v>0</v>
      </c>
      <c r="E48" s="3" t="s">
        <v>56</v>
      </c>
      <c r="F48" s="5">
        <v>4</v>
      </c>
    </row>
    <row r="49" spans="1:10" x14ac:dyDescent="0.3">
      <c r="A49" s="3" t="s">
        <v>57</v>
      </c>
      <c r="B49" s="5">
        <v>0</v>
      </c>
      <c r="C49" s="4" t="s">
        <v>58</v>
      </c>
      <c r="D49" s="5">
        <v>3</v>
      </c>
      <c r="E49" s="3" t="s">
        <v>59</v>
      </c>
      <c r="F49" s="5">
        <v>0</v>
      </c>
    </row>
    <row r="50" spans="1:10" x14ac:dyDescent="0.3">
      <c r="A50" s="3" t="s">
        <v>60</v>
      </c>
      <c r="B50" s="5">
        <v>0</v>
      </c>
      <c r="C50" s="4" t="s">
        <v>61</v>
      </c>
      <c r="D50" s="5">
        <v>0</v>
      </c>
      <c r="E50" s="3" t="s">
        <v>62</v>
      </c>
      <c r="F50" s="5">
        <v>0</v>
      </c>
    </row>
    <row r="51" spans="1:10" x14ac:dyDescent="0.3">
      <c r="A51" s="3" t="s">
        <v>63</v>
      </c>
      <c r="B51" s="5">
        <v>0</v>
      </c>
      <c r="C51" s="4" t="s">
        <v>64</v>
      </c>
      <c r="D51" s="5">
        <v>0</v>
      </c>
      <c r="E51" s="3" t="s">
        <v>65</v>
      </c>
      <c r="F51" s="5">
        <v>0</v>
      </c>
    </row>
    <row r="52" spans="1:10" x14ac:dyDescent="0.3">
      <c r="A52" s="3" t="s">
        <v>66</v>
      </c>
      <c r="B52" s="5">
        <v>0</v>
      </c>
      <c r="C52" s="4" t="s">
        <v>67</v>
      </c>
      <c r="D52" s="5">
        <v>4</v>
      </c>
      <c r="E52" s="3" t="s">
        <v>68</v>
      </c>
      <c r="F52" s="5">
        <v>0</v>
      </c>
    </row>
    <row r="53" spans="1:10" x14ac:dyDescent="0.3">
      <c r="A53" s="3" t="s">
        <v>69</v>
      </c>
      <c r="B53" s="5">
        <v>4</v>
      </c>
      <c r="C53" s="4" t="s">
        <v>70</v>
      </c>
      <c r="D53" s="5">
        <v>0</v>
      </c>
      <c r="E53" s="3" t="s">
        <v>71</v>
      </c>
      <c r="F53" s="5">
        <v>0</v>
      </c>
    </row>
    <row r="54" spans="1:10" x14ac:dyDescent="0.3">
      <c r="A54" s="3" t="s">
        <v>72</v>
      </c>
      <c r="B54" s="5">
        <v>0</v>
      </c>
      <c r="C54" s="4" t="s">
        <v>73</v>
      </c>
      <c r="D54" s="5">
        <v>0</v>
      </c>
      <c r="E54" s="3" t="s">
        <v>74</v>
      </c>
      <c r="F54" s="5">
        <v>0</v>
      </c>
    </row>
    <row r="55" spans="1:10" ht="15" thickBot="1" x14ac:dyDescent="0.35">
      <c r="A55" s="6" t="s">
        <v>75</v>
      </c>
      <c r="B55" s="8">
        <v>0</v>
      </c>
      <c r="C55" s="7" t="s">
        <v>76</v>
      </c>
      <c r="D55" s="8">
        <v>0</v>
      </c>
      <c r="E55" s="6" t="s">
        <v>77</v>
      </c>
      <c r="F55" s="8">
        <v>0</v>
      </c>
    </row>
    <row r="56" spans="1:10" ht="15" thickBot="1" x14ac:dyDescent="0.35"/>
    <row r="57" spans="1:10" ht="15" thickBot="1" x14ac:dyDescent="0.35">
      <c r="A57" s="23" t="s">
        <v>78</v>
      </c>
      <c r="B57" s="24"/>
      <c r="C57" s="24"/>
      <c r="D57" s="24"/>
      <c r="E57" s="25"/>
      <c r="G57" s="1" t="s">
        <v>284</v>
      </c>
      <c r="H57" s="18"/>
      <c r="I57" s="18"/>
      <c r="J57" s="2"/>
    </row>
    <row r="58" spans="1:10" ht="15" thickBot="1" x14ac:dyDescent="0.35">
      <c r="A58" s="9" t="s">
        <v>79</v>
      </c>
      <c r="B58" s="11" t="s">
        <v>80</v>
      </c>
      <c r="C58" s="11" t="s">
        <v>81</v>
      </c>
      <c r="D58" s="11" t="s">
        <v>82</v>
      </c>
      <c r="E58" s="10" t="s">
        <v>83</v>
      </c>
      <c r="G58" s="3"/>
      <c r="H58" s="4"/>
      <c r="I58" s="4"/>
      <c r="J58" s="5"/>
    </row>
    <row r="59" spans="1:10" x14ac:dyDescent="0.3">
      <c r="A59" s="3" t="s">
        <v>316</v>
      </c>
      <c r="B59" s="4"/>
      <c r="C59" s="4"/>
      <c r="D59" s="4"/>
      <c r="E59" s="5"/>
      <c r="G59" s="3"/>
      <c r="H59" s="4"/>
      <c r="I59" s="4"/>
      <c r="J59" s="5"/>
    </row>
    <row r="60" spans="1:10" x14ac:dyDescent="0.3">
      <c r="A60" s="3" t="s">
        <v>317</v>
      </c>
      <c r="B60" s="4"/>
      <c r="C60" s="4"/>
      <c r="D60" s="4"/>
      <c r="E60" s="5"/>
      <c r="G60" s="3"/>
      <c r="H60" s="4"/>
      <c r="I60" s="4"/>
      <c r="J60" s="5"/>
    </row>
    <row r="61" spans="1:10" ht="15" thickBot="1" x14ac:dyDescent="0.35">
      <c r="A61" s="3" t="s">
        <v>318</v>
      </c>
      <c r="B61" s="4"/>
      <c r="C61" s="4"/>
      <c r="D61" s="4"/>
      <c r="E61" s="5"/>
      <c r="G61" s="6"/>
      <c r="H61" s="7"/>
      <c r="I61" s="7"/>
      <c r="J61" s="8"/>
    </row>
    <row r="62" spans="1:10" ht="15" thickBot="1" x14ac:dyDescent="0.35">
      <c r="A62" s="3" t="s">
        <v>319</v>
      </c>
      <c r="B62" s="4"/>
      <c r="C62" s="4"/>
      <c r="D62" s="4"/>
      <c r="E62" s="5"/>
    </row>
    <row r="63" spans="1:10" x14ac:dyDescent="0.3">
      <c r="A63" s="3" t="s">
        <v>320</v>
      </c>
      <c r="B63" s="4"/>
      <c r="C63" s="4"/>
      <c r="D63" s="4"/>
      <c r="E63" s="5"/>
      <c r="G63" s="1" t="s">
        <v>285</v>
      </c>
      <c r="H63" s="18"/>
      <c r="I63" s="18"/>
      <c r="J63" s="2"/>
    </row>
    <row r="64" spans="1:10" x14ac:dyDescent="0.3">
      <c r="A64" s="3" t="s">
        <v>321</v>
      </c>
      <c r="B64" s="4"/>
      <c r="C64" s="4"/>
      <c r="D64" s="4"/>
      <c r="E64" s="5"/>
      <c r="G64" s="3" t="s">
        <v>310</v>
      </c>
      <c r="H64" s="4" t="s">
        <v>312</v>
      </c>
      <c r="I64" s="4"/>
      <c r="J64" s="5"/>
    </row>
    <row r="65" spans="1:10" x14ac:dyDescent="0.3">
      <c r="A65" s="3"/>
      <c r="B65" s="4"/>
      <c r="C65" s="4"/>
      <c r="D65" s="4"/>
      <c r="E65" s="5"/>
      <c r="G65" s="3"/>
      <c r="H65" s="4" t="s">
        <v>311</v>
      </c>
      <c r="I65" s="4"/>
      <c r="J65" s="5"/>
    </row>
    <row r="66" spans="1:10" x14ac:dyDescent="0.3">
      <c r="A66" s="3"/>
      <c r="B66" s="4"/>
      <c r="C66" s="4"/>
      <c r="D66" s="4"/>
      <c r="E66" s="5"/>
      <c r="G66" s="3"/>
      <c r="H66" s="4" t="s">
        <v>313</v>
      </c>
      <c r="I66" s="4"/>
      <c r="J66" s="5"/>
    </row>
    <row r="67" spans="1:10" x14ac:dyDescent="0.3">
      <c r="A67" s="3"/>
      <c r="B67" s="4"/>
      <c r="C67" s="4"/>
      <c r="D67" s="4"/>
      <c r="E67" s="5"/>
      <c r="G67" s="3" t="s">
        <v>314</v>
      </c>
      <c r="H67" s="20" t="s">
        <v>315</v>
      </c>
      <c r="I67" s="4"/>
      <c r="J67" s="5"/>
    </row>
    <row r="68" spans="1:10" ht="15" thickBot="1" x14ac:dyDescent="0.35">
      <c r="A68" s="3"/>
      <c r="B68" s="4"/>
      <c r="C68" s="4"/>
      <c r="D68" s="4"/>
      <c r="E68" s="5"/>
      <c r="G68" s="6"/>
      <c r="H68" s="7"/>
      <c r="I68" s="7"/>
      <c r="J68" s="8"/>
    </row>
    <row r="69" spans="1:10" ht="15" thickBot="1" x14ac:dyDescent="0.35">
      <c r="A69" s="6"/>
      <c r="B69" s="7"/>
      <c r="C69" s="7"/>
      <c r="D69" s="7"/>
      <c r="E69" s="8"/>
    </row>
  </sheetData>
  <mergeCells count="26">
    <mergeCell ref="H12:J26"/>
    <mergeCell ref="A1:G2"/>
    <mergeCell ref="A4:G4"/>
    <mergeCell ref="F5:G5"/>
    <mergeCell ref="A11:C11"/>
    <mergeCell ref="A12:B12"/>
    <mergeCell ref="C12:D12"/>
    <mergeCell ref="E12:F12"/>
    <mergeCell ref="A21:B21"/>
    <mergeCell ref="C21:D21"/>
    <mergeCell ref="E21:F21"/>
    <mergeCell ref="A27:B27"/>
    <mergeCell ref="A28:C28"/>
    <mergeCell ref="D28:F28"/>
    <mergeCell ref="A57:E57"/>
    <mergeCell ref="G28:I28"/>
    <mergeCell ref="A29:C38"/>
    <mergeCell ref="D29:F38"/>
    <mergeCell ref="G29:I38"/>
    <mergeCell ref="A40:B40"/>
    <mergeCell ref="G41:H41"/>
    <mergeCell ref="G42:H42"/>
    <mergeCell ref="G43:H43"/>
    <mergeCell ref="G44:H44"/>
    <mergeCell ref="G45:H45"/>
    <mergeCell ref="G46:H46"/>
  </mergeCells>
  <dataValidations count="8">
    <dataValidation type="list" allowBlank="1" showInputMessage="1" showErrorMessage="1" sqref="I7:I9">
      <formula1>Faiblesses</formula1>
    </dataValidation>
    <dataValidation type="list" allowBlank="1" showInputMessage="1" showErrorMessage="1" sqref="G7:G9">
      <formula1>Dons</formula1>
    </dataValidation>
    <dataValidation type="list" allowBlank="1" showInputMessage="1" showErrorMessage="1" sqref="B41:B55 D41:D55 F41:F43 F48:F55">
      <formula1>ptcarac</formula1>
    </dataValidation>
    <dataValidation type="list" allowBlank="1" showInputMessage="1" showErrorMessage="1" sqref="F5:G5">
      <formula1>INDIRECT(E5)</formula1>
    </dataValidation>
    <dataValidation type="list" allowBlank="1" showInputMessage="1" showErrorMessage="1" sqref="E5">
      <formula1>Archétypes</formula1>
    </dataValidation>
    <dataValidation type="list" allowBlank="1" showInputMessage="1" showErrorMessage="1" sqref="G28">
      <formula1>Tyr</formula1>
    </dataValidation>
    <dataValidation type="list" allowBlank="1" showInputMessage="1" showErrorMessage="1" sqref="D28:F28">
      <formula1>Heimdall</formula1>
    </dataValidation>
    <dataValidation type="list" allowBlank="1" showInputMessage="1" showErrorMessage="1" sqref="A28:C28">
      <formula1>Freyr</formula1>
    </dataValidation>
  </dataValidations>
  <pageMargins left="0.7" right="0.7" top="0.75" bottom="0.75" header="0.3" footer="0.3"/>
  <pageSetup paperSize="9" scale="72"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zoomScale="90" zoomScaleNormal="90" workbookViewId="0">
      <selection activeCell="H12" sqref="H12:J26"/>
    </sheetView>
  </sheetViews>
  <sheetFormatPr baseColWidth="10" defaultRowHeight="14.4" x14ac:dyDescent="0.3"/>
  <sheetData>
    <row r="1" spans="1:10" x14ac:dyDescent="0.3">
      <c r="A1" s="44" t="s">
        <v>90</v>
      </c>
      <c r="B1" s="45"/>
      <c r="C1" s="45"/>
      <c r="D1" s="45"/>
      <c r="E1" s="45"/>
      <c r="F1" s="45"/>
      <c r="G1" s="46"/>
    </row>
    <row r="2" spans="1:10" ht="15" thickBot="1" x14ac:dyDescent="0.35">
      <c r="A2" s="47"/>
      <c r="B2" s="48"/>
      <c r="C2" s="48"/>
      <c r="D2" s="48"/>
      <c r="E2" s="48"/>
      <c r="F2" s="48"/>
      <c r="G2" s="49"/>
    </row>
    <row r="3" spans="1:10" ht="15" thickBot="1" x14ac:dyDescent="0.35"/>
    <row r="4" spans="1:10" ht="15" thickBot="1" x14ac:dyDescent="0.35">
      <c r="A4" s="50" t="s">
        <v>91</v>
      </c>
      <c r="B4" s="51"/>
      <c r="C4" s="51"/>
      <c r="D4" s="51"/>
      <c r="E4" s="51"/>
      <c r="F4" s="51"/>
      <c r="G4" s="52"/>
    </row>
    <row r="5" spans="1:10" x14ac:dyDescent="0.3">
      <c r="A5" s="3" t="s">
        <v>0</v>
      </c>
      <c r="B5" s="4"/>
      <c r="C5" s="4"/>
      <c r="D5" s="4" t="s">
        <v>1</v>
      </c>
      <c r="E5" s="4" t="s">
        <v>111</v>
      </c>
      <c r="F5" s="53" t="s">
        <v>299</v>
      </c>
      <c r="G5" s="54"/>
    </row>
    <row r="6" spans="1:10" ht="15" thickBot="1" x14ac:dyDescent="0.35">
      <c r="A6" s="3" t="s">
        <v>2</v>
      </c>
      <c r="B6" s="4"/>
      <c r="C6" s="4"/>
      <c r="D6" s="4" t="s">
        <v>3</v>
      </c>
      <c r="E6" s="4"/>
      <c r="F6" s="4"/>
      <c r="G6" s="5"/>
      <c r="I6" s="7"/>
    </row>
    <row r="7" spans="1:10" x14ac:dyDescent="0.3">
      <c r="A7" s="3" t="s">
        <v>4</v>
      </c>
      <c r="B7" s="4"/>
      <c r="C7" s="4"/>
      <c r="D7" s="4" t="s">
        <v>5</v>
      </c>
      <c r="E7" s="4"/>
      <c r="F7" s="4" t="s">
        <v>207</v>
      </c>
      <c r="G7" t="s">
        <v>167</v>
      </c>
      <c r="H7" s="18" t="s">
        <v>206</v>
      </c>
      <c r="I7" t="s">
        <v>191</v>
      </c>
      <c r="J7" s="3"/>
    </row>
    <row r="8" spans="1:10" x14ac:dyDescent="0.3">
      <c r="A8" s="3" t="s">
        <v>6</v>
      </c>
      <c r="B8" s="4"/>
      <c r="C8" s="4"/>
      <c r="D8" s="4" t="s">
        <v>7</v>
      </c>
      <c r="E8" s="4"/>
      <c r="F8" s="4"/>
      <c r="G8" t="s">
        <v>159</v>
      </c>
      <c r="H8" s="4"/>
      <c r="I8" t="s">
        <v>208</v>
      </c>
      <c r="J8" s="3"/>
    </row>
    <row r="9" spans="1:10" ht="15" thickBot="1" x14ac:dyDescent="0.35">
      <c r="A9" s="6" t="s">
        <v>8</v>
      </c>
      <c r="B9" s="7"/>
      <c r="C9" s="7"/>
      <c r="D9" s="7" t="s">
        <v>9</v>
      </c>
      <c r="E9" s="7"/>
      <c r="F9" s="7"/>
      <c r="G9" t="s">
        <v>208</v>
      </c>
      <c r="H9" s="7"/>
      <c r="I9" t="s">
        <v>208</v>
      </c>
      <c r="J9" s="3"/>
    </row>
    <row r="10" spans="1:10" ht="15" thickBot="1" x14ac:dyDescent="0.35">
      <c r="A10" s="4"/>
      <c r="B10" s="4"/>
      <c r="C10" s="4"/>
      <c r="D10" s="4"/>
      <c r="E10" s="4"/>
      <c r="F10" s="4"/>
      <c r="G10" s="18"/>
      <c r="I10" s="18"/>
    </row>
    <row r="11" spans="1:10" ht="15" thickBot="1" x14ac:dyDescent="0.35">
      <c r="A11" s="55" t="s">
        <v>92</v>
      </c>
      <c r="B11" s="56"/>
      <c r="C11" s="57"/>
      <c r="D11">
        <f>19-SUM(B13:B15,D13:D15,F13:F15)</f>
        <v>0</v>
      </c>
      <c r="H11" s="59" t="s">
        <v>1</v>
      </c>
      <c r="I11" s="58" t="str">
        <f>F5</f>
        <v>Berserkr</v>
      </c>
    </row>
    <row r="12" spans="1:10" ht="15.6" thickBot="1" x14ac:dyDescent="0.35">
      <c r="A12" s="40" t="s">
        <v>10</v>
      </c>
      <c r="B12" s="41"/>
      <c r="C12" s="40" t="s">
        <v>11</v>
      </c>
      <c r="D12" s="41"/>
      <c r="E12" s="40" t="s">
        <v>12</v>
      </c>
      <c r="F12" s="41"/>
      <c r="H12" s="63" t="str">
        <f>VLOOKUP(I11,Infos!B43:I60,8,FALSE)</f>
        <v>Ces guerriers sauvages et redoutés, à juste titre, constituent la garde rapprochée de plus d'un jarl. Bien que leurs prouesses martiales ne puissent être mises en doutes, leurs manières et leur arrogance suffisent à leur aliéner les populations auxquelles ils se mêlent. Les gens les trouvent sales et répugnant, mal élevés et imprévisibles, mais qui oserait leur dire en face ?</v>
      </c>
      <c r="I12" s="63"/>
      <c r="J12" s="63"/>
    </row>
    <row r="13" spans="1:10" x14ac:dyDescent="0.3">
      <c r="A13" s="3" t="s">
        <v>13</v>
      </c>
      <c r="B13" s="5">
        <v>4</v>
      </c>
      <c r="C13" s="4" t="s">
        <v>14</v>
      </c>
      <c r="D13" s="4">
        <v>1</v>
      </c>
      <c r="E13" s="3" t="s">
        <v>15</v>
      </c>
      <c r="F13" s="5">
        <v>1</v>
      </c>
      <c r="H13" s="63"/>
      <c r="I13" s="63"/>
      <c r="J13" s="63"/>
    </row>
    <row r="14" spans="1:10" x14ac:dyDescent="0.3">
      <c r="A14" s="3" t="s">
        <v>16</v>
      </c>
      <c r="B14" s="5">
        <v>3</v>
      </c>
      <c r="C14" s="4" t="s">
        <v>17</v>
      </c>
      <c r="D14" s="4">
        <v>2</v>
      </c>
      <c r="E14" s="3" t="s">
        <v>18</v>
      </c>
      <c r="F14" s="5">
        <v>2</v>
      </c>
      <c r="H14" s="63"/>
      <c r="I14" s="63"/>
      <c r="J14" s="63"/>
    </row>
    <row r="15" spans="1:10" ht="15" thickBot="1" x14ac:dyDescent="0.35">
      <c r="A15" s="6" t="s">
        <v>19</v>
      </c>
      <c r="B15" s="8">
        <v>2</v>
      </c>
      <c r="C15" s="7" t="s">
        <v>20</v>
      </c>
      <c r="D15" s="7">
        <v>3</v>
      </c>
      <c r="E15" s="6" t="s">
        <v>21</v>
      </c>
      <c r="F15" s="8">
        <v>1</v>
      </c>
      <c r="H15" s="63"/>
      <c r="I15" s="63"/>
      <c r="J15" s="63"/>
    </row>
    <row r="16" spans="1:10" ht="15" thickBot="1" x14ac:dyDescent="0.35">
      <c r="E16" s="4"/>
      <c r="F16" s="4"/>
      <c r="H16" s="63"/>
      <c r="I16" s="63"/>
      <c r="J16" s="63"/>
    </row>
    <row r="17" spans="1:10" x14ac:dyDescent="0.3">
      <c r="A17" s="1" t="s">
        <v>22</v>
      </c>
      <c r="B17" s="2">
        <f>SUM(B13:B15)*3+SUM(D13:D15)*2+SUM(F13:F15)</f>
        <v>43</v>
      </c>
      <c r="C17" s="1" t="s">
        <v>23</v>
      </c>
      <c r="D17" s="2">
        <f>IF(F5="Berserkr",(B14+D15+F14),IF(G7="Initié",(B14+D13+F14),((B14+D15+F14)/2)))</f>
        <v>8</v>
      </c>
      <c r="E17" s="1" t="s">
        <v>24</v>
      </c>
      <c r="F17" s="2"/>
      <c r="H17" s="63"/>
      <c r="I17" s="63"/>
      <c r="J17" s="63"/>
    </row>
    <row r="18" spans="1:10" x14ac:dyDescent="0.3">
      <c r="A18" s="13" t="s">
        <v>87</v>
      </c>
      <c r="B18" s="5">
        <f>SUM(B13)*2+SUM(B14)</f>
        <v>11</v>
      </c>
      <c r="C18" s="13" t="s">
        <v>88</v>
      </c>
      <c r="D18" s="5">
        <f>SUM(B15+B14)</f>
        <v>5</v>
      </c>
      <c r="E18" s="3"/>
      <c r="F18" s="5"/>
      <c r="H18" s="63"/>
      <c r="I18" s="63"/>
      <c r="J18" s="63"/>
    </row>
    <row r="19" spans="1:10" ht="15" thickBot="1" x14ac:dyDescent="0.35">
      <c r="A19" s="6" t="s">
        <v>25</v>
      </c>
      <c r="B19" s="8">
        <f>SUM(B15)+SUM(B14)</f>
        <v>5</v>
      </c>
      <c r="C19" s="6" t="s">
        <v>26</v>
      </c>
      <c r="D19" s="8"/>
      <c r="E19" s="6"/>
      <c r="F19" s="8"/>
      <c r="H19" s="63"/>
      <c r="I19" s="63"/>
      <c r="J19" s="63"/>
    </row>
    <row r="20" spans="1:10" ht="15" thickBot="1" x14ac:dyDescent="0.35">
      <c r="H20" s="63"/>
      <c r="I20" s="63"/>
      <c r="J20" s="63"/>
    </row>
    <row r="21" spans="1:10" ht="15.6" thickBot="1" x14ac:dyDescent="0.35">
      <c r="A21" s="40" t="s">
        <v>27</v>
      </c>
      <c r="B21" s="41"/>
      <c r="C21" s="40" t="s">
        <v>28</v>
      </c>
      <c r="D21" s="41"/>
      <c r="E21" s="40" t="s">
        <v>29</v>
      </c>
      <c r="F21" s="41"/>
      <c r="H21" s="63"/>
      <c r="I21" s="63"/>
      <c r="J21" s="63"/>
    </row>
    <row r="22" spans="1:10" x14ac:dyDescent="0.3">
      <c r="A22" s="3" t="s">
        <v>30</v>
      </c>
      <c r="B22" s="5">
        <f>SUM(D13:D14,F14)</f>
        <v>5</v>
      </c>
      <c r="C22" s="3" t="s">
        <v>31</v>
      </c>
      <c r="D22" s="5">
        <f>SUM(B14:B15,F14)</f>
        <v>7</v>
      </c>
      <c r="E22" s="3" t="s">
        <v>31</v>
      </c>
      <c r="F22" s="5">
        <f>SUM(D15,D13,F14)</f>
        <v>6</v>
      </c>
      <c r="H22" s="63"/>
      <c r="I22" s="63"/>
      <c r="J22" s="63"/>
    </row>
    <row r="23" spans="1:10" x14ac:dyDescent="0.3">
      <c r="A23" s="3" t="s">
        <v>32</v>
      </c>
      <c r="B23" s="5"/>
      <c r="C23" s="3"/>
      <c r="D23" s="5"/>
      <c r="E23" s="3"/>
      <c r="F23" s="5"/>
      <c r="H23" s="63"/>
      <c r="I23" s="63"/>
      <c r="J23" s="63"/>
    </row>
    <row r="24" spans="1:10" x14ac:dyDescent="0.3">
      <c r="A24" s="3" t="s">
        <v>33</v>
      </c>
      <c r="B24" s="5"/>
      <c r="C24" s="3" t="s">
        <v>33</v>
      </c>
      <c r="D24" s="5"/>
      <c r="E24" s="3" t="s">
        <v>33</v>
      </c>
      <c r="F24" s="5"/>
      <c r="H24" s="63"/>
      <c r="I24" s="63"/>
      <c r="J24" s="63"/>
    </row>
    <row r="25" spans="1:10" ht="15" thickBot="1" x14ac:dyDescent="0.35">
      <c r="A25" s="6" t="s">
        <v>34</v>
      </c>
      <c r="B25" s="8">
        <f>SUM(B22:B24)</f>
        <v>5</v>
      </c>
      <c r="C25" s="6" t="s">
        <v>34</v>
      </c>
      <c r="D25" s="8">
        <f>SUM(D22:D24)</f>
        <v>7</v>
      </c>
      <c r="E25" s="6" t="s">
        <v>34</v>
      </c>
      <c r="F25" s="8">
        <f>SUM(F22:F24)</f>
        <v>6</v>
      </c>
      <c r="H25" s="63"/>
      <c r="I25" s="63"/>
      <c r="J25" s="63"/>
    </row>
    <row r="26" spans="1:10" ht="15" thickBot="1" x14ac:dyDescent="0.35">
      <c r="H26" s="63"/>
      <c r="I26" s="63"/>
      <c r="J26" s="63"/>
    </row>
    <row r="27" spans="1:10" ht="15" thickBot="1" x14ac:dyDescent="0.35">
      <c r="A27" s="42" t="s">
        <v>35</v>
      </c>
      <c r="B27" s="43"/>
    </row>
    <row r="28" spans="1:10" ht="15.6" thickBot="1" x14ac:dyDescent="0.35">
      <c r="A28" s="26" t="s">
        <v>248</v>
      </c>
      <c r="B28" s="27"/>
      <c r="C28" s="28"/>
      <c r="D28" s="26" t="s">
        <v>260</v>
      </c>
      <c r="E28" s="27"/>
      <c r="F28" s="28"/>
      <c r="G28" s="26" t="s">
        <v>266</v>
      </c>
      <c r="H28" s="27"/>
      <c r="I28" s="28"/>
    </row>
    <row r="29" spans="1:10" ht="14.4" customHeight="1" x14ac:dyDescent="0.3">
      <c r="A29" s="29" t="str">
        <f>VLOOKUP(A28,Infos!A1:B14,2,FALSE)</f>
        <v xml:space="preserve">Voyage, déplacement, évolution dans la vie. Le PJ peut être un voyageur impénitent, ne tenant pas en place, visitant des villes et des pays, ou bien il évolue positivement et progresse dans sa vie sociale et/ou dans sess connaissances et n'hésite pas à changer ses habitudes.
</v>
      </c>
      <c r="B29" s="30"/>
      <c r="C29" s="31"/>
      <c r="D29" s="29" t="str">
        <f>VLOOKUP(D28,Infos!A16:B25,2,FALSE)</f>
        <v>Elle représente la pauvreté et la souffrance, le tourment. À un moment de sa vie, le PJ connaîtra la perte douloureuse d'un être cher, un emprisonnement, la perte de ses biens, une famine, une maladie, ou bien un bannnissement temporaire. Au choix du MJ.</v>
      </c>
      <c r="E29" s="30"/>
      <c r="F29" s="31"/>
      <c r="G29" s="29" t="str">
        <f>VLOOKUP(G28,Infos!A27:B39,2,FALSE)</f>
        <v>Cette rune est celle du dieu Tyr, le dieu de la loi. Le MJ peut considérer que le PJ ne souffrira jamais de décisions arbitraires au thing, ou qu'il sera influencé par le dieu pour toujours agir en respectant les lois, ou encore ne sera jamais défié pour de mauvaises raisons.</v>
      </c>
      <c r="H29" s="30"/>
      <c r="I29" s="31"/>
    </row>
    <row r="30" spans="1:10" x14ac:dyDescent="0.3">
      <c r="A30" s="32"/>
      <c r="B30" s="33"/>
      <c r="C30" s="34"/>
      <c r="D30" s="32"/>
      <c r="E30" s="33"/>
      <c r="F30" s="34"/>
      <c r="G30" s="32"/>
      <c r="H30" s="33"/>
      <c r="I30" s="34"/>
    </row>
    <row r="31" spans="1:10" x14ac:dyDescent="0.3">
      <c r="A31" s="32"/>
      <c r="B31" s="33"/>
      <c r="C31" s="34"/>
      <c r="D31" s="32"/>
      <c r="E31" s="33"/>
      <c r="F31" s="34"/>
      <c r="G31" s="32"/>
      <c r="H31" s="33"/>
      <c r="I31" s="34"/>
    </row>
    <row r="32" spans="1:10" x14ac:dyDescent="0.3">
      <c r="A32" s="32"/>
      <c r="B32" s="33"/>
      <c r="C32" s="34"/>
      <c r="D32" s="32"/>
      <c r="E32" s="33"/>
      <c r="F32" s="34"/>
      <c r="G32" s="32"/>
      <c r="H32" s="33"/>
      <c r="I32" s="34"/>
    </row>
    <row r="33" spans="1:9" x14ac:dyDescent="0.3">
      <c r="A33" s="32"/>
      <c r="B33" s="33"/>
      <c r="C33" s="34"/>
      <c r="D33" s="32"/>
      <c r="E33" s="33"/>
      <c r="F33" s="34"/>
      <c r="G33" s="32"/>
      <c r="H33" s="33"/>
      <c r="I33" s="34"/>
    </row>
    <row r="34" spans="1:9" x14ac:dyDescent="0.3">
      <c r="A34" s="32"/>
      <c r="B34" s="33"/>
      <c r="C34" s="34"/>
      <c r="D34" s="32"/>
      <c r="E34" s="33"/>
      <c r="F34" s="34"/>
      <c r="G34" s="32"/>
      <c r="H34" s="33"/>
      <c r="I34" s="34"/>
    </row>
    <row r="35" spans="1:9" x14ac:dyDescent="0.3">
      <c r="A35" s="32"/>
      <c r="B35" s="33"/>
      <c r="C35" s="34"/>
      <c r="D35" s="32"/>
      <c r="E35" s="33"/>
      <c r="F35" s="34"/>
      <c r="G35" s="32"/>
      <c r="H35" s="33"/>
      <c r="I35" s="34"/>
    </row>
    <row r="36" spans="1:9" x14ac:dyDescent="0.3">
      <c r="A36" s="32"/>
      <c r="B36" s="33"/>
      <c r="C36" s="34"/>
      <c r="D36" s="32"/>
      <c r="E36" s="33"/>
      <c r="F36" s="34"/>
      <c r="G36" s="32"/>
      <c r="H36" s="33"/>
      <c r="I36" s="34"/>
    </row>
    <row r="37" spans="1:9" x14ac:dyDescent="0.3">
      <c r="A37" s="32"/>
      <c r="B37" s="33"/>
      <c r="C37" s="34"/>
      <c r="D37" s="32"/>
      <c r="E37" s="33"/>
      <c r="F37" s="34"/>
      <c r="G37" s="32"/>
      <c r="H37" s="33"/>
      <c r="I37" s="34"/>
    </row>
    <row r="38" spans="1:9" ht="15" thickBot="1" x14ac:dyDescent="0.35">
      <c r="A38" s="35"/>
      <c r="B38" s="36"/>
      <c r="C38" s="37"/>
      <c r="D38" s="35"/>
      <c r="E38" s="36"/>
      <c r="F38" s="37"/>
      <c r="G38" s="35"/>
      <c r="H38" s="36"/>
      <c r="I38" s="37"/>
    </row>
    <row r="39" spans="1:9" ht="15" thickBot="1" x14ac:dyDescent="0.35"/>
    <row r="40" spans="1:9" ht="15" thickBot="1" x14ac:dyDescent="0.35">
      <c r="A40" s="23" t="s">
        <v>36</v>
      </c>
      <c r="B40" s="25"/>
      <c r="C40" s="12">
        <f>35-(SUM(B52,B54,D44,D52,F50)+SUM(B41:B51,B53,B55,D41:D43,D45:D51,D53:D55,F41:F43,F48:F49,F51:F55)*2)</f>
        <v>0</v>
      </c>
    </row>
    <row r="41" spans="1:9" x14ac:dyDescent="0.3">
      <c r="A41" s="1" t="s">
        <v>37</v>
      </c>
      <c r="B41" s="2">
        <v>0</v>
      </c>
      <c r="C41" s="18" t="s">
        <v>38</v>
      </c>
      <c r="D41" s="2">
        <v>0</v>
      </c>
      <c r="E41" s="1" t="s">
        <v>39</v>
      </c>
      <c r="F41" s="2">
        <v>0</v>
      </c>
      <c r="G41" s="38" t="s">
        <v>147</v>
      </c>
      <c r="H41" s="39"/>
    </row>
    <row r="42" spans="1:9" x14ac:dyDescent="0.3">
      <c r="A42" s="3" t="s">
        <v>40</v>
      </c>
      <c r="B42" s="5">
        <v>0</v>
      </c>
      <c r="C42" s="4" t="s">
        <v>41</v>
      </c>
      <c r="D42" s="5">
        <v>0</v>
      </c>
      <c r="E42" s="3" t="s">
        <v>42</v>
      </c>
      <c r="F42" s="5">
        <v>0</v>
      </c>
      <c r="G42" s="21" t="str">
        <f>VLOOKUP(F5,Infos!B43:C60,2,FALSE)</f>
        <v>Esquive</v>
      </c>
      <c r="H42" s="22"/>
    </row>
    <row r="43" spans="1:9" x14ac:dyDescent="0.3">
      <c r="A43" s="3" t="s">
        <v>43</v>
      </c>
      <c r="B43" s="5">
        <v>0</v>
      </c>
      <c r="C43" s="4" t="s">
        <v>44</v>
      </c>
      <c r="D43" s="5">
        <v>0</v>
      </c>
      <c r="E43" s="3" t="s">
        <v>45</v>
      </c>
      <c r="F43" s="5">
        <v>0</v>
      </c>
      <c r="G43" s="21" t="str">
        <f>VLOOKUP(F5,Infos!B43:D60,3,FALSE)</f>
        <v>Intimidation</v>
      </c>
      <c r="H43" s="22"/>
    </row>
    <row r="44" spans="1:9" x14ac:dyDescent="0.3">
      <c r="A44" s="3" t="s">
        <v>46</v>
      </c>
      <c r="B44" s="5">
        <v>0</v>
      </c>
      <c r="C44" s="4" t="s">
        <v>47</v>
      </c>
      <c r="D44" s="5">
        <v>3</v>
      </c>
      <c r="E44" s="3"/>
      <c r="F44" s="5"/>
      <c r="G44" s="21" t="str">
        <f>VLOOKUP(F5,Infos!B43:E60,4,FALSE)</f>
        <v>Mouvement</v>
      </c>
      <c r="H44" s="22"/>
    </row>
    <row r="45" spans="1:9" x14ac:dyDescent="0.3">
      <c r="A45" s="3" t="s">
        <v>48</v>
      </c>
      <c r="B45" s="5">
        <v>0</v>
      </c>
      <c r="C45" s="4" t="s">
        <v>49</v>
      </c>
      <c r="D45" s="5">
        <v>0</v>
      </c>
      <c r="E45" s="3"/>
      <c r="F45" s="5"/>
      <c r="G45" s="21" t="str">
        <f>VLOOKUP(F5,Infos!B43:F60,5,FALSE)</f>
        <v>Survie</v>
      </c>
      <c r="H45" s="22"/>
    </row>
    <row r="46" spans="1:9" x14ac:dyDescent="0.3">
      <c r="A46" s="3" t="s">
        <v>50</v>
      </c>
      <c r="B46" s="5">
        <v>0</v>
      </c>
      <c r="C46" s="4" t="s">
        <v>51</v>
      </c>
      <c r="D46" s="5">
        <v>1</v>
      </c>
      <c r="E46" s="3"/>
      <c r="F46" s="5"/>
      <c r="G46" s="21" t="str">
        <f>VLOOKUP(F5,Infos!B43:G60,6,FALSE)</f>
        <v>1 compétence martiale</v>
      </c>
      <c r="H46" s="22"/>
    </row>
    <row r="47" spans="1:9" x14ac:dyDescent="0.3">
      <c r="A47" s="3" t="s">
        <v>52</v>
      </c>
      <c r="B47" s="5">
        <v>0</v>
      </c>
      <c r="C47" s="4" t="s">
        <v>53</v>
      </c>
      <c r="D47" s="5">
        <v>0</v>
      </c>
      <c r="E47" s="3"/>
      <c r="F47" s="5"/>
    </row>
    <row r="48" spans="1:9" x14ac:dyDescent="0.3">
      <c r="A48" s="3" t="s">
        <v>54</v>
      </c>
      <c r="B48" s="5">
        <v>0</v>
      </c>
      <c r="C48" s="4" t="s">
        <v>55</v>
      </c>
      <c r="D48" s="5">
        <v>0</v>
      </c>
      <c r="E48" s="3" t="s">
        <v>56</v>
      </c>
      <c r="F48" s="5">
        <v>0</v>
      </c>
    </row>
    <row r="49" spans="1:10" x14ac:dyDescent="0.3">
      <c r="A49" s="3" t="s">
        <v>57</v>
      </c>
      <c r="B49" s="5">
        <v>0</v>
      </c>
      <c r="C49" s="4" t="s">
        <v>58</v>
      </c>
      <c r="D49" s="5">
        <v>0</v>
      </c>
      <c r="E49" s="3" t="s">
        <v>59</v>
      </c>
      <c r="F49" s="5">
        <v>0</v>
      </c>
    </row>
    <row r="50" spans="1:10" x14ac:dyDescent="0.3">
      <c r="A50" s="3" t="s">
        <v>60</v>
      </c>
      <c r="B50" s="5">
        <v>0</v>
      </c>
      <c r="C50" s="4" t="s">
        <v>61</v>
      </c>
      <c r="D50" s="5">
        <v>0</v>
      </c>
      <c r="E50" s="3" t="s">
        <v>62</v>
      </c>
      <c r="F50" s="5">
        <v>7</v>
      </c>
    </row>
    <row r="51" spans="1:10" x14ac:dyDescent="0.3">
      <c r="A51" s="3" t="s">
        <v>63</v>
      </c>
      <c r="B51" s="5">
        <v>2</v>
      </c>
      <c r="C51" s="4" t="s">
        <v>64</v>
      </c>
      <c r="D51" s="5">
        <v>1</v>
      </c>
      <c r="E51" s="3" t="s">
        <v>65</v>
      </c>
      <c r="F51" s="5">
        <v>0</v>
      </c>
    </row>
    <row r="52" spans="1:10" x14ac:dyDescent="0.3">
      <c r="A52" s="3" t="s">
        <v>66</v>
      </c>
      <c r="B52" s="5">
        <v>3</v>
      </c>
      <c r="C52" s="4" t="s">
        <v>67</v>
      </c>
      <c r="D52" s="5">
        <v>4</v>
      </c>
      <c r="E52" s="3" t="s">
        <v>68</v>
      </c>
      <c r="F52" s="5">
        <v>0</v>
      </c>
    </row>
    <row r="53" spans="1:10" x14ac:dyDescent="0.3">
      <c r="A53" s="3" t="s">
        <v>69</v>
      </c>
      <c r="B53" s="5">
        <v>0</v>
      </c>
      <c r="C53" s="4" t="s">
        <v>70</v>
      </c>
      <c r="D53" s="5">
        <v>0</v>
      </c>
      <c r="E53" s="3" t="s">
        <v>71</v>
      </c>
      <c r="F53" s="5">
        <v>0</v>
      </c>
    </row>
    <row r="54" spans="1:10" x14ac:dyDescent="0.3">
      <c r="A54" s="3" t="s">
        <v>72</v>
      </c>
      <c r="B54" s="5">
        <v>4</v>
      </c>
      <c r="C54" s="4" t="s">
        <v>73</v>
      </c>
      <c r="D54" s="5">
        <v>0</v>
      </c>
      <c r="E54" s="3" t="s">
        <v>74</v>
      </c>
      <c r="F54" s="5">
        <v>0</v>
      </c>
    </row>
    <row r="55" spans="1:10" ht="15" thickBot="1" x14ac:dyDescent="0.35">
      <c r="A55" s="6" t="s">
        <v>75</v>
      </c>
      <c r="B55" s="8">
        <v>0</v>
      </c>
      <c r="C55" s="7" t="s">
        <v>76</v>
      </c>
      <c r="D55" s="8">
        <v>3</v>
      </c>
      <c r="E55" s="6" t="s">
        <v>77</v>
      </c>
      <c r="F55" s="8">
        <v>0</v>
      </c>
    </row>
    <row r="56" spans="1:10" ht="15" thickBot="1" x14ac:dyDescent="0.35"/>
    <row r="57" spans="1:10" ht="15" thickBot="1" x14ac:dyDescent="0.35">
      <c r="A57" s="23" t="s">
        <v>78</v>
      </c>
      <c r="B57" s="24"/>
      <c r="C57" s="24"/>
      <c r="D57" s="24"/>
      <c r="E57" s="25"/>
      <c r="G57" s="1" t="s">
        <v>284</v>
      </c>
      <c r="H57" s="18"/>
      <c r="I57" s="18"/>
      <c r="J57" s="2"/>
    </row>
    <row r="58" spans="1:10" ht="15" thickBot="1" x14ac:dyDescent="0.35">
      <c r="A58" s="9" t="s">
        <v>79</v>
      </c>
      <c r="B58" s="11" t="s">
        <v>80</v>
      </c>
      <c r="C58" s="11" t="s">
        <v>81</v>
      </c>
      <c r="D58" s="11" t="s">
        <v>82</v>
      </c>
      <c r="E58" s="10" t="s">
        <v>83</v>
      </c>
      <c r="G58" s="3" t="s">
        <v>300</v>
      </c>
      <c r="H58" s="4" t="s">
        <v>301</v>
      </c>
      <c r="I58" s="4"/>
      <c r="J58" s="5"/>
    </row>
    <row r="59" spans="1:10" x14ac:dyDescent="0.3">
      <c r="A59" s="3" t="s">
        <v>304</v>
      </c>
      <c r="B59" s="4"/>
      <c r="C59" s="4"/>
      <c r="D59" s="4"/>
      <c r="E59" s="5"/>
      <c r="G59" s="3"/>
      <c r="H59" s="4" t="s">
        <v>302</v>
      </c>
      <c r="I59" s="4"/>
      <c r="J59" s="5"/>
    </row>
    <row r="60" spans="1:10" x14ac:dyDescent="0.3">
      <c r="A60" s="3" t="s">
        <v>305</v>
      </c>
      <c r="B60" s="4"/>
      <c r="C60" s="4"/>
      <c r="D60" s="4"/>
      <c r="E60" s="5"/>
      <c r="G60" s="3" t="s">
        <v>303</v>
      </c>
      <c r="H60" s="4"/>
      <c r="I60" s="4"/>
      <c r="J60" s="5"/>
    </row>
    <row r="61" spans="1:10" ht="15" thickBot="1" x14ac:dyDescent="0.35">
      <c r="A61" s="3" t="s">
        <v>281</v>
      </c>
      <c r="B61" s="4"/>
      <c r="C61" s="4"/>
      <c r="D61" s="4"/>
      <c r="E61" s="5"/>
      <c r="G61" s="6"/>
      <c r="H61" s="7"/>
      <c r="I61" s="7"/>
      <c r="J61" s="8"/>
    </row>
    <row r="62" spans="1:10" ht="15" thickBot="1" x14ac:dyDescent="0.35">
      <c r="A62" s="3" t="s">
        <v>282</v>
      </c>
      <c r="B62" s="4"/>
      <c r="C62" s="4"/>
      <c r="D62" s="4"/>
      <c r="E62" s="5"/>
    </row>
    <row r="63" spans="1:10" x14ac:dyDescent="0.3">
      <c r="A63" s="3"/>
      <c r="B63" s="4"/>
      <c r="C63" s="4"/>
      <c r="D63" s="4"/>
      <c r="E63" s="5"/>
      <c r="G63" s="1" t="s">
        <v>285</v>
      </c>
      <c r="H63" s="18"/>
      <c r="I63" s="18"/>
      <c r="J63" s="2"/>
    </row>
    <row r="64" spans="1:10" x14ac:dyDescent="0.3">
      <c r="A64" s="3"/>
      <c r="B64" s="4"/>
      <c r="C64" s="4"/>
      <c r="D64" s="4"/>
      <c r="E64" s="5"/>
      <c r="G64" s="3"/>
      <c r="H64" s="4"/>
      <c r="I64" s="4"/>
      <c r="J64" s="5"/>
    </row>
    <row r="65" spans="1:10" x14ac:dyDescent="0.3">
      <c r="A65" s="3"/>
      <c r="B65" s="4"/>
      <c r="C65" s="4"/>
      <c r="D65" s="4"/>
      <c r="E65" s="5"/>
      <c r="G65" s="3"/>
      <c r="H65" s="4"/>
      <c r="I65" s="4"/>
      <c r="J65" s="5"/>
    </row>
    <row r="66" spans="1:10" x14ac:dyDescent="0.3">
      <c r="A66" s="3"/>
      <c r="B66" s="4"/>
      <c r="C66" s="4"/>
      <c r="D66" s="4"/>
      <c r="E66" s="5"/>
      <c r="G66" s="3"/>
      <c r="H66" s="4"/>
      <c r="I66" s="4"/>
      <c r="J66" s="5"/>
    </row>
    <row r="67" spans="1:10" x14ac:dyDescent="0.3">
      <c r="A67" s="3"/>
      <c r="B67" s="4"/>
      <c r="C67" s="4"/>
      <c r="D67" s="4"/>
      <c r="E67" s="5"/>
      <c r="G67" s="3"/>
      <c r="H67" s="4"/>
      <c r="I67" s="4"/>
      <c r="J67" s="5"/>
    </row>
    <row r="68" spans="1:10" ht="15" thickBot="1" x14ac:dyDescent="0.35">
      <c r="A68" s="3"/>
      <c r="B68" s="4"/>
      <c r="C68" s="4"/>
      <c r="D68" s="4"/>
      <c r="E68" s="5"/>
      <c r="G68" s="6"/>
      <c r="H68" s="7"/>
      <c r="I68" s="7"/>
      <c r="J68" s="8"/>
    </row>
    <row r="69" spans="1:10" ht="15" thickBot="1" x14ac:dyDescent="0.35">
      <c r="A69" s="6"/>
      <c r="B69" s="7"/>
      <c r="C69" s="7"/>
      <c r="D69" s="7"/>
      <c r="E69" s="8"/>
    </row>
  </sheetData>
  <mergeCells count="26">
    <mergeCell ref="H12:J26"/>
    <mergeCell ref="A1:G2"/>
    <mergeCell ref="A4:G4"/>
    <mergeCell ref="F5:G5"/>
    <mergeCell ref="A11:C11"/>
    <mergeCell ref="A12:B12"/>
    <mergeCell ref="C12:D12"/>
    <mergeCell ref="E12:F12"/>
    <mergeCell ref="A21:B21"/>
    <mergeCell ref="C21:D21"/>
    <mergeCell ref="E21:F21"/>
    <mergeCell ref="A27:B27"/>
    <mergeCell ref="A28:C28"/>
    <mergeCell ref="D28:F28"/>
    <mergeCell ref="A57:E57"/>
    <mergeCell ref="G28:I28"/>
    <mergeCell ref="A29:C38"/>
    <mergeCell ref="D29:F38"/>
    <mergeCell ref="G29:I38"/>
    <mergeCell ref="A40:B40"/>
    <mergeCell ref="G41:H41"/>
    <mergeCell ref="G42:H42"/>
    <mergeCell ref="G43:H43"/>
    <mergeCell ref="G44:H44"/>
    <mergeCell ref="G45:H45"/>
    <mergeCell ref="G46:H46"/>
  </mergeCells>
  <dataValidations count="8">
    <dataValidation type="list" allowBlank="1" showInputMessage="1" showErrorMessage="1" sqref="I7:I9">
      <formula1>Faiblesses</formula1>
    </dataValidation>
    <dataValidation type="list" allowBlank="1" showInputMessage="1" showErrorMessage="1" sqref="G7:G9">
      <formula1>Dons</formula1>
    </dataValidation>
    <dataValidation type="list" allowBlank="1" showInputMessage="1" showErrorMessage="1" sqref="B41:B55 D41:D55 F41:F43 F48:F55">
      <formula1>ptcarac</formula1>
    </dataValidation>
    <dataValidation type="list" allowBlank="1" showInputMessage="1" showErrorMessage="1" sqref="F5:G5">
      <formula1>INDIRECT(E5)</formula1>
    </dataValidation>
    <dataValidation type="list" allowBlank="1" showInputMessage="1" showErrorMessage="1" sqref="E5">
      <formula1>Archétypes</formula1>
    </dataValidation>
    <dataValidation type="list" allowBlank="1" showInputMessage="1" showErrorMessage="1" sqref="G28">
      <formula1>Tyr</formula1>
    </dataValidation>
    <dataValidation type="list" allowBlank="1" showInputMessage="1" showErrorMessage="1" sqref="D28:F28">
      <formula1>Heimdall</formula1>
    </dataValidation>
    <dataValidation type="list" allowBlank="1" showInputMessage="1" showErrorMessage="1" sqref="A28:C28">
      <formula1>Freyr</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opLeftCell="A4" zoomScale="90" zoomScaleNormal="90" workbookViewId="0">
      <selection activeCell="H12" sqref="H12:J26"/>
    </sheetView>
  </sheetViews>
  <sheetFormatPr baseColWidth="10" defaultRowHeight="14.4" x14ac:dyDescent="0.3"/>
  <sheetData>
    <row r="1" spans="1:10" x14ac:dyDescent="0.3">
      <c r="A1" s="44" t="s">
        <v>90</v>
      </c>
      <c r="B1" s="45"/>
      <c r="C1" s="45"/>
      <c r="D1" s="45"/>
      <c r="E1" s="45"/>
      <c r="F1" s="45"/>
      <c r="G1" s="46"/>
    </row>
    <row r="2" spans="1:10" ht="15" thickBot="1" x14ac:dyDescent="0.35">
      <c r="A2" s="47"/>
      <c r="B2" s="48"/>
      <c r="C2" s="48"/>
      <c r="D2" s="48"/>
      <c r="E2" s="48"/>
      <c r="F2" s="48"/>
      <c r="G2" s="49"/>
    </row>
    <row r="3" spans="1:10" ht="15" thickBot="1" x14ac:dyDescent="0.35"/>
    <row r="4" spans="1:10" ht="15" thickBot="1" x14ac:dyDescent="0.35">
      <c r="A4" s="50" t="s">
        <v>91</v>
      </c>
      <c r="B4" s="51"/>
      <c r="C4" s="51"/>
      <c r="D4" s="51"/>
      <c r="E4" s="51"/>
      <c r="F4" s="51"/>
      <c r="G4" s="52"/>
    </row>
    <row r="5" spans="1:10" x14ac:dyDescent="0.3">
      <c r="A5" s="3" t="s">
        <v>0</v>
      </c>
      <c r="B5" s="4"/>
      <c r="C5" s="4"/>
      <c r="D5" s="4" t="s">
        <v>1</v>
      </c>
      <c r="E5" s="4" t="s">
        <v>111</v>
      </c>
      <c r="F5" s="53" t="s">
        <v>209</v>
      </c>
      <c r="G5" s="54"/>
    </row>
    <row r="6" spans="1:10" ht="15" thickBot="1" x14ac:dyDescent="0.35">
      <c r="A6" s="3" t="s">
        <v>2</v>
      </c>
      <c r="B6" s="4"/>
      <c r="C6" s="4"/>
      <c r="D6" s="4" t="s">
        <v>3</v>
      </c>
      <c r="E6" s="4"/>
      <c r="F6" s="4"/>
      <c r="G6" s="5"/>
      <c r="I6" s="7"/>
    </row>
    <row r="7" spans="1:10" x14ac:dyDescent="0.3">
      <c r="A7" s="3" t="s">
        <v>4</v>
      </c>
      <c r="B7" s="4"/>
      <c r="C7" s="4"/>
      <c r="D7" s="4" t="s">
        <v>5</v>
      </c>
      <c r="E7" s="4"/>
      <c r="F7" s="4" t="s">
        <v>207</v>
      </c>
      <c r="G7" t="s">
        <v>153</v>
      </c>
      <c r="H7" s="18" t="s">
        <v>206</v>
      </c>
      <c r="I7" t="s">
        <v>202</v>
      </c>
      <c r="J7" s="3"/>
    </row>
    <row r="8" spans="1:10" x14ac:dyDescent="0.3">
      <c r="A8" s="3" t="s">
        <v>6</v>
      </c>
      <c r="B8" s="4"/>
      <c r="C8" s="4"/>
      <c r="D8" s="4" t="s">
        <v>7</v>
      </c>
      <c r="E8" s="4"/>
      <c r="F8" s="4"/>
      <c r="G8" t="s">
        <v>168</v>
      </c>
      <c r="H8" s="4"/>
      <c r="I8" t="s">
        <v>208</v>
      </c>
      <c r="J8" s="3"/>
    </row>
    <row r="9" spans="1:10" ht="15" thickBot="1" x14ac:dyDescent="0.35">
      <c r="A9" s="6" t="s">
        <v>8</v>
      </c>
      <c r="B9" s="7"/>
      <c r="C9" s="7"/>
      <c r="D9" s="7" t="s">
        <v>9</v>
      </c>
      <c r="E9" s="7"/>
      <c r="F9" s="7"/>
      <c r="G9" t="s">
        <v>208</v>
      </c>
      <c r="H9" s="7"/>
      <c r="I9" t="s">
        <v>208</v>
      </c>
      <c r="J9" s="3"/>
    </row>
    <row r="10" spans="1:10" ht="15" thickBot="1" x14ac:dyDescent="0.35">
      <c r="A10" s="4"/>
      <c r="B10" s="4"/>
      <c r="C10" s="4"/>
      <c r="D10" s="4"/>
      <c r="E10" s="4"/>
      <c r="F10" s="4"/>
      <c r="G10" s="18"/>
      <c r="I10" s="18"/>
    </row>
    <row r="11" spans="1:10" ht="15" thickBot="1" x14ac:dyDescent="0.35">
      <c r="A11" s="55" t="s">
        <v>92</v>
      </c>
      <c r="B11" s="56"/>
      <c r="C11" s="57"/>
      <c r="D11">
        <f>19-SUM(B13:B15,D13:D15,F13:F15)</f>
        <v>0</v>
      </c>
      <c r="H11" s="59" t="s">
        <v>1</v>
      </c>
      <c r="I11" s="58" t="str">
        <f>F5</f>
        <v>Hirdmen</v>
      </c>
    </row>
    <row r="12" spans="1:10" ht="15.6" thickBot="1" x14ac:dyDescent="0.35">
      <c r="A12" s="40" t="s">
        <v>10</v>
      </c>
      <c r="B12" s="41"/>
      <c r="C12" s="40" t="s">
        <v>11</v>
      </c>
      <c r="D12" s="41"/>
      <c r="E12" s="40" t="s">
        <v>12</v>
      </c>
      <c r="F12" s="41"/>
      <c r="H12" s="63" t="str">
        <f>VLOOKUP(I11,Infos!B43:I60,8,FALSE)</f>
        <v>Soldat loyalement attaché à son jarl ou mercenaire louant son épée, les hirdmen sont avant tout des guerriers professionnels qui vivent de leurs compétences de combat souvent remarquables. En période de paix, ils assurent tout de même la sécurité des routes commerciales et du domaine de leur seigneur. Mission d'escorte de personnalités du clan et traques de brigands ou de bêtes sauvages font également partie de leurs attributions. Dès que la guerre est déclarée, les hirdmen forment le gros et l'élite des troupes.</v>
      </c>
      <c r="I12" s="63"/>
      <c r="J12" s="63"/>
    </row>
    <row r="13" spans="1:10" x14ac:dyDescent="0.3">
      <c r="A13" s="3" t="s">
        <v>13</v>
      </c>
      <c r="B13" s="5">
        <v>3</v>
      </c>
      <c r="C13" s="4" t="s">
        <v>14</v>
      </c>
      <c r="D13" s="4">
        <v>2</v>
      </c>
      <c r="E13" s="3" t="s">
        <v>15</v>
      </c>
      <c r="F13" s="5">
        <v>2</v>
      </c>
      <c r="H13" s="63"/>
      <c r="I13" s="63"/>
      <c r="J13" s="63"/>
    </row>
    <row r="14" spans="1:10" x14ac:dyDescent="0.3">
      <c r="A14" s="3" t="s">
        <v>16</v>
      </c>
      <c r="B14" s="5">
        <v>2</v>
      </c>
      <c r="C14" s="4" t="s">
        <v>17</v>
      </c>
      <c r="D14" s="4">
        <v>2</v>
      </c>
      <c r="E14" s="3" t="s">
        <v>18</v>
      </c>
      <c r="F14" s="5">
        <v>1</v>
      </c>
      <c r="H14" s="63"/>
      <c r="I14" s="63"/>
      <c r="J14" s="63"/>
    </row>
    <row r="15" spans="1:10" ht="15" thickBot="1" x14ac:dyDescent="0.35">
      <c r="A15" s="6" t="s">
        <v>19</v>
      </c>
      <c r="B15" s="8">
        <v>2</v>
      </c>
      <c r="C15" s="7" t="s">
        <v>20</v>
      </c>
      <c r="D15" s="7">
        <v>3</v>
      </c>
      <c r="E15" s="6" t="s">
        <v>21</v>
      </c>
      <c r="F15" s="8">
        <v>2</v>
      </c>
      <c r="H15" s="63"/>
      <c r="I15" s="63"/>
      <c r="J15" s="63"/>
    </row>
    <row r="16" spans="1:10" ht="15" thickBot="1" x14ac:dyDescent="0.35">
      <c r="E16" s="4"/>
      <c r="F16" s="4"/>
      <c r="H16" s="63"/>
      <c r="I16" s="63"/>
      <c r="J16" s="63"/>
    </row>
    <row r="17" spans="1:10" x14ac:dyDescent="0.3">
      <c r="A17" s="1" t="s">
        <v>22</v>
      </c>
      <c r="B17" s="2">
        <f>SUM(B13:B15)*3+SUM(D13:D15)*2+SUM(F13:F15)</f>
        <v>40</v>
      </c>
      <c r="C17" s="1" t="s">
        <v>23</v>
      </c>
      <c r="D17" s="2">
        <f>IF(F5="Berserkir",(B14+D15+F14),IF(G7="Initié",(B14+D13+F14),((B14+D15+F14)/2)))</f>
        <v>3</v>
      </c>
      <c r="E17" s="1" t="s">
        <v>24</v>
      </c>
      <c r="F17" s="2"/>
      <c r="H17" s="63"/>
      <c r="I17" s="63"/>
      <c r="J17" s="63"/>
    </row>
    <row r="18" spans="1:10" x14ac:dyDescent="0.3">
      <c r="A18" s="13" t="s">
        <v>87</v>
      </c>
      <c r="B18" s="5">
        <f>SUM(B13)*2+SUM(B14)</f>
        <v>8</v>
      </c>
      <c r="C18" s="13" t="s">
        <v>88</v>
      </c>
      <c r="D18" s="5">
        <f>SUM(B15+B14)</f>
        <v>4</v>
      </c>
      <c r="E18" s="3"/>
      <c r="F18" s="5"/>
      <c r="H18" s="63"/>
      <c r="I18" s="63"/>
      <c r="J18" s="63"/>
    </row>
    <row r="19" spans="1:10" ht="15" thickBot="1" x14ac:dyDescent="0.35">
      <c r="A19" s="6" t="s">
        <v>25</v>
      </c>
      <c r="B19" s="8">
        <f>SUM(B15)+SUM(B14)</f>
        <v>4</v>
      </c>
      <c r="C19" s="6" t="s">
        <v>26</v>
      </c>
      <c r="D19" s="8"/>
      <c r="E19" s="6"/>
      <c r="F19" s="8"/>
      <c r="H19" s="63"/>
      <c r="I19" s="63"/>
      <c r="J19" s="63"/>
    </row>
    <row r="20" spans="1:10" ht="15" thickBot="1" x14ac:dyDescent="0.35">
      <c r="H20" s="63"/>
      <c r="I20" s="63"/>
      <c r="J20" s="63"/>
    </row>
    <row r="21" spans="1:10" ht="15.6" thickBot="1" x14ac:dyDescent="0.35">
      <c r="A21" s="40" t="s">
        <v>27</v>
      </c>
      <c r="B21" s="41"/>
      <c r="C21" s="40" t="s">
        <v>28</v>
      </c>
      <c r="D21" s="41"/>
      <c r="E21" s="40" t="s">
        <v>29</v>
      </c>
      <c r="F21" s="41"/>
      <c r="H21" s="63"/>
      <c r="I21" s="63"/>
      <c r="J21" s="63"/>
    </row>
    <row r="22" spans="1:10" x14ac:dyDescent="0.3">
      <c r="A22" s="3" t="s">
        <v>30</v>
      </c>
      <c r="B22" s="5">
        <f>SUM(D13:D14,F14)</f>
        <v>5</v>
      </c>
      <c r="C22" s="3" t="s">
        <v>31</v>
      </c>
      <c r="D22" s="5">
        <f>SUM(B14:B15,F14)</f>
        <v>5</v>
      </c>
      <c r="E22" s="3" t="s">
        <v>31</v>
      </c>
      <c r="F22" s="5">
        <f>SUM(D15,D13,F14)</f>
        <v>6</v>
      </c>
      <c r="H22" s="63"/>
      <c r="I22" s="63"/>
      <c r="J22" s="63"/>
    </row>
    <row r="23" spans="1:10" x14ac:dyDescent="0.3">
      <c r="A23" s="3" t="s">
        <v>32</v>
      </c>
      <c r="B23" s="5"/>
      <c r="C23" s="3"/>
      <c r="D23" s="5"/>
      <c r="E23" s="3"/>
      <c r="F23" s="5"/>
      <c r="H23" s="63"/>
      <c r="I23" s="63"/>
      <c r="J23" s="63"/>
    </row>
    <row r="24" spans="1:10" x14ac:dyDescent="0.3">
      <c r="A24" s="3" t="s">
        <v>33</v>
      </c>
      <c r="B24" s="5"/>
      <c r="C24" s="3" t="s">
        <v>33</v>
      </c>
      <c r="D24" s="5"/>
      <c r="E24" s="3" t="s">
        <v>33</v>
      </c>
      <c r="F24" s="5"/>
      <c r="H24" s="63"/>
      <c r="I24" s="63"/>
      <c r="J24" s="63"/>
    </row>
    <row r="25" spans="1:10" ht="15" thickBot="1" x14ac:dyDescent="0.35">
      <c r="A25" s="6" t="s">
        <v>34</v>
      </c>
      <c r="B25" s="8">
        <f>SUM(B22:B24)</f>
        <v>5</v>
      </c>
      <c r="C25" s="6" t="s">
        <v>34</v>
      </c>
      <c r="D25" s="8">
        <f>SUM(D22:D24)</f>
        <v>5</v>
      </c>
      <c r="E25" s="6" t="s">
        <v>34</v>
      </c>
      <c r="F25" s="8">
        <f>SUM(F22:F24)</f>
        <v>6</v>
      </c>
      <c r="H25" s="63"/>
      <c r="I25" s="63"/>
      <c r="J25" s="63"/>
    </row>
    <row r="26" spans="1:10" ht="15" thickBot="1" x14ac:dyDescent="0.35">
      <c r="H26" s="63"/>
      <c r="I26" s="63"/>
      <c r="J26" s="63"/>
    </row>
    <row r="27" spans="1:10" ht="15" thickBot="1" x14ac:dyDescent="0.35">
      <c r="A27" s="42" t="s">
        <v>35</v>
      </c>
      <c r="B27" s="43"/>
    </row>
    <row r="28" spans="1:10" ht="15.6" thickBot="1" x14ac:dyDescent="0.35">
      <c r="A28" s="26" t="s">
        <v>249</v>
      </c>
      <c r="B28" s="27"/>
      <c r="C28" s="28"/>
      <c r="D28" s="26" t="s">
        <v>264</v>
      </c>
      <c r="E28" s="27"/>
      <c r="F28" s="28"/>
      <c r="G28" s="26" t="s">
        <v>269</v>
      </c>
      <c r="H28" s="27"/>
      <c r="I28" s="28"/>
    </row>
    <row r="29" spans="1:10" ht="14.4" customHeight="1" x14ac:dyDescent="0.3">
      <c r="A29" s="29" t="str">
        <f>VLOOKUP(A28,Infos!A1:B14,2,FALSE)</f>
        <v>Immobilisme, impossibilité d'évoluer. Le PJ est peut-être un peu fixé sur ses acquis et refuse de changer ou de se déplacer.</v>
      </c>
      <c r="B29" s="30"/>
      <c r="C29" s="31"/>
      <c r="D29" s="29" t="str">
        <f>VLOOKUP(D28,Infos!A16:B25,2,FALSE)</f>
        <v>La rune du soleil ne peut être négative. Elle apporte victoire, amélioration dans la vie du . Cela peut se traduire par une victoire éclatante pour le PJ (ou pour son groupe grâce à lui), la reconnaissance d'un homme haut placé, un legs inattendu améliorant nettement la condition du PJ s'il est pauvre, etc.</v>
      </c>
      <c r="E29" s="30"/>
      <c r="F29" s="31"/>
      <c r="G29" s="29" t="e">
        <f>VLOOKUP(G28,Infos!A27:B39,2,FALSE)</f>
        <v>#N/A</v>
      </c>
      <c r="H29" s="30"/>
      <c r="I29" s="31"/>
    </row>
    <row r="30" spans="1:10" x14ac:dyDescent="0.3">
      <c r="A30" s="32"/>
      <c r="B30" s="33"/>
      <c r="C30" s="34"/>
      <c r="D30" s="32"/>
      <c r="E30" s="33"/>
      <c r="F30" s="34"/>
      <c r="G30" s="32"/>
      <c r="H30" s="33"/>
      <c r="I30" s="34"/>
    </row>
    <row r="31" spans="1:10" x14ac:dyDescent="0.3">
      <c r="A31" s="32"/>
      <c r="B31" s="33"/>
      <c r="C31" s="34"/>
      <c r="D31" s="32"/>
      <c r="E31" s="33"/>
      <c r="F31" s="34"/>
      <c r="G31" s="32"/>
      <c r="H31" s="33"/>
      <c r="I31" s="34"/>
    </row>
    <row r="32" spans="1:10" x14ac:dyDescent="0.3">
      <c r="A32" s="32"/>
      <c r="B32" s="33"/>
      <c r="C32" s="34"/>
      <c r="D32" s="32"/>
      <c r="E32" s="33"/>
      <c r="F32" s="34"/>
      <c r="G32" s="32"/>
      <c r="H32" s="33"/>
      <c r="I32" s="34"/>
    </row>
    <row r="33" spans="1:9" x14ac:dyDescent="0.3">
      <c r="A33" s="32"/>
      <c r="B33" s="33"/>
      <c r="C33" s="34"/>
      <c r="D33" s="32"/>
      <c r="E33" s="33"/>
      <c r="F33" s="34"/>
      <c r="G33" s="32"/>
      <c r="H33" s="33"/>
      <c r="I33" s="34"/>
    </row>
    <row r="34" spans="1:9" x14ac:dyDescent="0.3">
      <c r="A34" s="32"/>
      <c r="B34" s="33"/>
      <c r="C34" s="34"/>
      <c r="D34" s="32"/>
      <c r="E34" s="33"/>
      <c r="F34" s="34"/>
      <c r="G34" s="32"/>
      <c r="H34" s="33"/>
      <c r="I34" s="34"/>
    </row>
    <row r="35" spans="1:9" x14ac:dyDescent="0.3">
      <c r="A35" s="32"/>
      <c r="B35" s="33"/>
      <c r="C35" s="34"/>
      <c r="D35" s="32"/>
      <c r="E35" s="33"/>
      <c r="F35" s="34"/>
      <c r="G35" s="32"/>
      <c r="H35" s="33"/>
      <c r="I35" s="34"/>
    </row>
    <row r="36" spans="1:9" x14ac:dyDescent="0.3">
      <c r="A36" s="32"/>
      <c r="B36" s="33"/>
      <c r="C36" s="34"/>
      <c r="D36" s="32"/>
      <c r="E36" s="33"/>
      <c r="F36" s="34"/>
      <c r="G36" s="32"/>
      <c r="H36" s="33"/>
      <c r="I36" s="34"/>
    </row>
    <row r="37" spans="1:9" x14ac:dyDescent="0.3">
      <c r="A37" s="32"/>
      <c r="B37" s="33"/>
      <c r="C37" s="34"/>
      <c r="D37" s="32"/>
      <c r="E37" s="33"/>
      <c r="F37" s="34"/>
      <c r="G37" s="32"/>
      <c r="H37" s="33"/>
      <c r="I37" s="34"/>
    </row>
    <row r="38" spans="1:9" ht="15" thickBot="1" x14ac:dyDescent="0.35">
      <c r="A38" s="35"/>
      <c r="B38" s="36"/>
      <c r="C38" s="37"/>
      <c r="D38" s="35"/>
      <c r="E38" s="36"/>
      <c r="F38" s="37"/>
      <c r="G38" s="35"/>
      <c r="H38" s="36"/>
      <c r="I38" s="37"/>
    </row>
    <row r="39" spans="1:9" ht="15" thickBot="1" x14ac:dyDescent="0.35"/>
    <row r="40" spans="1:9" ht="15" thickBot="1" x14ac:dyDescent="0.35">
      <c r="A40" s="23" t="s">
        <v>36</v>
      </c>
      <c r="B40" s="25"/>
      <c r="C40" s="12">
        <f>35-SUM(B46,B52,D44,F49,F53)-(SUM(B41:B45,B47:B51,B53:B55,D41:D43,D45:D55,F41:F43,F48,F50:F52,F54:F55)*2)</f>
        <v>0</v>
      </c>
    </row>
    <row r="41" spans="1:9" x14ac:dyDescent="0.3">
      <c r="A41" s="1" t="s">
        <v>37</v>
      </c>
      <c r="B41" s="2">
        <v>0</v>
      </c>
      <c r="C41" s="18" t="s">
        <v>38</v>
      </c>
      <c r="D41" s="2">
        <v>0</v>
      </c>
      <c r="E41" s="1" t="s">
        <v>39</v>
      </c>
      <c r="F41" s="2">
        <v>0</v>
      </c>
      <c r="G41" s="38" t="s">
        <v>147</v>
      </c>
      <c r="H41" s="39"/>
    </row>
    <row r="42" spans="1:9" x14ac:dyDescent="0.3">
      <c r="A42" s="3" t="s">
        <v>40</v>
      </c>
      <c r="B42" s="5">
        <v>0</v>
      </c>
      <c r="C42" s="4" t="s">
        <v>41</v>
      </c>
      <c r="D42" s="5">
        <v>0</v>
      </c>
      <c r="E42" s="3" t="s">
        <v>42</v>
      </c>
      <c r="F42" s="5">
        <v>0</v>
      </c>
      <c r="G42" s="21" t="str">
        <f>VLOOKUP(F5,Infos!B43:C60,2,FALSE)</f>
        <v>Chevaucher</v>
      </c>
      <c r="H42" s="22"/>
    </row>
    <row r="43" spans="1:9" x14ac:dyDescent="0.3">
      <c r="A43" s="3" t="s">
        <v>43</v>
      </c>
      <c r="B43" s="5">
        <v>0</v>
      </c>
      <c r="C43" s="4" t="s">
        <v>44</v>
      </c>
      <c r="D43" s="5">
        <v>0</v>
      </c>
      <c r="E43" s="3" t="s">
        <v>45</v>
      </c>
      <c r="F43" s="5">
        <v>0</v>
      </c>
      <c r="G43" s="21" t="str">
        <f>VLOOKUP(F5,Infos!B43:D60,3,FALSE)</f>
        <v>Esquive</v>
      </c>
      <c r="H43" s="22"/>
    </row>
    <row r="44" spans="1:9" x14ac:dyDescent="0.3">
      <c r="A44" s="3" t="s">
        <v>46</v>
      </c>
      <c r="B44" s="5">
        <v>0</v>
      </c>
      <c r="C44" s="4" t="s">
        <v>47</v>
      </c>
      <c r="D44" s="5">
        <v>3</v>
      </c>
      <c r="E44" s="3"/>
      <c r="F44" s="5"/>
      <c r="G44" s="21" t="str">
        <f>VLOOKUP(F5,Infos!B43:E60,4,FALSE)</f>
        <v>Mouvement</v>
      </c>
      <c r="H44" s="22"/>
    </row>
    <row r="45" spans="1:9" x14ac:dyDescent="0.3">
      <c r="A45" s="3" t="s">
        <v>48</v>
      </c>
      <c r="B45" s="5">
        <v>0</v>
      </c>
      <c r="C45" s="4" t="s">
        <v>49</v>
      </c>
      <c r="D45" s="5">
        <v>2</v>
      </c>
      <c r="E45" s="3"/>
      <c r="F45" s="5"/>
      <c r="G45" s="21" t="str">
        <f>VLOOKUP(F5,Infos!B43:F60,5,FALSE)</f>
        <v>1 compétence martiale au choix</v>
      </c>
      <c r="H45" s="22"/>
    </row>
    <row r="46" spans="1:9" x14ac:dyDescent="0.3">
      <c r="A46" s="3" t="s">
        <v>50</v>
      </c>
      <c r="B46" s="5">
        <v>3</v>
      </c>
      <c r="C46" s="4" t="s">
        <v>51</v>
      </c>
      <c r="D46" s="5">
        <v>1</v>
      </c>
      <c r="E46" s="3"/>
      <c r="F46" s="5"/>
      <c r="G46" s="21" t="str">
        <f>VLOOKUP(F5,Infos!B43:G60,6,FALSE)</f>
        <v>1 compétence martiale</v>
      </c>
      <c r="H46" s="22"/>
    </row>
    <row r="47" spans="1:9" x14ac:dyDescent="0.3">
      <c r="A47" s="3" t="s">
        <v>52</v>
      </c>
      <c r="B47" s="5">
        <v>0</v>
      </c>
      <c r="C47" s="4" t="s">
        <v>53</v>
      </c>
      <c r="D47" s="5">
        <v>0</v>
      </c>
      <c r="E47" s="3"/>
      <c r="F47" s="5"/>
    </row>
    <row r="48" spans="1:9" x14ac:dyDescent="0.3">
      <c r="A48" s="3" t="s">
        <v>54</v>
      </c>
      <c r="B48" s="5">
        <v>0</v>
      </c>
      <c r="C48" s="4" t="s">
        <v>55</v>
      </c>
      <c r="D48" s="5">
        <v>1</v>
      </c>
      <c r="E48" s="3" t="s">
        <v>56</v>
      </c>
      <c r="F48" s="5">
        <v>0</v>
      </c>
    </row>
    <row r="49" spans="1:10" x14ac:dyDescent="0.3">
      <c r="A49" s="3" t="s">
        <v>57</v>
      </c>
      <c r="B49" s="5">
        <v>0</v>
      </c>
      <c r="C49" s="4" t="s">
        <v>58</v>
      </c>
      <c r="D49" s="5">
        <v>0</v>
      </c>
      <c r="E49" s="3" t="s">
        <v>59</v>
      </c>
      <c r="F49" s="5">
        <v>7</v>
      </c>
    </row>
    <row r="50" spans="1:10" x14ac:dyDescent="0.3">
      <c r="A50" s="3" t="s">
        <v>60</v>
      </c>
      <c r="B50" s="5">
        <v>0</v>
      </c>
      <c r="C50" s="4" t="s">
        <v>61</v>
      </c>
      <c r="D50" s="5">
        <v>0</v>
      </c>
      <c r="E50" s="3" t="s">
        <v>62</v>
      </c>
      <c r="F50" s="5">
        <v>0</v>
      </c>
    </row>
    <row r="51" spans="1:10" x14ac:dyDescent="0.3">
      <c r="A51" s="3" t="s">
        <v>63</v>
      </c>
      <c r="B51" s="5">
        <v>0</v>
      </c>
      <c r="C51" s="4" t="s">
        <v>64</v>
      </c>
      <c r="D51" s="5">
        <v>0</v>
      </c>
      <c r="E51" s="3" t="s">
        <v>65</v>
      </c>
      <c r="F51" s="5">
        <v>0</v>
      </c>
    </row>
    <row r="52" spans="1:10" x14ac:dyDescent="0.3">
      <c r="A52" s="3" t="s">
        <v>66</v>
      </c>
      <c r="B52" s="5">
        <v>4</v>
      </c>
      <c r="C52" s="4" t="s">
        <v>67</v>
      </c>
      <c r="D52" s="5">
        <v>1</v>
      </c>
      <c r="E52" s="3" t="s">
        <v>68</v>
      </c>
      <c r="F52" s="5">
        <v>0</v>
      </c>
    </row>
    <row r="53" spans="1:10" x14ac:dyDescent="0.3">
      <c r="A53" s="3" t="s">
        <v>69</v>
      </c>
      <c r="B53" s="5">
        <v>0</v>
      </c>
      <c r="C53" s="4" t="s">
        <v>70</v>
      </c>
      <c r="D53" s="5">
        <v>0</v>
      </c>
      <c r="E53" s="3" t="s">
        <v>71</v>
      </c>
      <c r="F53" s="5">
        <v>4</v>
      </c>
    </row>
    <row r="54" spans="1:10" x14ac:dyDescent="0.3">
      <c r="A54" s="3" t="s">
        <v>72</v>
      </c>
      <c r="B54" s="5">
        <v>0</v>
      </c>
      <c r="C54" s="4" t="s">
        <v>73</v>
      </c>
      <c r="D54" s="5">
        <v>0</v>
      </c>
      <c r="E54" s="3" t="s">
        <v>74</v>
      </c>
      <c r="F54" s="5">
        <v>0</v>
      </c>
    </row>
    <row r="55" spans="1:10" ht="15" thickBot="1" x14ac:dyDescent="0.35">
      <c r="A55" s="6" t="s">
        <v>75</v>
      </c>
      <c r="B55" s="8">
        <v>0</v>
      </c>
      <c r="C55" s="7" t="s">
        <v>76</v>
      </c>
      <c r="D55" s="8">
        <v>2</v>
      </c>
      <c r="E55" s="6" t="s">
        <v>77</v>
      </c>
      <c r="F55" s="8">
        <v>0</v>
      </c>
    </row>
    <row r="56" spans="1:10" ht="15" thickBot="1" x14ac:dyDescent="0.35"/>
    <row r="57" spans="1:10" ht="15" thickBot="1" x14ac:dyDescent="0.35">
      <c r="A57" s="23" t="s">
        <v>78</v>
      </c>
      <c r="B57" s="24"/>
      <c r="C57" s="24"/>
      <c r="D57" s="24"/>
      <c r="E57" s="25"/>
      <c r="G57" s="1" t="s">
        <v>284</v>
      </c>
      <c r="H57" s="18"/>
      <c r="I57" s="18"/>
      <c r="J57" s="2"/>
    </row>
    <row r="58" spans="1:10" ht="15" thickBot="1" x14ac:dyDescent="0.35">
      <c r="A58" s="9" t="s">
        <v>79</v>
      </c>
      <c r="B58" s="11" t="s">
        <v>80</v>
      </c>
      <c r="C58" s="11" t="s">
        <v>81</v>
      </c>
      <c r="D58" s="11" t="s">
        <v>82</v>
      </c>
      <c r="E58" s="10" t="s">
        <v>83</v>
      </c>
      <c r="G58" s="3" t="s">
        <v>295</v>
      </c>
      <c r="H58" s="4"/>
      <c r="I58" s="4"/>
      <c r="J58" s="5"/>
    </row>
    <row r="59" spans="1:10" x14ac:dyDescent="0.3">
      <c r="A59" s="3" t="s">
        <v>277</v>
      </c>
      <c r="B59" s="4"/>
      <c r="C59" s="4"/>
      <c r="D59" s="4"/>
      <c r="E59" s="5"/>
      <c r="G59" s="3" t="s">
        <v>296</v>
      </c>
      <c r="H59" s="4"/>
      <c r="I59" s="4"/>
      <c r="J59" s="5"/>
    </row>
    <row r="60" spans="1:10" x14ac:dyDescent="0.3">
      <c r="A60" s="3" t="s">
        <v>278</v>
      </c>
      <c r="B60" s="4"/>
      <c r="C60" s="4"/>
      <c r="D60" s="4"/>
      <c r="E60" s="5"/>
      <c r="G60" s="3" t="s">
        <v>297</v>
      </c>
      <c r="H60" s="4"/>
      <c r="I60" s="4"/>
      <c r="J60" s="5"/>
    </row>
    <row r="61" spans="1:10" ht="15" thickBot="1" x14ac:dyDescent="0.35">
      <c r="A61" s="3" t="s">
        <v>279</v>
      </c>
      <c r="B61" s="4"/>
      <c r="C61" s="4"/>
      <c r="D61" s="4"/>
      <c r="E61" s="5"/>
      <c r="G61" s="6"/>
      <c r="H61" s="7"/>
      <c r="I61" s="7"/>
      <c r="J61" s="8"/>
    </row>
    <row r="62" spans="1:10" ht="15" thickBot="1" x14ac:dyDescent="0.35">
      <c r="A62" s="3" t="s">
        <v>280</v>
      </c>
      <c r="B62" s="4"/>
      <c r="C62" s="4"/>
      <c r="D62" s="4"/>
      <c r="E62" s="5"/>
    </row>
    <row r="63" spans="1:10" x14ac:dyDescent="0.3">
      <c r="A63" s="3" t="s">
        <v>281</v>
      </c>
      <c r="B63" s="4"/>
      <c r="C63" s="4"/>
      <c r="D63" s="4"/>
      <c r="E63" s="5"/>
      <c r="G63" s="1" t="s">
        <v>285</v>
      </c>
      <c r="H63" s="18"/>
      <c r="I63" s="18"/>
      <c r="J63" s="2"/>
    </row>
    <row r="64" spans="1:10" x14ac:dyDescent="0.3">
      <c r="A64" s="3" t="s">
        <v>282</v>
      </c>
      <c r="B64" s="4"/>
      <c r="C64" s="4"/>
      <c r="D64" s="4"/>
      <c r="E64" s="5"/>
      <c r="G64" s="3"/>
      <c r="H64" s="4"/>
      <c r="I64" s="4"/>
      <c r="J64" s="5"/>
    </row>
    <row r="65" spans="1:10" x14ac:dyDescent="0.3">
      <c r="A65" s="3" t="s">
        <v>283</v>
      </c>
      <c r="B65" s="4"/>
      <c r="C65" s="4"/>
      <c r="D65" s="4"/>
      <c r="E65" s="5"/>
      <c r="G65" s="3"/>
      <c r="H65" s="4"/>
      <c r="I65" s="4"/>
      <c r="J65" s="5"/>
    </row>
    <row r="66" spans="1:10" x14ac:dyDescent="0.3">
      <c r="A66" s="3"/>
      <c r="B66" s="4"/>
      <c r="C66" s="4"/>
      <c r="D66" s="4"/>
      <c r="E66" s="5"/>
      <c r="G66" s="3"/>
      <c r="H66" s="4"/>
      <c r="I66" s="4"/>
      <c r="J66" s="5"/>
    </row>
    <row r="67" spans="1:10" x14ac:dyDescent="0.3">
      <c r="A67" s="3"/>
      <c r="B67" s="4"/>
      <c r="C67" s="4"/>
      <c r="D67" s="4"/>
      <c r="E67" s="5"/>
      <c r="G67" s="3"/>
      <c r="H67" s="4"/>
      <c r="I67" s="4"/>
      <c r="J67" s="5"/>
    </row>
    <row r="68" spans="1:10" ht="15" thickBot="1" x14ac:dyDescent="0.35">
      <c r="A68" s="3"/>
      <c r="B68" s="4"/>
      <c r="C68" s="4"/>
      <c r="D68" s="4"/>
      <c r="E68" s="5"/>
      <c r="G68" s="6"/>
      <c r="H68" s="7"/>
      <c r="I68" s="7"/>
      <c r="J68" s="8"/>
    </row>
    <row r="69" spans="1:10" ht="15" thickBot="1" x14ac:dyDescent="0.35">
      <c r="A69" s="6"/>
      <c r="B69" s="7"/>
      <c r="C69" s="7"/>
      <c r="D69" s="7"/>
      <c r="E69" s="8"/>
    </row>
  </sheetData>
  <mergeCells count="26">
    <mergeCell ref="H12:J26"/>
    <mergeCell ref="A1:G2"/>
    <mergeCell ref="A4:G4"/>
    <mergeCell ref="F5:G5"/>
    <mergeCell ref="A11:C11"/>
    <mergeCell ref="A12:B12"/>
    <mergeCell ref="C12:D12"/>
    <mergeCell ref="E12:F12"/>
    <mergeCell ref="A21:B21"/>
    <mergeCell ref="C21:D21"/>
    <mergeCell ref="E21:F21"/>
    <mergeCell ref="A27:B27"/>
    <mergeCell ref="A28:C28"/>
    <mergeCell ref="D28:F28"/>
    <mergeCell ref="A57:E57"/>
    <mergeCell ref="G28:I28"/>
    <mergeCell ref="A29:C38"/>
    <mergeCell ref="D29:F38"/>
    <mergeCell ref="G29:I38"/>
    <mergeCell ref="A40:B40"/>
    <mergeCell ref="G41:H41"/>
    <mergeCell ref="G42:H42"/>
    <mergeCell ref="G43:H43"/>
    <mergeCell ref="G44:H44"/>
    <mergeCell ref="G45:H45"/>
    <mergeCell ref="G46:H46"/>
  </mergeCells>
  <dataValidations count="8">
    <dataValidation type="list" allowBlank="1" showInputMessage="1" showErrorMessage="1" sqref="I7:I9">
      <formula1>Faiblesses</formula1>
    </dataValidation>
    <dataValidation type="list" allowBlank="1" showInputMessage="1" showErrorMessage="1" sqref="G7:G9">
      <formula1>Dons</formula1>
    </dataValidation>
    <dataValidation type="list" allowBlank="1" showInputMessage="1" showErrorMessage="1" sqref="B41:B55 D41:D55 F41:F43 F48:F55">
      <formula1>ptcarac</formula1>
    </dataValidation>
    <dataValidation type="list" allowBlank="1" showInputMessage="1" showErrorMessage="1" sqref="F5:G5">
      <formula1>INDIRECT(E5)</formula1>
    </dataValidation>
    <dataValidation type="list" allowBlank="1" showInputMessage="1" showErrorMessage="1" sqref="E5">
      <formula1>Archétypes</formula1>
    </dataValidation>
    <dataValidation type="list" allowBlank="1" showInputMessage="1" showErrorMessage="1" sqref="G28">
      <formula1>Tyr</formula1>
    </dataValidation>
    <dataValidation type="list" allowBlank="1" showInputMessage="1" showErrorMessage="1" sqref="D28:F28">
      <formula1>Heimdall</formula1>
    </dataValidation>
    <dataValidation type="list" allowBlank="1" showInputMessage="1" showErrorMessage="1" sqref="A28:C28">
      <formula1>Freyr</formula1>
    </dataValidation>
  </dataValidation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zoomScale="90" zoomScaleNormal="90" workbookViewId="0">
      <selection activeCell="D29" sqref="D29:F38"/>
    </sheetView>
  </sheetViews>
  <sheetFormatPr baseColWidth="10" defaultRowHeight="14.4" x14ac:dyDescent="0.3"/>
  <sheetData>
    <row r="1" spans="1:10" x14ac:dyDescent="0.3">
      <c r="A1" s="44" t="s">
        <v>90</v>
      </c>
      <c r="B1" s="45"/>
      <c r="C1" s="45"/>
      <c r="D1" s="45"/>
      <c r="E1" s="45"/>
      <c r="F1" s="45"/>
      <c r="G1" s="46"/>
    </row>
    <row r="2" spans="1:10" ht="15" thickBot="1" x14ac:dyDescent="0.35">
      <c r="A2" s="47"/>
      <c r="B2" s="48"/>
      <c r="C2" s="48"/>
      <c r="D2" s="48"/>
      <c r="E2" s="48"/>
      <c r="F2" s="48"/>
      <c r="G2" s="49"/>
    </row>
    <row r="3" spans="1:10" ht="15" thickBot="1" x14ac:dyDescent="0.35"/>
    <row r="4" spans="1:10" ht="15" thickBot="1" x14ac:dyDescent="0.35">
      <c r="A4" s="50" t="s">
        <v>91</v>
      </c>
      <c r="B4" s="51"/>
      <c r="C4" s="51"/>
      <c r="D4" s="51"/>
      <c r="E4" s="51"/>
      <c r="F4" s="51"/>
      <c r="G4" s="52"/>
    </row>
    <row r="5" spans="1:10" x14ac:dyDescent="0.3">
      <c r="A5" s="3" t="s">
        <v>0</v>
      </c>
      <c r="B5" s="4"/>
      <c r="C5" s="4"/>
      <c r="D5" s="4" t="s">
        <v>1</v>
      </c>
      <c r="E5" s="4" t="s">
        <v>112</v>
      </c>
      <c r="F5" s="53" t="s">
        <v>98</v>
      </c>
      <c r="G5" s="54"/>
    </row>
    <row r="6" spans="1:10" ht="15" thickBot="1" x14ac:dyDescent="0.35">
      <c r="A6" s="3" t="s">
        <v>2</v>
      </c>
      <c r="B6" s="4"/>
      <c r="C6" s="4"/>
      <c r="D6" s="4" t="s">
        <v>3</v>
      </c>
      <c r="E6" s="4"/>
      <c r="F6" s="4"/>
      <c r="G6" s="5"/>
      <c r="I6" s="7"/>
    </row>
    <row r="7" spans="1:10" x14ac:dyDescent="0.3">
      <c r="A7" s="3" t="s">
        <v>4</v>
      </c>
      <c r="B7" s="4"/>
      <c r="C7" s="4"/>
      <c r="D7" s="4" t="s">
        <v>5</v>
      </c>
      <c r="E7" s="4"/>
      <c r="F7" s="4" t="s">
        <v>207</v>
      </c>
      <c r="G7" t="s">
        <v>170</v>
      </c>
      <c r="H7" s="18" t="s">
        <v>206</v>
      </c>
      <c r="I7" t="s">
        <v>200</v>
      </c>
      <c r="J7" s="3"/>
    </row>
    <row r="8" spans="1:10" x14ac:dyDescent="0.3">
      <c r="A8" s="3" t="s">
        <v>6</v>
      </c>
      <c r="B8" s="4"/>
      <c r="C8" s="4"/>
      <c r="D8" s="4" t="s">
        <v>7</v>
      </c>
      <c r="E8" s="4"/>
      <c r="F8" s="4"/>
      <c r="G8" t="s">
        <v>173</v>
      </c>
      <c r="H8" s="4"/>
      <c r="I8" t="s">
        <v>208</v>
      </c>
      <c r="J8" s="3"/>
    </row>
    <row r="9" spans="1:10" ht="15" thickBot="1" x14ac:dyDescent="0.35">
      <c r="A9" s="6" t="s">
        <v>8</v>
      </c>
      <c r="B9" s="7"/>
      <c r="C9" s="7"/>
      <c r="D9" s="7" t="s">
        <v>9</v>
      </c>
      <c r="E9" s="7"/>
      <c r="F9" s="7"/>
      <c r="G9" t="s">
        <v>208</v>
      </c>
      <c r="H9" s="7"/>
      <c r="I9" t="s">
        <v>208</v>
      </c>
      <c r="J9" s="3"/>
    </row>
    <row r="10" spans="1:10" ht="15" thickBot="1" x14ac:dyDescent="0.35">
      <c r="A10" s="4"/>
      <c r="B10" s="4"/>
      <c r="C10" s="4"/>
      <c r="D10" s="4"/>
      <c r="E10" s="4"/>
      <c r="F10" s="4"/>
      <c r="G10" s="18"/>
      <c r="I10" s="18"/>
    </row>
    <row r="11" spans="1:10" ht="15" thickBot="1" x14ac:dyDescent="0.35">
      <c r="A11" s="55" t="s">
        <v>92</v>
      </c>
      <c r="B11" s="56"/>
      <c r="C11" s="57"/>
      <c r="D11">
        <f>19-SUM(B13:B15,D13:D15,F13:F15)</f>
        <v>0</v>
      </c>
      <c r="H11" s="59" t="s">
        <v>1</v>
      </c>
      <c r="I11" s="58" t="str">
        <f>F5</f>
        <v>Völva</v>
      </c>
    </row>
    <row r="12" spans="1:10" ht="15.6" thickBot="1" x14ac:dyDescent="0.35">
      <c r="A12" s="40" t="s">
        <v>10</v>
      </c>
      <c r="B12" s="41"/>
      <c r="C12" s="40" t="s">
        <v>11</v>
      </c>
      <c r="D12" s="41"/>
      <c r="E12" s="40" t="s">
        <v>12</v>
      </c>
      <c r="F12" s="41"/>
      <c r="H12" s="63" t="str">
        <f>VLOOKUP(I11,Infos!B43:I60,8,FALSE)</f>
        <v>C'est un don qui se transmet de mère en fille dans certaines familles. C'est Odhin qui désigne ces lignées qui sont vouées au service de l'expression des dieux. Les volvä s'efforcent de mener des vies normales au sein de leur communauté, mais elles portent également la voix des Ases et des Vanes et, à travers les sorts, répondent aux questions des membres du clan. Interpréter les signes, déduire la trame du destin dans les osselets, voilà un bien grand poids sur de frêles épaules.</v>
      </c>
      <c r="I12" s="63"/>
      <c r="J12" s="63"/>
    </row>
    <row r="13" spans="1:10" x14ac:dyDescent="0.3">
      <c r="A13" s="3" t="s">
        <v>13</v>
      </c>
      <c r="B13" s="5">
        <v>1</v>
      </c>
      <c r="C13" s="4" t="s">
        <v>14</v>
      </c>
      <c r="D13" s="4">
        <v>3</v>
      </c>
      <c r="E13" s="3" t="s">
        <v>15</v>
      </c>
      <c r="F13" s="5">
        <v>2</v>
      </c>
      <c r="H13" s="63"/>
      <c r="I13" s="63"/>
      <c r="J13" s="63"/>
    </row>
    <row r="14" spans="1:10" x14ac:dyDescent="0.3">
      <c r="A14" s="3" t="s">
        <v>16</v>
      </c>
      <c r="B14" s="5">
        <v>2</v>
      </c>
      <c r="C14" s="4" t="s">
        <v>17</v>
      </c>
      <c r="D14" s="4">
        <v>2</v>
      </c>
      <c r="E14" s="3" t="s">
        <v>18</v>
      </c>
      <c r="F14" s="5">
        <v>3</v>
      </c>
      <c r="H14" s="63"/>
      <c r="I14" s="63"/>
      <c r="J14" s="63"/>
    </row>
    <row r="15" spans="1:10" ht="15" thickBot="1" x14ac:dyDescent="0.35">
      <c r="A15" s="6" t="s">
        <v>19</v>
      </c>
      <c r="B15" s="8">
        <v>2</v>
      </c>
      <c r="C15" s="7" t="s">
        <v>20</v>
      </c>
      <c r="D15" s="7">
        <v>3</v>
      </c>
      <c r="E15" s="6" t="s">
        <v>21</v>
      </c>
      <c r="F15" s="8">
        <v>1</v>
      </c>
      <c r="H15" s="63"/>
      <c r="I15" s="63"/>
      <c r="J15" s="63"/>
    </row>
    <row r="16" spans="1:10" ht="15" thickBot="1" x14ac:dyDescent="0.35">
      <c r="E16" s="4"/>
      <c r="F16" s="4"/>
      <c r="H16" s="63"/>
      <c r="I16" s="63"/>
      <c r="J16" s="63"/>
    </row>
    <row r="17" spans="1:10" x14ac:dyDescent="0.3">
      <c r="A17" s="1" t="s">
        <v>22</v>
      </c>
      <c r="B17" s="2">
        <f>SUM(B13:B15)*3+SUM(D13:D15)*2+SUM(F13:F15)</f>
        <v>37</v>
      </c>
      <c r="C17" s="1" t="s">
        <v>23</v>
      </c>
      <c r="D17" s="2">
        <f>IF(F5="Berserkir",(B14+D15+F14),IF(G7="Initié",(B14+D13+F14),((B14+D15+F14)/2)))</f>
        <v>8</v>
      </c>
      <c r="E17" s="1" t="s">
        <v>24</v>
      </c>
      <c r="F17" s="2"/>
      <c r="H17" s="63"/>
      <c r="I17" s="63"/>
      <c r="J17" s="63"/>
    </row>
    <row r="18" spans="1:10" x14ac:dyDescent="0.3">
      <c r="A18" s="13" t="s">
        <v>87</v>
      </c>
      <c r="B18" s="5">
        <f>SUM(B13)*2+SUM(B14)</f>
        <v>4</v>
      </c>
      <c r="C18" s="13" t="s">
        <v>88</v>
      </c>
      <c r="D18" s="5">
        <f>SUM(B15+B14)</f>
        <v>4</v>
      </c>
      <c r="E18" s="3"/>
      <c r="F18" s="5"/>
      <c r="H18" s="63"/>
      <c r="I18" s="63"/>
      <c r="J18" s="63"/>
    </row>
    <row r="19" spans="1:10" ht="15" thickBot="1" x14ac:dyDescent="0.35">
      <c r="A19" s="6" t="s">
        <v>25</v>
      </c>
      <c r="B19" s="8">
        <f>SUM(B15)+SUM(B14)</f>
        <v>4</v>
      </c>
      <c r="C19" s="6" t="s">
        <v>26</v>
      </c>
      <c r="D19" s="8"/>
      <c r="E19" s="6"/>
      <c r="F19" s="8"/>
      <c r="H19" s="63"/>
      <c r="I19" s="63"/>
      <c r="J19" s="63"/>
    </row>
    <row r="20" spans="1:10" ht="15" thickBot="1" x14ac:dyDescent="0.35">
      <c r="H20" s="63"/>
      <c r="I20" s="63"/>
      <c r="J20" s="63"/>
    </row>
    <row r="21" spans="1:10" ht="15.6" thickBot="1" x14ac:dyDescent="0.35">
      <c r="A21" s="40" t="s">
        <v>27</v>
      </c>
      <c r="B21" s="41"/>
      <c r="C21" s="40" t="s">
        <v>28</v>
      </c>
      <c r="D21" s="41"/>
      <c r="E21" s="40" t="s">
        <v>29</v>
      </c>
      <c r="F21" s="41"/>
      <c r="H21" s="63"/>
      <c r="I21" s="63"/>
      <c r="J21" s="63"/>
    </row>
    <row r="22" spans="1:10" x14ac:dyDescent="0.3">
      <c r="A22" s="3" t="s">
        <v>30</v>
      </c>
      <c r="B22" s="5">
        <f>SUM(D13:D14,F14)</f>
        <v>8</v>
      </c>
      <c r="C22" s="3" t="s">
        <v>31</v>
      </c>
      <c r="D22" s="5">
        <f>SUM(B14:B15,F14)</f>
        <v>7</v>
      </c>
      <c r="E22" s="3" t="s">
        <v>31</v>
      </c>
      <c r="F22" s="5">
        <f>SUM(D15,D13,F14)</f>
        <v>9</v>
      </c>
      <c r="H22" s="63"/>
      <c r="I22" s="63"/>
      <c r="J22" s="63"/>
    </row>
    <row r="23" spans="1:10" x14ac:dyDescent="0.3">
      <c r="A23" s="3" t="s">
        <v>32</v>
      </c>
      <c r="B23" s="5"/>
      <c r="C23" s="3"/>
      <c r="D23" s="5"/>
      <c r="E23" s="3"/>
      <c r="F23" s="5"/>
      <c r="H23" s="63"/>
      <c r="I23" s="63"/>
      <c r="J23" s="63"/>
    </row>
    <row r="24" spans="1:10" x14ac:dyDescent="0.3">
      <c r="A24" s="3" t="s">
        <v>33</v>
      </c>
      <c r="B24" s="5"/>
      <c r="C24" s="3" t="s">
        <v>33</v>
      </c>
      <c r="D24" s="5"/>
      <c r="E24" s="3" t="s">
        <v>33</v>
      </c>
      <c r="F24" s="5"/>
      <c r="H24" s="63"/>
      <c r="I24" s="63"/>
      <c r="J24" s="63"/>
    </row>
    <row r="25" spans="1:10" ht="15" thickBot="1" x14ac:dyDescent="0.35">
      <c r="A25" s="6" t="s">
        <v>34</v>
      </c>
      <c r="B25" s="8">
        <f>SUM(B22:B24)</f>
        <v>8</v>
      </c>
      <c r="C25" s="6" t="s">
        <v>34</v>
      </c>
      <c r="D25" s="8">
        <f>SUM(D22:D24)</f>
        <v>7</v>
      </c>
      <c r="E25" s="6" t="s">
        <v>34</v>
      </c>
      <c r="F25" s="8">
        <f>SUM(F22:F24)</f>
        <v>9</v>
      </c>
      <c r="H25" s="63"/>
      <c r="I25" s="63"/>
      <c r="J25" s="63"/>
    </row>
    <row r="26" spans="1:10" ht="15" thickBot="1" x14ac:dyDescent="0.35">
      <c r="H26" s="63"/>
      <c r="I26" s="63"/>
      <c r="J26" s="63"/>
    </row>
    <row r="27" spans="1:10" ht="15" thickBot="1" x14ac:dyDescent="0.35">
      <c r="A27" s="42" t="s">
        <v>35</v>
      </c>
      <c r="B27" s="43"/>
    </row>
    <row r="28" spans="1:10" ht="15.6" thickBot="1" x14ac:dyDescent="0.35">
      <c r="A28" s="26" t="s">
        <v>259</v>
      </c>
      <c r="B28" s="27"/>
      <c r="C28" s="28"/>
      <c r="D28" s="26" t="s">
        <v>263</v>
      </c>
      <c r="E28" s="27"/>
      <c r="F28" s="28"/>
      <c r="G28" s="26" t="s">
        <v>268</v>
      </c>
      <c r="H28" s="27"/>
      <c r="I28" s="28"/>
    </row>
    <row r="29" spans="1:10" ht="14.4" customHeight="1" x14ac:dyDescent="0.3">
      <c r="A29" s="29" t="str">
        <f>VLOOKUP(A28,Infos!A1:B14,2,FALSE)</f>
        <v>Cette rune est exclusivement positive. Elle est le signe de la bénédiction d'Odhinn. Elle signe une grande inspiration scaldique ou magique, ou simplement qu'Odhinn l'a déjà distingué parmi les mortels, ce qui ne va pas forcément sans inconvénients. Le PJ peut être un grand scalde ou un mage réputé ou même un berserkr particulièrement puissant s'il choisit le don correspondant.</v>
      </c>
      <c r="B29" s="30"/>
      <c r="C29" s="31"/>
      <c r="D29" s="29" t="str">
        <f>VLOOKUP(D28,Infos!A16:B25,2,FALSE)</f>
        <v>Algiz est la plus puissante rune de protection contre les énergies maléfiques, les pièges, les créatures surnaturelles. Le PJ est protégé contre les influences maléfiques, les tentatives de manipulations, les malédications quel que soit le sort. Est-ce une ascendance surnaturelle du PJ, une protection divine, ou juste la droiture inée du PJ qui lui attire cette protection, au MJ d'en décider selon le personnage joué. Mais comme pour Iwaz, si le PJ trahit, brise un serment ou refuse d'assumer son Destin ou utilise le Sjedr, le Galdr ou les Runes pour lancer une malédiction, l'influence de la rune cesse définitivement.</v>
      </c>
      <c r="E29" s="30"/>
      <c r="F29" s="31"/>
      <c r="G29" s="29" t="str">
        <f>VLOOKUP(G28,Infos!A27:B39,2,FALSE)</f>
        <v>Le PJ peut subir une naissance non désirée, ou/et un mariage malheureux, contraignant, ou avoir des enfants trop faibles à la naissance, qu'il lui faudra exposer.</v>
      </c>
      <c r="H29" s="30"/>
      <c r="I29" s="31"/>
    </row>
    <row r="30" spans="1:10" x14ac:dyDescent="0.3">
      <c r="A30" s="32"/>
      <c r="B30" s="33"/>
      <c r="C30" s="34"/>
      <c r="D30" s="32"/>
      <c r="E30" s="33"/>
      <c r="F30" s="34"/>
      <c r="G30" s="32"/>
      <c r="H30" s="33"/>
      <c r="I30" s="34"/>
    </row>
    <row r="31" spans="1:10" x14ac:dyDescent="0.3">
      <c r="A31" s="32"/>
      <c r="B31" s="33"/>
      <c r="C31" s="34"/>
      <c r="D31" s="32"/>
      <c r="E31" s="33"/>
      <c r="F31" s="34"/>
      <c r="G31" s="32"/>
      <c r="H31" s="33"/>
      <c r="I31" s="34"/>
    </row>
    <row r="32" spans="1:10" x14ac:dyDescent="0.3">
      <c r="A32" s="32"/>
      <c r="B32" s="33"/>
      <c r="C32" s="34"/>
      <c r="D32" s="32"/>
      <c r="E32" s="33"/>
      <c r="F32" s="34"/>
      <c r="G32" s="32"/>
      <c r="H32" s="33"/>
      <c r="I32" s="34"/>
    </row>
    <row r="33" spans="1:9" x14ac:dyDescent="0.3">
      <c r="A33" s="32"/>
      <c r="B33" s="33"/>
      <c r="C33" s="34"/>
      <c r="D33" s="32"/>
      <c r="E33" s="33"/>
      <c r="F33" s="34"/>
      <c r="G33" s="32"/>
      <c r="H33" s="33"/>
      <c r="I33" s="34"/>
    </row>
    <row r="34" spans="1:9" x14ac:dyDescent="0.3">
      <c r="A34" s="32"/>
      <c r="B34" s="33"/>
      <c r="C34" s="34"/>
      <c r="D34" s="32"/>
      <c r="E34" s="33"/>
      <c r="F34" s="34"/>
      <c r="G34" s="32"/>
      <c r="H34" s="33"/>
      <c r="I34" s="34"/>
    </row>
    <row r="35" spans="1:9" x14ac:dyDescent="0.3">
      <c r="A35" s="32"/>
      <c r="B35" s="33"/>
      <c r="C35" s="34"/>
      <c r="D35" s="32"/>
      <c r="E35" s="33"/>
      <c r="F35" s="34"/>
      <c r="G35" s="32"/>
      <c r="H35" s="33"/>
      <c r="I35" s="34"/>
    </row>
    <row r="36" spans="1:9" x14ac:dyDescent="0.3">
      <c r="A36" s="32"/>
      <c r="B36" s="33"/>
      <c r="C36" s="34"/>
      <c r="D36" s="32"/>
      <c r="E36" s="33"/>
      <c r="F36" s="34"/>
      <c r="G36" s="32"/>
      <c r="H36" s="33"/>
      <c r="I36" s="34"/>
    </row>
    <row r="37" spans="1:9" x14ac:dyDescent="0.3">
      <c r="A37" s="32"/>
      <c r="B37" s="33"/>
      <c r="C37" s="34"/>
      <c r="D37" s="32"/>
      <c r="E37" s="33"/>
      <c r="F37" s="34"/>
      <c r="G37" s="32"/>
      <c r="H37" s="33"/>
      <c r="I37" s="34"/>
    </row>
    <row r="38" spans="1:9" ht="15" thickBot="1" x14ac:dyDescent="0.35">
      <c r="A38" s="35"/>
      <c r="B38" s="36"/>
      <c r="C38" s="37"/>
      <c r="D38" s="35"/>
      <c r="E38" s="36"/>
      <c r="F38" s="37"/>
      <c r="G38" s="35"/>
      <c r="H38" s="36"/>
      <c r="I38" s="37"/>
    </row>
    <row r="39" spans="1:9" ht="15" thickBot="1" x14ac:dyDescent="0.35"/>
    <row r="40" spans="1:9" ht="15" thickBot="1" x14ac:dyDescent="0.35">
      <c r="A40" s="23" t="s">
        <v>36</v>
      </c>
      <c r="B40" s="25"/>
      <c r="C40" s="12">
        <f>35-(SUM(B50,F43,D49,D51,F48)+(SUM(B41:B49,B51:B55,D41:D48,D50,D52:D55,F41:F42,F49:F55)*2))</f>
        <v>0</v>
      </c>
    </row>
    <row r="41" spans="1:9" x14ac:dyDescent="0.3">
      <c r="A41" s="1" t="s">
        <v>37</v>
      </c>
      <c r="B41" s="2">
        <v>0</v>
      </c>
      <c r="C41" s="18" t="s">
        <v>38</v>
      </c>
      <c r="D41" s="2">
        <v>0</v>
      </c>
      <c r="E41" s="1" t="s">
        <v>39</v>
      </c>
      <c r="F41" s="2">
        <v>0</v>
      </c>
      <c r="G41" s="38" t="s">
        <v>147</v>
      </c>
      <c r="H41" s="39"/>
    </row>
    <row r="42" spans="1:9" x14ac:dyDescent="0.3">
      <c r="A42" s="3" t="s">
        <v>40</v>
      </c>
      <c r="B42" s="5">
        <v>0</v>
      </c>
      <c r="C42" s="4" t="s">
        <v>41</v>
      </c>
      <c r="D42" s="5">
        <v>0</v>
      </c>
      <c r="E42" s="3" t="s">
        <v>42</v>
      </c>
      <c r="F42" s="5">
        <v>2</v>
      </c>
      <c r="G42" s="21" t="str">
        <f>VLOOKUP(F5,Infos!B43:C60,2,FALSE)</f>
        <v>Empathie</v>
      </c>
      <c r="H42" s="22"/>
    </row>
    <row r="43" spans="1:9" x14ac:dyDescent="0.3">
      <c r="A43" s="3" t="s">
        <v>43</v>
      </c>
      <c r="B43" s="5">
        <v>0</v>
      </c>
      <c r="C43" s="4" t="s">
        <v>44</v>
      </c>
      <c r="D43" s="5">
        <v>0</v>
      </c>
      <c r="E43" s="3" t="s">
        <v>45</v>
      </c>
      <c r="F43" s="5">
        <v>6</v>
      </c>
      <c r="G43" s="21" t="str">
        <f>VLOOKUP(F5,Infos!B43:D60,3,FALSE)</f>
        <v>Savoirs</v>
      </c>
      <c r="H43" s="22"/>
    </row>
    <row r="44" spans="1:9" x14ac:dyDescent="0.3">
      <c r="A44" s="3" t="s">
        <v>46</v>
      </c>
      <c r="B44" s="5">
        <v>0</v>
      </c>
      <c r="C44" s="4" t="s">
        <v>47</v>
      </c>
      <c r="D44" s="5">
        <v>0</v>
      </c>
      <c r="E44" s="3"/>
      <c r="F44" s="5"/>
      <c r="G44" s="21" t="str">
        <f>VLOOKUP(F5,Infos!B43:E60,4,FALSE)</f>
        <v>Superstition</v>
      </c>
      <c r="H44" s="22"/>
    </row>
    <row r="45" spans="1:9" x14ac:dyDescent="0.3">
      <c r="A45" s="3" t="s">
        <v>48</v>
      </c>
      <c r="B45" s="5">
        <v>2</v>
      </c>
      <c r="C45" s="4" t="s">
        <v>49</v>
      </c>
      <c r="D45" s="5">
        <v>0</v>
      </c>
      <c r="E45" s="3"/>
      <c r="F45" s="5"/>
      <c r="G45" s="21" t="str">
        <f>VLOOKUP(F5,Infos!B43:F60,5,FALSE)</f>
        <v>1 compétence martiale au choix</v>
      </c>
      <c r="H45" s="22"/>
    </row>
    <row r="46" spans="1:9" x14ac:dyDescent="0.3">
      <c r="A46" s="3" t="s">
        <v>50</v>
      </c>
      <c r="B46" s="5">
        <v>0</v>
      </c>
      <c r="C46" s="4" t="s">
        <v>51</v>
      </c>
      <c r="D46" s="5">
        <v>0</v>
      </c>
      <c r="E46" s="3"/>
      <c r="F46" s="5"/>
      <c r="G46" s="21" t="str">
        <f>VLOOKUP(F5,Infos!B43:G60,6,FALSE)</f>
        <v>1 compétence magique au choix (Sejdr, Galdr ou Runes)</v>
      </c>
      <c r="H46" s="22"/>
    </row>
    <row r="47" spans="1:9" x14ac:dyDescent="0.3">
      <c r="A47" s="3" t="s">
        <v>52</v>
      </c>
      <c r="B47" s="5">
        <v>0</v>
      </c>
      <c r="C47" s="4" t="s">
        <v>53</v>
      </c>
      <c r="D47" s="5">
        <v>0</v>
      </c>
      <c r="E47" s="3"/>
      <c r="F47" s="5"/>
    </row>
    <row r="48" spans="1:9" x14ac:dyDescent="0.3">
      <c r="A48" s="3" t="s">
        <v>54</v>
      </c>
      <c r="B48" s="5">
        <v>0</v>
      </c>
      <c r="C48" s="4" t="s">
        <v>55</v>
      </c>
      <c r="D48" s="5">
        <v>1</v>
      </c>
      <c r="E48" s="3" t="s">
        <v>56</v>
      </c>
      <c r="F48" s="5">
        <v>4</v>
      </c>
    </row>
    <row r="49" spans="1:10" x14ac:dyDescent="0.3">
      <c r="A49" s="3" t="s">
        <v>57</v>
      </c>
      <c r="B49" s="5">
        <v>0</v>
      </c>
      <c r="C49" s="4" t="s">
        <v>58</v>
      </c>
      <c r="D49" s="5">
        <v>3</v>
      </c>
      <c r="E49" s="3" t="s">
        <v>59</v>
      </c>
      <c r="F49" s="5">
        <v>0</v>
      </c>
    </row>
    <row r="50" spans="1:10" x14ac:dyDescent="0.3">
      <c r="A50" s="3" t="s">
        <v>60</v>
      </c>
      <c r="B50" s="5">
        <v>3</v>
      </c>
      <c r="C50" s="4" t="s">
        <v>61</v>
      </c>
      <c r="D50" s="5">
        <v>0</v>
      </c>
      <c r="E50" s="3" t="s">
        <v>62</v>
      </c>
      <c r="F50" s="5">
        <v>0</v>
      </c>
    </row>
    <row r="51" spans="1:10" x14ac:dyDescent="0.3">
      <c r="A51" s="3" t="s">
        <v>63</v>
      </c>
      <c r="B51" s="5">
        <v>0</v>
      </c>
      <c r="C51" s="4" t="s">
        <v>64</v>
      </c>
      <c r="D51" s="5">
        <v>3</v>
      </c>
      <c r="E51" s="3" t="s">
        <v>65</v>
      </c>
      <c r="F51" s="5">
        <v>0</v>
      </c>
    </row>
    <row r="52" spans="1:10" x14ac:dyDescent="0.3">
      <c r="A52" s="3" t="s">
        <v>66</v>
      </c>
      <c r="B52" s="5">
        <v>0</v>
      </c>
      <c r="C52" s="4" t="s">
        <v>67</v>
      </c>
      <c r="D52" s="5">
        <v>1</v>
      </c>
      <c r="E52" s="3" t="s">
        <v>68</v>
      </c>
      <c r="F52" s="5">
        <v>0</v>
      </c>
    </row>
    <row r="53" spans="1:10" x14ac:dyDescent="0.3">
      <c r="A53" s="3" t="s">
        <v>69</v>
      </c>
      <c r="B53" s="5">
        <v>0</v>
      </c>
      <c r="C53" s="4" t="s">
        <v>70</v>
      </c>
      <c r="D53" s="5">
        <v>0</v>
      </c>
      <c r="E53" s="3" t="s">
        <v>71</v>
      </c>
      <c r="F53" s="5">
        <v>0</v>
      </c>
    </row>
    <row r="54" spans="1:10" x14ac:dyDescent="0.3">
      <c r="A54" s="3" t="s">
        <v>72</v>
      </c>
      <c r="B54" s="5">
        <v>0</v>
      </c>
      <c r="C54" s="4" t="s">
        <v>73</v>
      </c>
      <c r="D54" s="5">
        <v>0</v>
      </c>
      <c r="E54" s="3" t="s">
        <v>74</v>
      </c>
      <c r="F54" s="5">
        <v>0</v>
      </c>
    </row>
    <row r="55" spans="1:10" ht="15" thickBot="1" x14ac:dyDescent="0.35">
      <c r="A55" s="6" t="s">
        <v>75</v>
      </c>
      <c r="B55" s="8">
        <v>0</v>
      </c>
      <c r="C55" s="7" t="s">
        <v>76</v>
      </c>
      <c r="D55" s="8">
        <v>2</v>
      </c>
      <c r="E55" s="6" t="s">
        <v>77</v>
      </c>
      <c r="F55" s="8">
        <v>0</v>
      </c>
    </row>
    <row r="56" spans="1:10" ht="15" thickBot="1" x14ac:dyDescent="0.35"/>
    <row r="57" spans="1:10" ht="15" thickBot="1" x14ac:dyDescent="0.35">
      <c r="A57" s="23" t="s">
        <v>78</v>
      </c>
      <c r="B57" s="24"/>
      <c r="C57" s="24"/>
      <c r="D57" s="24"/>
      <c r="E57" s="25"/>
      <c r="G57" s="1" t="s">
        <v>284</v>
      </c>
      <c r="H57" s="18"/>
      <c r="I57" s="18"/>
      <c r="J57" s="2"/>
    </row>
    <row r="58" spans="1:10" ht="15" thickBot="1" x14ac:dyDescent="0.35">
      <c r="A58" s="9" t="s">
        <v>79</v>
      </c>
      <c r="B58" s="11" t="s">
        <v>80</v>
      </c>
      <c r="C58" s="11" t="s">
        <v>81</v>
      </c>
      <c r="D58" s="11" t="s">
        <v>82</v>
      </c>
      <c r="E58" s="10" t="s">
        <v>83</v>
      </c>
      <c r="G58" s="3"/>
      <c r="H58" s="4"/>
      <c r="I58" s="4"/>
      <c r="J58" s="5"/>
    </row>
    <row r="59" spans="1:10" x14ac:dyDescent="0.3">
      <c r="A59" s="3" t="s">
        <v>289</v>
      </c>
      <c r="B59" s="4"/>
      <c r="C59" s="4"/>
      <c r="D59" s="4"/>
      <c r="E59" s="5"/>
      <c r="G59" s="3"/>
      <c r="H59" s="4"/>
      <c r="I59" s="4"/>
      <c r="J59" s="5"/>
    </row>
    <row r="60" spans="1:10" x14ac:dyDescent="0.3">
      <c r="A60" s="3" t="s">
        <v>290</v>
      </c>
      <c r="B60" s="4"/>
      <c r="C60" s="4"/>
      <c r="D60" s="4"/>
      <c r="E60" s="5"/>
      <c r="G60" s="3"/>
      <c r="H60" s="4"/>
      <c r="I60" s="4"/>
      <c r="J60" s="5"/>
    </row>
    <row r="61" spans="1:10" ht="15" thickBot="1" x14ac:dyDescent="0.35">
      <c r="A61" s="3" t="s">
        <v>291</v>
      </c>
      <c r="B61" s="4"/>
      <c r="C61" s="4"/>
      <c r="D61" s="4"/>
      <c r="E61" s="5"/>
      <c r="G61" s="6"/>
      <c r="H61" s="7"/>
      <c r="I61" s="7"/>
      <c r="J61" s="8"/>
    </row>
    <row r="62" spans="1:10" ht="15" thickBot="1" x14ac:dyDescent="0.35">
      <c r="A62" s="3" t="s">
        <v>292</v>
      </c>
      <c r="B62" s="4"/>
      <c r="C62" s="4"/>
      <c r="D62" s="4"/>
      <c r="E62" s="5"/>
    </row>
    <row r="63" spans="1:10" x14ac:dyDescent="0.3">
      <c r="A63" s="3" t="s">
        <v>293</v>
      </c>
      <c r="B63" s="4"/>
      <c r="C63" s="4"/>
      <c r="D63" s="4"/>
      <c r="E63" s="5"/>
      <c r="G63" s="1" t="s">
        <v>285</v>
      </c>
      <c r="H63" s="18"/>
      <c r="I63" s="18"/>
      <c r="J63" s="2"/>
    </row>
    <row r="64" spans="1:10" x14ac:dyDescent="0.3">
      <c r="A64" s="3" t="s">
        <v>294</v>
      </c>
      <c r="B64" s="4"/>
      <c r="C64" s="4"/>
      <c r="D64" s="4"/>
      <c r="E64" s="5"/>
      <c r="G64" s="3" t="s">
        <v>287</v>
      </c>
      <c r="H64" s="4"/>
      <c r="I64" s="4"/>
      <c r="J64" s="5"/>
    </row>
    <row r="65" spans="1:10" x14ac:dyDescent="0.3">
      <c r="A65" s="3"/>
      <c r="B65" s="4"/>
      <c r="C65" s="4"/>
      <c r="D65" s="4"/>
      <c r="E65" s="5"/>
      <c r="G65" s="3" t="s">
        <v>288</v>
      </c>
      <c r="H65" s="4"/>
      <c r="I65" s="4"/>
      <c r="J65" s="5"/>
    </row>
    <row r="66" spans="1:10" x14ac:dyDescent="0.3">
      <c r="A66" s="3"/>
      <c r="B66" s="4"/>
      <c r="C66" s="4"/>
      <c r="D66" s="4"/>
      <c r="E66" s="5"/>
      <c r="G66" s="3" t="s">
        <v>286</v>
      </c>
      <c r="H66" s="4"/>
      <c r="I66" s="4"/>
      <c r="J66" s="5"/>
    </row>
    <row r="67" spans="1:10" x14ac:dyDescent="0.3">
      <c r="A67" s="3"/>
      <c r="B67" s="4"/>
      <c r="C67" s="4"/>
      <c r="D67" s="4"/>
      <c r="E67" s="5"/>
      <c r="G67" s="3"/>
      <c r="H67" s="4"/>
      <c r="I67" s="4"/>
      <c r="J67" s="5"/>
    </row>
    <row r="68" spans="1:10" ht="15" thickBot="1" x14ac:dyDescent="0.35">
      <c r="A68" s="3"/>
      <c r="B68" s="4"/>
      <c r="C68" s="4"/>
      <c r="D68" s="4"/>
      <c r="E68" s="5"/>
      <c r="G68" s="6"/>
      <c r="H68" s="7"/>
      <c r="I68" s="7"/>
      <c r="J68" s="8"/>
    </row>
    <row r="69" spans="1:10" ht="15" thickBot="1" x14ac:dyDescent="0.35">
      <c r="A69" s="6"/>
      <c r="B69" s="7"/>
      <c r="C69" s="7"/>
      <c r="D69" s="7"/>
      <c r="E69" s="8"/>
    </row>
  </sheetData>
  <mergeCells count="26">
    <mergeCell ref="H12:J26"/>
    <mergeCell ref="A1:G2"/>
    <mergeCell ref="A4:G4"/>
    <mergeCell ref="F5:G5"/>
    <mergeCell ref="A11:C11"/>
    <mergeCell ref="A12:B12"/>
    <mergeCell ref="C12:D12"/>
    <mergeCell ref="E12:F12"/>
    <mergeCell ref="A21:B21"/>
    <mergeCell ref="C21:D21"/>
    <mergeCell ref="E21:F21"/>
    <mergeCell ref="A27:B27"/>
    <mergeCell ref="A28:C28"/>
    <mergeCell ref="D28:F28"/>
    <mergeCell ref="A57:E57"/>
    <mergeCell ref="G28:I28"/>
    <mergeCell ref="A29:C38"/>
    <mergeCell ref="D29:F38"/>
    <mergeCell ref="G29:I38"/>
    <mergeCell ref="A40:B40"/>
    <mergeCell ref="G41:H41"/>
    <mergeCell ref="G42:H42"/>
    <mergeCell ref="G43:H43"/>
    <mergeCell ref="G44:H44"/>
    <mergeCell ref="G45:H45"/>
    <mergeCell ref="G46:H46"/>
  </mergeCells>
  <dataValidations count="8">
    <dataValidation type="list" allowBlank="1" showInputMessage="1" showErrorMessage="1" sqref="I7:I9">
      <formula1>Faiblesses</formula1>
    </dataValidation>
    <dataValidation type="list" allowBlank="1" showInputMessage="1" showErrorMessage="1" sqref="G7:G9">
      <formula1>Dons</formula1>
    </dataValidation>
    <dataValidation type="list" allowBlank="1" showInputMessage="1" showErrorMessage="1" sqref="B41:B55 D41:D55 F41:F43 F48:F55">
      <formula1>ptcarac</formula1>
    </dataValidation>
    <dataValidation type="list" allowBlank="1" showInputMessage="1" showErrorMessage="1" sqref="F5:G5">
      <formula1>INDIRECT(E5)</formula1>
    </dataValidation>
    <dataValidation type="list" allowBlank="1" showInputMessage="1" showErrorMessage="1" sqref="E5">
      <formula1>Archétypes</formula1>
    </dataValidation>
    <dataValidation type="list" allowBlank="1" showInputMessage="1" showErrorMessage="1" sqref="G28">
      <formula1>Tyr</formula1>
    </dataValidation>
    <dataValidation type="list" allowBlank="1" showInputMessage="1" showErrorMessage="1" sqref="D28:F28">
      <formula1>Heimdall</formula1>
    </dataValidation>
    <dataValidation type="list" allowBlank="1" showInputMessage="1" showErrorMessage="1" sqref="A28:C28">
      <formula1>Freyr</formula1>
    </dataValidation>
  </dataValidation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9"/>
  <sheetViews>
    <sheetView zoomScale="90" zoomScaleNormal="90" workbookViewId="0">
      <selection activeCell="E5" sqref="E5"/>
    </sheetView>
  </sheetViews>
  <sheetFormatPr baseColWidth="10" defaultRowHeight="14.4" x14ac:dyDescent="0.3"/>
  <sheetData>
    <row r="1" spans="1:10" x14ac:dyDescent="0.3">
      <c r="A1" s="44" t="s">
        <v>90</v>
      </c>
      <c r="B1" s="45"/>
      <c r="C1" s="45"/>
      <c r="D1" s="45"/>
      <c r="E1" s="45"/>
      <c r="F1" s="45"/>
      <c r="G1" s="46"/>
    </row>
    <row r="2" spans="1:10" ht="15" thickBot="1" x14ac:dyDescent="0.35">
      <c r="A2" s="47"/>
      <c r="B2" s="48"/>
      <c r="C2" s="48"/>
      <c r="D2" s="48"/>
      <c r="E2" s="48"/>
      <c r="F2" s="48"/>
      <c r="G2" s="49"/>
    </row>
    <row r="3" spans="1:10" ht="15" thickBot="1" x14ac:dyDescent="0.35"/>
    <row r="4" spans="1:10" ht="15" thickBot="1" x14ac:dyDescent="0.35">
      <c r="A4" s="50" t="s">
        <v>91</v>
      </c>
      <c r="B4" s="51"/>
      <c r="C4" s="51"/>
      <c r="D4" s="51"/>
      <c r="E4" s="51"/>
      <c r="F4" s="51"/>
      <c r="G4" s="52"/>
    </row>
    <row r="5" spans="1:10" x14ac:dyDescent="0.3">
      <c r="A5" s="3" t="s">
        <v>0</v>
      </c>
      <c r="B5" s="4"/>
      <c r="C5" s="4"/>
      <c r="D5" s="4" t="s">
        <v>1</v>
      </c>
      <c r="E5" s="4" t="s">
        <v>93</v>
      </c>
      <c r="F5" s="53" t="s">
        <v>93</v>
      </c>
      <c r="G5" s="54"/>
    </row>
    <row r="6" spans="1:10" ht="15" thickBot="1" x14ac:dyDescent="0.35">
      <c r="A6" s="3" t="s">
        <v>2</v>
      </c>
      <c r="B6" s="4"/>
      <c r="C6" s="4"/>
      <c r="D6" s="4" t="s">
        <v>3</v>
      </c>
      <c r="E6" s="4"/>
      <c r="F6" s="4"/>
      <c r="G6" s="5"/>
      <c r="I6" s="7"/>
    </row>
    <row r="7" spans="1:10" x14ac:dyDescent="0.3">
      <c r="A7" s="3" t="s">
        <v>4</v>
      </c>
      <c r="B7" s="4"/>
      <c r="C7" s="4"/>
      <c r="D7" s="4" t="s">
        <v>5</v>
      </c>
      <c r="E7" s="4"/>
      <c r="F7" s="4" t="s">
        <v>207</v>
      </c>
      <c r="G7" t="s">
        <v>208</v>
      </c>
      <c r="H7" s="18" t="s">
        <v>206</v>
      </c>
      <c r="I7" t="s">
        <v>208</v>
      </c>
      <c r="J7" s="3"/>
    </row>
    <row r="8" spans="1:10" x14ac:dyDescent="0.3">
      <c r="A8" s="3" t="s">
        <v>6</v>
      </c>
      <c r="B8" s="4"/>
      <c r="C8" s="4"/>
      <c r="D8" s="4" t="s">
        <v>7</v>
      </c>
      <c r="E8" s="4"/>
      <c r="F8" s="4"/>
      <c r="G8" t="s">
        <v>208</v>
      </c>
      <c r="H8" s="4"/>
      <c r="I8" t="s">
        <v>208</v>
      </c>
      <c r="J8" s="3"/>
    </row>
    <row r="9" spans="1:10" ht="15" thickBot="1" x14ac:dyDescent="0.35">
      <c r="A9" s="6" t="s">
        <v>8</v>
      </c>
      <c r="B9" s="7"/>
      <c r="C9" s="7"/>
      <c r="D9" s="7" t="s">
        <v>9</v>
      </c>
      <c r="E9" s="7"/>
      <c r="F9" s="7"/>
      <c r="G9" t="s">
        <v>208</v>
      </c>
      <c r="H9" s="7"/>
      <c r="I9" t="s">
        <v>208</v>
      </c>
      <c r="J9" s="3"/>
    </row>
    <row r="10" spans="1:10" ht="15" thickBot="1" x14ac:dyDescent="0.35">
      <c r="A10" s="4"/>
      <c r="B10" s="4"/>
      <c r="C10" s="4"/>
      <c r="D10" s="4"/>
      <c r="E10" s="4"/>
      <c r="F10" s="4"/>
      <c r="G10" s="18"/>
      <c r="I10" s="18"/>
    </row>
    <row r="11" spans="1:10" ht="15" thickBot="1" x14ac:dyDescent="0.35">
      <c r="A11" s="55" t="s">
        <v>92</v>
      </c>
      <c r="B11" s="56"/>
      <c r="C11" s="57"/>
      <c r="D11">
        <f>19-SUM(B13:B15,D13:D15,F13:F15)</f>
        <v>19</v>
      </c>
      <c r="H11" s="59" t="s">
        <v>1</v>
      </c>
      <c r="I11" s="58" t="str">
        <f>F5</f>
        <v>Archétypes</v>
      </c>
    </row>
    <row r="12" spans="1:10" ht="15.6" thickBot="1" x14ac:dyDescent="0.35">
      <c r="A12" s="40" t="s">
        <v>10</v>
      </c>
      <c r="B12" s="41"/>
      <c r="C12" s="40" t="s">
        <v>11</v>
      </c>
      <c r="D12" s="41"/>
      <c r="E12" s="40" t="s">
        <v>12</v>
      </c>
      <c r="F12" s="41"/>
      <c r="H12" s="63" t="e">
        <f>VLOOKUP(I11,Infos!B43:I60,8,FALSE)</f>
        <v>#N/A</v>
      </c>
      <c r="I12" s="63"/>
      <c r="J12" s="63"/>
    </row>
    <row r="13" spans="1:10" x14ac:dyDescent="0.3">
      <c r="A13" s="3" t="s">
        <v>13</v>
      </c>
      <c r="B13" s="5"/>
      <c r="C13" s="4" t="s">
        <v>14</v>
      </c>
      <c r="D13" s="4"/>
      <c r="E13" s="3" t="s">
        <v>15</v>
      </c>
      <c r="F13" s="5"/>
      <c r="H13" s="63"/>
      <c r="I13" s="63"/>
      <c r="J13" s="63"/>
    </row>
    <row r="14" spans="1:10" x14ac:dyDescent="0.3">
      <c r="A14" s="3" t="s">
        <v>16</v>
      </c>
      <c r="B14" s="5"/>
      <c r="C14" s="4" t="s">
        <v>17</v>
      </c>
      <c r="D14" s="4"/>
      <c r="E14" s="3" t="s">
        <v>18</v>
      </c>
      <c r="F14" s="5"/>
      <c r="H14" s="63"/>
      <c r="I14" s="63"/>
      <c r="J14" s="63"/>
    </row>
    <row r="15" spans="1:10" ht="15" thickBot="1" x14ac:dyDescent="0.35">
      <c r="A15" s="6" t="s">
        <v>19</v>
      </c>
      <c r="B15" s="8"/>
      <c r="C15" s="7" t="s">
        <v>20</v>
      </c>
      <c r="D15" s="7"/>
      <c r="E15" s="6" t="s">
        <v>21</v>
      </c>
      <c r="F15" s="8"/>
      <c r="H15" s="63"/>
      <c r="I15" s="63"/>
      <c r="J15" s="63"/>
    </row>
    <row r="16" spans="1:10" ht="15" thickBot="1" x14ac:dyDescent="0.35">
      <c r="E16" s="4"/>
      <c r="F16" s="4"/>
      <c r="H16" s="63"/>
      <c r="I16" s="63"/>
      <c r="J16" s="63"/>
    </row>
    <row r="17" spans="1:10" x14ac:dyDescent="0.3">
      <c r="A17" s="1" t="s">
        <v>22</v>
      </c>
      <c r="B17" s="2">
        <f>SUM(B13:B15)*3+SUM(D13:D15)*2+SUM(F13:F15)</f>
        <v>0</v>
      </c>
      <c r="C17" s="1" t="s">
        <v>23</v>
      </c>
      <c r="D17" s="2">
        <f>IF(F5="Berserkir",(B14+D15+F14),IF(G7="Initié",(B14+D13+F14),((B14+D15+F14)/2)))</f>
        <v>0</v>
      </c>
      <c r="E17" s="1" t="s">
        <v>24</v>
      </c>
      <c r="F17" s="2"/>
      <c r="H17" s="63"/>
      <c r="I17" s="63"/>
      <c r="J17" s="63"/>
    </row>
    <row r="18" spans="1:10" x14ac:dyDescent="0.3">
      <c r="A18" s="13" t="s">
        <v>87</v>
      </c>
      <c r="B18" s="5">
        <f>SUM(B13)*2+SUM(B14)</f>
        <v>0</v>
      </c>
      <c r="C18" s="13" t="s">
        <v>88</v>
      </c>
      <c r="D18" s="5">
        <f>SUM(B15+B14)</f>
        <v>0</v>
      </c>
      <c r="E18" s="3"/>
      <c r="F18" s="5"/>
      <c r="H18" s="63"/>
      <c r="I18" s="63"/>
      <c r="J18" s="63"/>
    </row>
    <row r="19" spans="1:10" ht="15" thickBot="1" x14ac:dyDescent="0.35">
      <c r="A19" s="6" t="s">
        <v>25</v>
      </c>
      <c r="B19" s="8">
        <f>SUM(B15)+SUM(B14)</f>
        <v>0</v>
      </c>
      <c r="C19" s="6" t="s">
        <v>26</v>
      </c>
      <c r="D19" s="8"/>
      <c r="E19" s="6"/>
      <c r="F19" s="8"/>
      <c r="H19" s="63"/>
      <c r="I19" s="63"/>
      <c r="J19" s="63"/>
    </row>
    <row r="20" spans="1:10" ht="15" thickBot="1" x14ac:dyDescent="0.35">
      <c r="H20" s="63"/>
      <c r="I20" s="63"/>
      <c r="J20" s="63"/>
    </row>
    <row r="21" spans="1:10" ht="15.6" thickBot="1" x14ac:dyDescent="0.35">
      <c r="A21" s="40" t="s">
        <v>27</v>
      </c>
      <c r="B21" s="41"/>
      <c r="C21" s="40" t="s">
        <v>28</v>
      </c>
      <c r="D21" s="41"/>
      <c r="E21" s="40" t="s">
        <v>29</v>
      </c>
      <c r="F21" s="41"/>
      <c r="H21" s="63"/>
      <c r="I21" s="63"/>
      <c r="J21" s="63"/>
    </row>
    <row r="22" spans="1:10" x14ac:dyDescent="0.3">
      <c r="A22" s="3" t="s">
        <v>30</v>
      </c>
      <c r="B22" s="5">
        <f>SUM(D13:D14,F14)</f>
        <v>0</v>
      </c>
      <c r="C22" s="3" t="s">
        <v>31</v>
      </c>
      <c r="D22" s="5">
        <f>SUM(B14:B15,F14)</f>
        <v>0</v>
      </c>
      <c r="E22" s="3" t="s">
        <v>31</v>
      </c>
      <c r="F22" s="5">
        <f>SUM(D15,D13,F14)</f>
        <v>0</v>
      </c>
      <c r="H22" s="63"/>
      <c r="I22" s="63"/>
      <c r="J22" s="63"/>
    </row>
    <row r="23" spans="1:10" x14ac:dyDescent="0.3">
      <c r="A23" s="3" t="s">
        <v>32</v>
      </c>
      <c r="B23" s="5"/>
      <c r="C23" s="3"/>
      <c r="D23" s="5"/>
      <c r="E23" s="3"/>
      <c r="F23" s="5"/>
      <c r="H23" s="63"/>
      <c r="I23" s="63"/>
      <c r="J23" s="63"/>
    </row>
    <row r="24" spans="1:10" x14ac:dyDescent="0.3">
      <c r="A24" s="3" t="s">
        <v>33</v>
      </c>
      <c r="B24" s="5"/>
      <c r="C24" s="3" t="s">
        <v>33</v>
      </c>
      <c r="D24" s="5"/>
      <c r="E24" s="3" t="s">
        <v>33</v>
      </c>
      <c r="F24" s="5"/>
      <c r="H24" s="63"/>
      <c r="I24" s="63"/>
      <c r="J24" s="63"/>
    </row>
    <row r="25" spans="1:10" ht="15" thickBot="1" x14ac:dyDescent="0.35">
      <c r="A25" s="6" t="s">
        <v>34</v>
      </c>
      <c r="B25" s="8">
        <f>SUM(B22:B24)</f>
        <v>0</v>
      </c>
      <c r="C25" s="6" t="s">
        <v>34</v>
      </c>
      <c r="D25" s="8">
        <f>SUM(D22:D24)</f>
        <v>0</v>
      </c>
      <c r="E25" s="6" t="s">
        <v>34</v>
      </c>
      <c r="F25" s="8">
        <f>SUM(F22:F24)</f>
        <v>0</v>
      </c>
      <c r="H25" s="63"/>
      <c r="I25" s="63"/>
      <c r="J25" s="63"/>
    </row>
    <row r="26" spans="1:10" ht="15" thickBot="1" x14ac:dyDescent="0.35">
      <c r="H26" s="63"/>
      <c r="I26" s="63"/>
      <c r="J26" s="63"/>
    </row>
    <row r="27" spans="1:10" ht="15" thickBot="1" x14ac:dyDescent="0.35">
      <c r="A27" s="42" t="s">
        <v>35</v>
      </c>
      <c r="B27" s="43"/>
    </row>
    <row r="28" spans="1:10" ht="15.6" thickBot="1" x14ac:dyDescent="0.35">
      <c r="A28" s="26" t="s">
        <v>84</v>
      </c>
      <c r="B28" s="27"/>
      <c r="C28" s="28"/>
      <c r="D28" s="26" t="s">
        <v>85</v>
      </c>
      <c r="E28" s="27"/>
      <c r="F28" s="28"/>
      <c r="G28" s="26" t="s">
        <v>86</v>
      </c>
      <c r="H28" s="27"/>
      <c r="I28" s="28"/>
    </row>
    <row r="29" spans="1:10" ht="14.4" customHeight="1" x14ac:dyDescent="0.3">
      <c r="A29" s="29" t="str">
        <f>VLOOKUP(A28,Infos!A1:B14,2,FALSE)</f>
        <v>Choisir une rune</v>
      </c>
      <c r="B29" s="30"/>
      <c r="C29" s="31"/>
      <c r="D29" s="29" t="str">
        <f>VLOOKUP(D28,Infos!A16:B25,2,FALSE)</f>
        <v>Choisir une rune</v>
      </c>
      <c r="E29" s="30"/>
      <c r="F29" s="31"/>
      <c r="G29" s="29" t="str">
        <f>VLOOKUP(G28,Infos!A27:B39,2,FALSE)</f>
        <v>Choisir une rune</v>
      </c>
      <c r="H29" s="30"/>
      <c r="I29" s="31"/>
    </row>
    <row r="30" spans="1:10" x14ac:dyDescent="0.3">
      <c r="A30" s="32"/>
      <c r="B30" s="33"/>
      <c r="C30" s="34"/>
      <c r="D30" s="32"/>
      <c r="E30" s="33"/>
      <c r="F30" s="34"/>
      <c r="G30" s="32"/>
      <c r="H30" s="33"/>
      <c r="I30" s="34"/>
    </row>
    <row r="31" spans="1:10" x14ac:dyDescent="0.3">
      <c r="A31" s="32"/>
      <c r="B31" s="33"/>
      <c r="C31" s="34"/>
      <c r="D31" s="32"/>
      <c r="E31" s="33"/>
      <c r="F31" s="34"/>
      <c r="G31" s="32"/>
      <c r="H31" s="33"/>
      <c r="I31" s="34"/>
    </row>
    <row r="32" spans="1:10" x14ac:dyDescent="0.3">
      <c r="A32" s="32"/>
      <c r="B32" s="33"/>
      <c r="C32" s="34"/>
      <c r="D32" s="32"/>
      <c r="E32" s="33"/>
      <c r="F32" s="34"/>
      <c r="G32" s="32"/>
      <c r="H32" s="33"/>
      <c r="I32" s="34"/>
    </row>
    <row r="33" spans="1:9" x14ac:dyDescent="0.3">
      <c r="A33" s="32"/>
      <c r="B33" s="33"/>
      <c r="C33" s="34"/>
      <c r="D33" s="32"/>
      <c r="E33" s="33"/>
      <c r="F33" s="34"/>
      <c r="G33" s="32"/>
      <c r="H33" s="33"/>
      <c r="I33" s="34"/>
    </row>
    <row r="34" spans="1:9" x14ac:dyDescent="0.3">
      <c r="A34" s="32"/>
      <c r="B34" s="33"/>
      <c r="C34" s="34"/>
      <c r="D34" s="32"/>
      <c r="E34" s="33"/>
      <c r="F34" s="34"/>
      <c r="G34" s="32"/>
      <c r="H34" s="33"/>
      <c r="I34" s="34"/>
    </row>
    <row r="35" spans="1:9" x14ac:dyDescent="0.3">
      <c r="A35" s="32"/>
      <c r="B35" s="33"/>
      <c r="C35" s="34"/>
      <c r="D35" s="32"/>
      <c r="E35" s="33"/>
      <c r="F35" s="34"/>
      <c r="G35" s="32"/>
      <c r="H35" s="33"/>
      <c r="I35" s="34"/>
    </row>
    <row r="36" spans="1:9" x14ac:dyDescent="0.3">
      <c r="A36" s="32"/>
      <c r="B36" s="33"/>
      <c r="C36" s="34"/>
      <c r="D36" s="32"/>
      <c r="E36" s="33"/>
      <c r="F36" s="34"/>
      <c r="G36" s="32"/>
      <c r="H36" s="33"/>
      <c r="I36" s="34"/>
    </row>
    <row r="37" spans="1:9" x14ac:dyDescent="0.3">
      <c r="A37" s="32"/>
      <c r="B37" s="33"/>
      <c r="C37" s="34"/>
      <c r="D37" s="32"/>
      <c r="E37" s="33"/>
      <c r="F37" s="34"/>
      <c r="G37" s="32"/>
      <c r="H37" s="33"/>
      <c r="I37" s="34"/>
    </row>
    <row r="38" spans="1:9" ht="15" thickBot="1" x14ac:dyDescent="0.35">
      <c r="A38" s="35"/>
      <c r="B38" s="36"/>
      <c r="C38" s="37"/>
      <c r="D38" s="35"/>
      <c r="E38" s="36"/>
      <c r="F38" s="37"/>
      <c r="G38" s="35"/>
      <c r="H38" s="36"/>
      <c r="I38" s="37"/>
    </row>
    <row r="39" spans="1:9" ht="15" thickBot="1" x14ac:dyDescent="0.35"/>
    <row r="40" spans="1:9" ht="15" thickBot="1" x14ac:dyDescent="0.35">
      <c r="A40" s="23" t="s">
        <v>36</v>
      </c>
      <c r="B40" s="25"/>
      <c r="C40" s="12">
        <f>35-SUM(B41:B55,D41:D55,F41:F43,F48:F55)*2</f>
        <v>35</v>
      </c>
    </row>
    <row r="41" spans="1:9" x14ac:dyDescent="0.3">
      <c r="A41" s="1" t="s">
        <v>37</v>
      </c>
      <c r="B41" s="2">
        <v>0</v>
      </c>
      <c r="C41" s="18" t="s">
        <v>38</v>
      </c>
      <c r="D41" s="2">
        <v>0</v>
      </c>
      <c r="E41" s="1" t="s">
        <v>39</v>
      </c>
      <c r="F41" s="2">
        <v>0</v>
      </c>
      <c r="G41" s="38" t="s">
        <v>147</v>
      </c>
      <c r="H41" s="39"/>
    </row>
    <row r="42" spans="1:9" x14ac:dyDescent="0.3">
      <c r="A42" s="3" t="s">
        <v>40</v>
      </c>
      <c r="B42" s="5">
        <v>0</v>
      </c>
      <c r="C42" s="4" t="s">
        <v>41</v>
      </c>
      <c r="D42" s="5">
        <v>0</v>
      </c>
      <c r="E42" s="3" t="s">
        <v>42</v>
      </c>
      <c r="F42" s="5">
        <v>0</v>
      </c>
      <c r="G42" s="21" t="e">
        <f>VLOOKUP(F5,Infos!B43:C60,2,FALSE)</f>
        <v>#N/A</v>
      </c>
      <c r="H42" s="22"/>
    </row>
    <row r="43" spans="1:9" x14ac:dyDescent="0.3">
      <c r="A43" s="3" t="s">
        <v>43</v>
      </c>
      <c r="B43" s="5">
        <v>0</v>
      </c>
      <c r="C43" s="4" t="s">
        <v>44</v>
      </c>
      <c r="D43" s="5">
        <v>0</v>
      </c>
      <c r="E43" s="3" t="s">
        <v>45</v>
      </c>
      <c r="F43" s="5">
        <v>0</v>
      </c>
      <c r="G43" s="21" t="e">
        <f>VLOOKUP(F5,Infos!B43:D60,3,FALSE)</f>
        <v>#N/A</v>
      </c>
      <c r="H43" s="22"/>
    </row>
    <row r="44" spans="1:9" x14ac:dyDescent="0.3">
      <c r="A44" s="3" t="s">
        <v>46</v>
      </c>
      <c r="B44" s="5">
        <v>0</v>
      </c>
      <c r="C44" s="4" t="s">
        <v>47</v>
      </c>
      <c r="D44" s="5">
        <v>0</v>
      </c>
      <c r="E44" s="3"/>
      <c r="F44" s="5"/>
      <c r="G44" s="21" t="e">
        <f>VLOOKUP(F5,Infos!B43:E60,4,FALSE)</f>
        <v>#N/A</v>
      </c>
      <c r="H44" s="22"/>
    </row>
    <row r="45" spans="1:9" x14ac:dyDescent="0.3">
      <c r="A45" s="3" t="s">
        <v>48</v>
      </c>
      <c r="B45" s="5">
        <v>0</v>
      </c>
      <c r="C45" s="4" t="s">
        <v>49</v>
      </c>
      <c r="D45" s="5">
        <v>0</v>
      </c>
      <c r="E45" s="3"/>
      <c r="F45" s="5"/>
      <c r="G45" s="21" t="e">
        <f>VLOOKUP(F5,Infos!B43:F60,5,FALSE)</f>
        <v>#N/A</v>
      </c>
      <c r="H45" s="22"/>
    </row>
    <row r="46" spans="1:9" x14ac:dyDescent="0.3">
      <c r="A46" s="3" t="s">
        <v>50</v>
      </c>
      <c r="B46" s="5">
        <v>0</v>
      </c>
      <c r="C46" s="4" t="s">
        <v>51</v>
      </c>
      <c r="D46" s="5">
        <v>0</v>
      </c>
      <c r="E46" s="3"/>
      <c r="F46" s="5"/>
      <c r="G46" s="21" t="e">
        <f>VLOOKUP(F5,Infos!B43:G60,6,FALSE)</f>
        <v>#N/A</v>
      </c>
      <c r="H46" s="22"/>
    </row>
    <row r="47" spans="1:9" x14ac:dyDescent="0.3">
      <c r="A47" s="3" t="s">
        <v>52</v>
      </c>
      <c r="B47" s="5">
        <v>0</v>
      </c>
      <c r="C47" s="4" t="s">
        <v>53</v>
      </c>
      <c r="D47" s="5">
        <v>0</v>
      </c>
      <c r="E47" s="3"/>
      <c r="F47" s="5"/>
    </row>
    <row r="48" spans="1:9" x14ac:dyDescent="0.3">
      <c r="A48" s="3" t="s">
        <v>54</v>
      </c>
      <c r="B48" s="5">
        <v>0</v>
      </c>
      <c r="C48" s="4" t="s">
        <v>55</v>
      </c>
      <c r="D48" s="5">
        <v>0</v>
      </c>
      <c r="E48" s="3" t="s">
        <v>56</v>
      </c>
      <c r="F48" s="5">
        <v>0</v>
      </c>
    </row>
    <row r="49" spans="1:10" x14ac:dyDescent="0.3">
      <c r="A49" s="3" t="s">
        <v>57</v>
      </c>
      <c r="B49" s="5">
        <v>0</v>
      </c>
      <c r="C49" s="4" t="s">
        <v>58</v>
      </c>
      <c r="D49" s="5">
        <v>0</v>
      </c>
      <c r="E49" s="3" t="s">
        <v>59</v>
      </c>
      <c r="F49" s="5">
        <v>0</v>
      </c>
    </row>
    <row r="50" spans="1:10" x14ac:dyDescent="0.3">
      <c r="A50" s="3" t="s">
        <v>60</v>
      </c>
      <c r="B50" s="5">
        <v>0</v>
      </c>
      <c r="C50" s="4" t="s">
        <v>61</v>
      </c>
      <c r="D50" s="5">
        <v>0</v>
      </c>
      <c r="E50" s="3" t="s">
        <v>62</v>
      </c>
      <c r="F50" s="5">
        <v>0</v>
      </c>
    </row>
    <row r="51" spans="1:10" x14ac:dyDescent="0.3">
      <c r="A51" s="3" t="s">
        <v>63</v>
      </c>
      <c r="B51" s="5">
        <v>0</v>
      </c>
      <c r="C51" s="4" t="s">
        <v>64</v>
      </c>
      <c r="D51" s="5">
        <v>0</v>
      </c>
      <c r="E51" s="3" t="s">
        <v>65</v>
      </c>
      <c r="F51" s="5">
        <v>0</v>
      </c>
    </row>
    <row r="52" spans="1:10" x14ac:dyDescent="0.3">
      <c r="A52" s="3" t="s">
        <v>66</v>
      </c>
      <c r="B52" s="5">
        <v>0</v>
      </c>
      <c r="C52" s="4" t="s">
        <v>67</v>
      </c>
      <c r="D52" s="5">
        <v>0</v>
      </c>
      <c r="E52" s="3" t="s">
        <v>68</v>
      </c>
      <c r="F52" s="5">
        <v>0</v>
      </c>
    </row>
    <row r="53" spans="1:10" x14ac:dyDescent="0.3">
      <c r="A53" s="3" t="s">
        <v>69</v>
      </c>
      <c r="B53" s="5">
        <v>0</v>
      </c>
      <c r="C53" s="4" t="s">
        <v>70</v>
      </c>
      <c r="D53" s="5">
        <v>0</v>
      </c>
      <c r="E53" s="3" t="s">
        <v>71</v>
      </c>
      <c r="F53" s="5">
        <v>0</v>
      </c>
    </row>
    <row r="54" spans="1:10" x14ac:dyDescent="0.3">
      <c r="A54" s="3" t="s">
        <v>72</v>
      </c>
      <c r="B54" s="5">
        <v>0</v>
      </c>
      <c r="C54" s="4" t="s">
        <v>73</v>
      </c>
      <c r="D54" s="5">
        <v>0</v>
      </c>
      <c r="E54" s="3" t="s">
        <v>74</v>
      </c>
      <c r="F54" s="5">
        <v>0</v>
      </c>
    </row>
    <row r="55" spans="1:10" ht="15" thickBot="1" x14ac:dyDescent="0.35">
      <c r="A55" s="6" t="s">
        <v>75</v>
      </c>
      <c r="B55" s="8">
        <v>0</v>
      </c>
      <c r="C55" s="7" t="s">
        <v>76</v>
      </c>
      <c r="D55" s="8">
        <v>0</v>
      </c>
      <c r="E55" s="6" t="s">
        <v>77</v>
      </c>
      <c r="F55" s="8">
        <v>0</v>
      </c>
    </row>
    <row r="56" spans="1:10" ht="15" thickBot="1" x14ac:dyDescent="0.35"/>
    <row r="57" spans="1:10" ht="15" thickBot="1" x14ac:dyDescent="0.35">
      <c r="A57" s="23" t="s">
        <v>78</v>
      </c>
      <c r="B57" s="24"/>
      <c r="C57" s="24"/>
      <c r="D57" s="24"/>
      <c r="E57" s="25"/>
      <c r="G57" s="1" t="s">
        <v>284</v>
      </c>
      <c r="H57" s="18"/>
      <c r="I57" s="18"/>
      <c r="J57" s="2"/>
    </row>
    <row r="58" spans="1:10" ht="15" thickBot="1" x14ac:dyDescent="0.35">
      <c r="A58" s="9" t="s">
        <v>79</v>
      </c>
      <c r="B58" s="11" t="s">
        <v>80</v>
      </c>
      <c r="C58" s="11" t="s">
        <v>81</v>
      </c>
      <c r="D58" s="11" t="s">
        <v>82</v>
      </c>
      <c r="E58" s="10" t="s">
        <v>83</v>
      </c>
      <c r="G58" s="3"/>
      <c r="H58" s="4"/>
      <c r="I58" s="4"/>
      <c r="J58" s="5"/>
    </row>
    <row r="59" spans="1:10" x14ac:dyDescent="0.3">
      <c r="A59" s="3"/>
      <c r="B59" s="4"/>
      <c r="C59" s="4"/>
      <c r="D59" s="4"/>
      <c r="E59" s="5"/>
      <c r="G59" s="3"/>
      <c r="H59" s="4"/>
      <c r="I59" s="4"/>
      <c r="J59" s="5"/>
    </row>
    <row r="60" spans="1:10" x14ac:dyDescent="0.3">
      <c r="A60" s="3"/>
      <c r="B60" s="4"/>
      <c r="C60" s="4"/>
      <c r="D60" s="4"/>
      <c r="E60" s="5"/>
      <c r="G60" s="3"/>
      <c r="H60" s="4"/>
      <c r="I60" s="4"/>
      <c r="J60" s="5"/>
    </row>
    <row r="61" spans="1:10" ht="15" thickBot="1" x14ac:dyDescent="0.35">
      <c r="A61" s="3"/>
      <c r="B61" s="4"/>
      <c r="C61" s="4"/>
      <c r="D61" s="4"/>
      <c r="E61" s="5"/>
      <c r="G61" s="6"/>
      <c r="H61" s="7"/>
      <c r="I61" s="7"/>
      <c r="J61" s="8"/>
    </row>
    <row r="62" spans="1:10" ht="15" thickBot="1" x14ac:dyDescent="0.35">
      <c r="A62" s="3"/>
      <c r="B62" s="4"/>
      <c r="C62" s="4"/>
      <c r="D62" s="4"/>
      <c r="E62" s="5"/>
    </row>
    <row r="63" spans="1:10" x14ac:dyDescent="0.3">
      <c r="A63" s="3"/>
      <c r="B63" s="4"/>
      <c r="C63" s="4"/>
      <c r="D63" s="4"/>
      <c r="E63" s="5"/>
      <c r="G63" s="1" t="s">
        <v>285</v>
      </c>
      <c r="H63" s="18"/>
      <c r="I63" s="18"/>
      <c r="J63" s="2"/>
    </row>
    <row r="64" spans="1:10" x14ac:dyDescent="0.3">
      <c r="A64" s="3"/>
      <c r="B64" s="4"/>
      <c r="C64" s="4"/>
      <c r="D64" s="4"/>
      <c r="E64" s="5"/>
      <c r="G64" s="3"/>
      <c r="H64" s="4"/>
      <c r="I64" s="4"/>
      <c r="J64" s="5"/>
    </row>
    <row r="65" spans="1:10" x14ac:dyDescent="0.3">
      <c r="A65" s="3"/>
      <c r="B65" s="4"/>
      <c r="C65" s="4"/>
      <c r="D65" s="4"/>
      <c r="E65" s="5"/>
      <c r="G65" s="3"/>
      <c r="H65" s="4"/>
      <c r="I65" s="4"/>
      <c r="J65" s="5"/>
    </row>
    <row r="66" spans="1:10" x14ac:dyDescent="0.3">
      <c r="A66" s="3"/>
      <c r="B66" s="4"/>
      <c r="C66" s="4"/>
      <c r="D66" s="4"/>
      <c r="E66" s="5"/>
      <c r="G66" s="3"/>
      <c r="H66" s="4"/>
      <c r="I66" s="4"/>
      <c r="J66" s="5"/>
    </row>
    <row r="67" spans="1:10" x14ac:dyDescent="0.3">
      <c r="A67" s="3"/>
      <c r="B67" s="4"/>
      <c r="C67" s="4"/>
      <c r="D67" s="4"/>
      <c r="E67" s="5"/>
      <c r="G67" s="3"/>
      <c r="H67" s="4"/>
      <c r="I67" s="4"/>
      <c r="J67" s="5"/>
    </row>
    <row r="68" spans="1:10" ht="15" thickBot="1" x14ac:dyDescent="0.35">
      <c r="A68" s="3"/>
      <c r="B68" s="4"/>
      <c r="C68" s="4"/>
      <c r="D68" s="4"/>
      <c r="E68" s="5"/>
      <c r="G68" s="6"/>
      <c r="H68" s="7"/>
      <c r="I68" s="7"/>
      <c r="J68" s="8"/>
    </row>
    <row r="69" spans="1:10" ht="15" thickBot="1" x14ac:dyDescent="0.35">
      <c r="A69" s="6"/>
      <c r="B69" s="7"/>
      <c r="C69" s="7"/>
      <c r="D69" s="7"/>
      <c r="E69" s="8"/>
    </row>
  </sheetData>
  <mergeCells count="26">
    <mergeCell ref="A1:G2"/>
    <mergeCell ref="A4:G4"/>
    <mergeCell ref="A12:B12"/>
    <mergeCell ref="C12:D12"/>
    <mergeCell ref="E12:F12"/>
    <mergeCell ref="F5:G5"/>
    <mergeCell ref="A11:C11"/>
    <mergeCell ref="C21:D21"/>
    <mergeCell ref="A21:B21"/>
    <mergeCell ref="E21:F21"/>
    <mergeCell ref="G29:I38"/>
    <mergeCell ref="G28:I28"/>
    <mergeCell ref="H12:J26"/>
    <mergeCell ref="A57:E57"/>
    <mergeCell ref="A29:C38"/>
    <mergeCell ref="D29:F38"/>
    <mergeCell ref="A27:B27"/>
    <mergeCell ref="A28:C28"/>
    <mergeCell ref="D28:F28"/>
    <mergeCell ref="A40:B40"/>
    <mergeCell ref="G46:H46"/>
    <mergeCell ref="G41:H41"/>
    <mergeCell ref="G42:H42"/>
    <mergeCell ref="G43:H43"/>
    <mergeCell ref="G44:H44"/>
    <mergeCell ref="G45:H45"/>
  </mergeCells>
  <dataValidations count="8">
    <dataValidation type="list" allowBlank="1" showInputMessage="1" showErrorMessage="1" sqref="A28:C28">
      <formula1>Freyr</formula1>
    </dataValidation>
    <dataValidation type="list" allowBlank="1" showInputMessage="1" showErrorMessage="1" sqref="D28:F28">
      <formula1>Heimdall</formula1>
    </dataValidation>
    <dataValidation type="list" allowBlank="1" showInputMessage="1" showErrorMessage="1" sqref="G28">
      <formula1>Tyr</formula1>
    </dataValidation>
    <dataValidation type="list" allowBlank="1" showInputMessage="1" showErrorMessage="1" sqref="E5">
      <formula1>Archétypes</formula1>
    </dataValidation>
    <dataValidation type="list" allowBlank="1" showInputMessage="1" showErrorMessage="1" sqref="F5:G5">
      <formula1>INDIRECT(E5)</formula1>
    </dataValidation>
    <dataValidation type="list" allowBlank="1" showInputMessage="1" showErrorMessage="1" sqref="B41:B55 D41:D55 F41:F43 F48:F55">
      <formula1>ptcarac</formula1>
    </dataValidation>
    <dataValidation type="list" allowBlank="1" showInputMessage="1" showErrorMessage="1" sqref="G7:G9">
      <formula1>Dons</formula1>
    </dataValidation>
    <dataValidation type="list" allowBlank="1" showInputMessage="1" showErrorMessage="1" sqref="I7:I9">
      <formula1>Faiblesses</formula1>
    </dataValidation>
  </dataValidations>
  <pageMargins left="0.7" right="0.7" top="0.75" bottom="0.75" header="0.3" footer="0.3"/>
  <pageSetup paperSize="9" orientation="portrait" horizontalDpi="0"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1"/>
  <sheetViews>
    <sheetView topLeftCell="A109" zoomScale="85" zoomScaleNormal="85" workbookViewId="0">
      <selection activeCell="C117" sqref="C117:C143"/>
    </sheetView>
  </sheetViews>
  <sheetFormatPr baseColWidth="10" defaultRowHeight="14.4" x14ac:dyDescent="0.3"/>
  <cols>
    <col min="2" max="2" width="38.5546875" customWidth="1"/>
    <col min="3" max="3" width="30.109375" customWidth="1"/>
  </cols>
  <sheetData>
    <row r="1" spans="1:4" x14ac:dyDescent="0.3">
      <c r="A1" s="61" t="s">
        <v>84</v>
      </c>
      <c r="B1" s="15" t="s">
        <v>89</v>
      </c>
    </row>
    <row r="2" spans="1:4" ht="150" customHeight="1" x14ac:dyDescent="0.3">
      <c r="A2" s="14" t="s">
        <v>243</v>
      </c>
      <c r="B2" s="16" t="s">
        <v>210</v>
      </c>
      <c r="D2" s="14"/>
    </row>
    <row r="3" spans="1:4" ht="150" customHeight="1" x14ac:dyDescent="0.3">
      <c r="A3" s="14" t="s">
        <v>244</v>
      </c>
      <c r="B3" s="16" t="s">
        <v>211</v>
      </c>
      <c r="C3" s="16"/>
      <c r="D3" s="14"/>
    </row>
    <row r="4" spans="1:4" ht="98.4" customHeight="1" x14ac:dyDescent="0.3">
      <c r="A4" s="14" t="s">
        <v>245</v>
      </c>
      <c r="B4" s="16" t="s">
        <v>212</v>
      </c>
      <c r="D4" s="14"/>
    </row>
    <row r="5" spans="1:4" ht="98.4" customHeight="1" x14ac:dyDescent="0.3">
      <c r="A5" s="14" t="s">
        <v>246</v>
      </c>
      <c r="B5" s="16" t="s">
        <v>213</v>
      </c>
      <c r="C5" s="16"/>
      <c r="D5" s="14"/>
    </row>
    <row r="6" spans="1:4" ht="131.4" customHeight="1" x14ac:dyDescent="0.3">
      <c r="A6" s="14" t="s">
        <v>247</v>
      </c>
      <c r="B6" s="16" t="s">
        <v>214</v>
      </c>
      <c r="D6" s="14"/>
    </row>
    <row r="7" spans="1:4" ht="96" x14ac:dyDescent="0.3">
      <c r="A7" s="14" t="s">
        <v>259</v>
      </c>
      <c r="B7" s="16" t="s">
        <v>215</v>
      </c>
      <c r="C7" s="16"/>
      <c r="D7" s="14"/>
    </row>
    <row r="8" spans="1:4" ht="84" x14ac:dyDescent="0.3">
      <c r="A8" s="14" t="s">
        <v>248</v>
      </c>
      <c r="B8" s="16" t="s">
        <v>217</v>
      </c>
      <c r="D8" s="14"/>
    </row>
    <row r="9" spans="1:4" ht="36" x14ac:dyDescent="0.3">
      <c r="A9" s="14" t="s">
        <v>249</v>
      </c>
      <c r="B9" s="16" t="s">
        <v>216</v>
      </c>
      <c r="C9" s="16"/>
      <c r="D9" s="14"/>
    </row>
    <row r="10" spans="1:4" ht="60" x14ac:dyDescent="0.3">
      <c r="A10" s="14" t="s">
        <v>250</v>
      </c>
      <c r="B10" s="16" t="s">
        <v>219</v>
      </c>
      <c r="D10" s="14"/>
    </row>
    <row r="11" spans="1:4" ht="36" x14ac:dyDescent="0.3">
      <c r="A11" s="14" t="s">
        <v>251</v>
      </c>
      <c r="B11" s="16" t="s">
        <v>218</v>
      </c>
      <c r="C11" s="16"/>
      <c r="D11" s="14"/>
    </row>
    <row r="12" spans="1:4" ht="36" x14ac:dyDescent="0.3">
      <c r="A12" s="14" t="s">
        <v>253</v>
      </c>
      <c r="B12" s="16" t="s">
        <v>220</v>
      </c>
      <c r="D12" s="14"/>
    </row>
    <row r="13" spans="1:4" ht="48" x14ac:dyDescent="0.3">
      <c r="A13" s="14" t="s">
        <v>252</v>
      </c>
      <c r="B13" s="16" t="s">
        <v>221</v>
      </c>
      <c r="C13" s="16"/>
      <c r="D13" s="14"/>
    </row>
    <row r="14" spans="1:4" ht="72" x14ac:dyDescent="0.3">
      <c r="A14" s="14" t="s">
        <v>254</v>
      </c>
      <c r="B14" s="16" t="s">
        <v>222</v>
      </c>
      <c r="C14" s="16"/>
      <c r="D14" s="14"/>
    </row>
    <row r="15" spans="1:4" x14ac:dyDescent="0.3">
      <c r="A15" s="14"/>
      <c r="B15" s="16"/>
      <c r="C15" s="16"/>
      <c r="D15" s="14"/>
    </row>
    <row r="16" spans="1:4" x14ac:dyDescent="0.3">
      <c r="A16" s="62" t="s">
        <v>85</v>
      </c>
      <c r="B16" s="16" t="s">
        <v>89</v>
      </c>
      <c r="C16" s="16"/>
      <c r="D16" s="14"/>
    </row>
    <row r="17" spans="1:4" ht="132" x14ac:dyDescent="0.3">
      <c r="A17" s="14" t="s">
        <v>255</v>
      </c>
      <c r="B17" s="16" t="s">
        <v>223</v>
      </c>
      <c r="D17" s="14"/>
    </row>
    <row r="18" spans="1:4" ht="72" x14ac:dyDescent="0.3">
      <c r="A18" s="14" t="s">
        <v>260</v>
      </c>
      <c r="B18" s="16" t="s">
        <v>224</v>
      </c>
      <c r="D18" s="14"/>
    </row>
    <row r="19" spans="1:4" ht="84" x14ac:dyDescent="0.3">
      <c r="A19" s="14" t="s">
        <v>256</v>
      </c>
      <c r="B19" s="16" t="s">
        <v>225</v>
      </c>
      <c r="D19" s="14"/>
    </row>
    <row r="20" spans="1:4" ht="84" x14ac:dyDescent="0.3">
      <c r="A20" s="14" t="s">
        <v>257</v>
      </c>
      <c r="B20" s="16" t="s">
        <v>226</v>
      </c>
      <c r="C20" s="16"/>
      <c r="D20" s="14"/>
    </row>
    <row r="21" spans="1:4" ht="96" x14ac:dyDescent="0.3">
      <c r="A21" s="14" t="s">
        <v>258</v>
      </c>
      <c r="B21" s="16" t="s">
        <v>227</v>
      </c>
      <c r="C21" s="16"/>
      <c r="D21" s="14"/>
    </row>
    <row r="22" spans="1:4" ht="60" x14ac:dyDescent="0.3">
      <c r="A22" s="14" t="s">
        <v>261</v>
      </c>
      <c r="B22" s="16" t="s">
        <v>229</v>
      </c>
      <c r="D22" s="14"/>
    </row>
    <row r="23" spans="1:4" ht="36" x14ac:dyDescent="0.3">
      <c r="A23" s="14" t="s">
        <v>262</v>
      </c>
      <c r="B23" s="16" t="s">
        <v>228</v>
      </c>
      <c r="C23" s="16"/>
      <c r="D23" s="14"/>
    </row>
    <row r="24" spans="1:4" ht="156" x14ac:dyDescent="0.3">
      <c r="A24" s="14" t="s">
        <v>263</v>
      </c>
      <c r="B24" s="16" t="s">
        <v>230</v>
      </c>
      <c r="C24" s="16"/>
      <c r="D24" s="14"/>
    </row>
    <row r="25" spans="1:4" ht="72" x14ac:dyDescent="0.3">
      <c r="A25" s="14" t="s">
        <v>264</v>
      </c>
      <c r="B25" s="16" t="s">
        <v>231</v>
      </c>
      <c r="C25" s="16"/>
      <c r="D25" s="14"/>
    </row>
    <row r="26" spans="1:4" x14ac:dyDescent="0.3">
      <c r="A26" s="14"/>
      <c r="B26" s="16"/>
      <c r="C26" s="16"/>
      <c r="D26" s="14"/>
    </row>
    <row r="27" spans="1:4" x14ac:dyDescent="0.3">
      <c r="A27" s="62" t="s">
        <v>86</v>
      </c>
      <c r="B27" s="16" t="s">
        <v>89</v>
      </c>
      <c r="C27" s="16"/>
      <c r="D27" s="14"/>
    </row>
    <row r="28" spans="1:4" ht="72" x14ac:dyDescent="0.3">
      <c r="A28" s="14" t="s">
        <v>266</v>
      </c>
      <c r="B28" s="16" t="s">
        <v>232</v>
      </c>
      <c r="D28" s="14"/>
    </row>
    <row r="29" spans="1:4" ht="36" x14ac:dyDescent="0.3">
      <c r="A29" s="14" t="s">
        <v>265</v>
      </c>
      <c r="B29" s="16" t="s">
        <v>233</v>
      </c>
      <c r="C29" s="16"/>
      <c r="D29" s="14"/>
    </row>
    <row r="30" spans="1:4" ht="60" x14ac:dyDescent="0.3">
      <c r="A30" s="14" t="s">
        <v>267</v>
      </c>
      <c r="B30" s="16" t="s">
        <v>234</v>
      </c>
      <c r="D30" s="14"/>
    </row>
    <row r="31" spans="1:4" ht="48" x14ac:dyDescent="0.3">
      <c r="A31" s="14" t="s">
        <v>268</v>
      </c>
      <c r="B31" s="16" t="s">
        <v>235</v>
      </c>
      <c r="C31" s="16"/>
      <c r="D31" s="14"/>
    </row>
    <row r="32" spans="1:4" ht="72" x14ac:dyDescent="0.3">
      <c r="A32" s="14" t="s">
        <v>270</v>
      </c>
      <c r="B32" s="16" t="s">
        <v>236</v>
      </c>
      <c r="C32" s="16"/>
      <c r="D32" s="14"/>
    </row>
    <row r="33" spans="1:9" ht="72" x14ac:dyDescent="0.3">
      <c r="A33" s="14" t="s">
        <v>306</v>
      </c>
      <c r="B33" s="16" t="s">
        <v>308</v>
      </c>
      <c r="C33" s="16"/>
      <c r="D33" s="14"/>
    </row>
    <row r="34" spans="1:9" ht="72" x14ac:dyDescent="0.3">
      <c r="A34" s="14" t="s">
        <v>307</v>
      </c>
      <c r="B34" s="16" t="s">
        <v>309</v>
      </c>
      <c r="C34" s="16"/>
      <c r="D34" s="14"/>
    </row>
    <row r="35" spans="1:9" ht="72" x14ac:dyDescent="0.3">
      <c r="A35" s="14" t="s">
        <v>272</v>
      </c>
      <c r="B35" s="16" t="s">
        <v>237</v>
      </c>
      <c r="D35" s="14"/>
    </row>
    <row r="36" spans="1:9" ht="60" x14ac:dyDescent="0.3">
      <c r="A36" s="14" t="s">
        <v>271</v>
      </c>
      <c r="B36" s="16" t="s">
        <v>238</v>
      </c>
      <c r="C36" s="16"/>
      <c r="D36" s="14"/>
    </row>
    <row r="37" spans="1:9" ht="96" x14ac:dyDescent="0.3">
      <c r="A37" s="14" t="s">
        <v>273</v>
      </c>
      <c r="B37" s="16" t="s">
        <v>239</v>
      </c>
      <c r="C37" s="16"/>
      <c r="D37" s="14"/>
    </row>
    <row r="38" spans="1:9" ht="72" x14ac:dyDescent="0.3">
      <c r="A38" s="14" t="s">
        <v>274</v>
      </c>
      <c r="B38" s="16" t="s">
        <v>240</v>
      </c>
      <c r="C38" s="16"/>
      <c r="D38" s="14"/>
    </row>
    <row r="39" spans="1:9" ht="96" x14ac:dyDescent="0.3">
      <c r="A39" s="14" t="s">
        <v>275</v>
      </c>
      <c r="B39" s="16" t="s">
        <v>241</v>
      </c>
      <c r="D39" s="14"/>
    </row>
    <row r="40" spans="1:9" ht="72" x14ac:dyDescent="0.3">
      <c r="A40" s="14" t="s">
        <v>276</v>
      </c>
      <c r="B40" s="16" t="s">
        <v>242</v>
      </c>
      <c r="C40" s="16"/>
      <c r="D40" s="14"/>
    </row>
    <row r="41" spans="1:9" x14ac:dyDescent="0.3">
      <c r="B41" s="17"/>
    </row>
    <row r="42" spans="1:9" x14ac:dyDescent="0.3">
      <c r="A42" s="62" t="s">
        <v>93</v>
      </c>
      <c r="B42" s="17"/>
      <c r="C42" s="60" t="s">
        <v>298</v>
      </c>
      <c r="D42" s="60"/>
      <c r="E42" s="60"/>
      <c r="F42" s="60"/>
      <c r="G42" s="60"/>
      <c r="H42" s="60"/>
      <c r="I42" s="61" t="s">
        <v>322</v>
      </c>
    </row>
    <row r="43" spans="1:9" x14ac:dyDescent="0.3">
      <c r="A43" s="14" t="s">
        <v>110</v>
      </c>
      <c r="B43" s="14" t="s">
        <v>94</v>
      </c>
      <c r="C43" t="s">
        <v>115</v>
      </c>
      <c r="D43" t="s">
        <v>116</v>
      </c>
      <c r="E43" t="s">
        <v>117</v>
      </c>
      <c r="F43" t="s">
        <v>144</v>
      </c>
      <c r="G43" t="s">
        <v>118</v>
      </c>
      <c r="I43" t="s">
        <v>323</v>
      </c>
    </row>
    <row r="44" spans="1:9" x14ac:dyDescent="0.3">
      <c r="A44" t="s">
        <v>111</v>
      </c>
      <c r="B44" s="14" t="s">
        <v>95</v>
      </c>
      <c r="C44" t="s">
        <v>115</v>
      </c>
      <c r="D44" t="s">
        <v>119</v>
      </c>
      <c r="E44" t="s">
        <v>139</v>
      </c>
      <c r="F44" t="s">
        <v>117</v>
      </c>
      <c r="G44" t="s">
        <v>118</v>
      </c>
      <c r="I44" t="s">
        <v>324</v>
      </c>
    </row>
    <row r="45" spans="1:9" x14ac:dyDescent="0.3">
      <c r="A45" t="s">
        <v>112</v>
      </c>
      <c r="B45" s="14" t="s">
        <v>96</v>
      </c>
      <c r="C45" t="s">
        <v>120</v>
      </c>
      <c r="D45" t="s">
        <v>121</v>
      </c>
      <c r="E45" t="s">
        <v>116</v>
      </c>
      <c r="F45" t="s">
        <v>139</v>
      </c>
      <c r="G45" t="s">
        <v>118</v>
      </c>
      <c r="I45" t="s">
        <v>325</v>
      </c>
    </row>
    <row r="46" spans="1:9" x14ac:dyDescent="0.3">
      <c r="A46" t="s">
        <v>113</v>
      </c>
      <c r="B46" s="14" t="s">
        <v>209</v>
      </c>
      <c r="C46" t="s">
        <v>115</v>
      </c>
      <c r="D46" t="s">
        <v>122</v>
      </c>
      <c r="E46" t="s">
        <v>123</v>
      </c>
      <c r="F46" t="s">
        <v>124</v>
      </c>
      <c r="G46" t="s">
        <v>118</v>
      </c>
      <c r="I46" t="s">
        <v>326</v>
      </c>
    </row>
    <row r="47" spans="1:9" x14ac:dyDescent="0.3">
      <c r="A47" t="s">
        <v>114</v>
      </c>
      <c r="B47" s="14" t="s">
        <v>299</v>
      </c>
      <c r="C47" t="s">
        <v>122</v>
      </c>
      <c r="D47" t="s">
        <v>119</v>
      </c>
      <c r="E47" t="s">
        <v>123</v>
      </c>
      <c r="F47" t="s">
        <v>125</v>
      </c>
      <c r="G47" t="s">
        <v>118</v>
      </c>
      <c r="I47" t="s">
        <v>327</v>
      </c>
    </row>
    <row r="48" spans="1:9" x14ac:dyDescent="0.3">
      <c r="B48" s="14" t="s">
        <v>97</v>
      </c>
      <c r="C48" t="s">
        <v>115</v>
      </c>
      <c r="D48" t="s">
        <v>121</v>
      </c>
      <c r="E48" t="s">
        <v>126</v>
      </c>
      <c r="F48" t="s">
        <v>125</v>
      </c>
      <c r="G48" t="s">
        <v>118</v>
      </c>
      <c r="I48" t="s">
        <v>328</v>
      </c>
    </row>
    <row r="49" spans="2:9" x14ac:dyDescent="0.3">
      <c r="B49" s="14" t="s">
        <v>98</v>
      </c>
      <c r="C49" t="s">
        <v>127</v>
      </c>
      <c r="D49" t="s">
        <v>140</v>
      </c>
      <c r="E49" t="s">
        <v>128</v>
      </c>
      <c r="F49" t="s">
        <v>124</v>
      </c>
      <c r="G49" t="s">
        <v>129</v>
      </c>
      <c r="I49" t="s">
        <v>329</v>
      </c>
    </row>
    <row r="50" spans="2:9" x14ac:dyDescent="0.3">
      <c r="B50" s="14" t="s">
        <v>99</v>
      </c>
      <c r="C50" t="s">
        <v>130</v>
      </c>
      <c r="D50" t="s">
        <v>140</v>
      </c>
      <c r="E50" t="s">
        <v>125</v>
      </c>
      <c r="F50" t="s">
        <v>124</v>
      </c>
      <c r="G50" t="s">
        <v>129</v>
      </c>
      <c r="I50" t="s">
        <v>330</v>
      </c>
    </row>
    <row r="51" spans="2:9" x14ac:dyDescent="0.3">
      <c r="B51" s="14" t="s">
        <v>100</v>
      </c>
      <c r="C51" t="s">
        <v>138</v>
      </c>
      <c r="D51" t="s">
        <v>116</v>
      </c>
      <c r="E51" t="s">
        <v>131</v>
      </c>
      <c r="F51" t="s">
        <v>124</v>
      </c>
      <c r="G51" t="s">
        <v>129</v>
      </c>
      <c r="I51" t="s">
        <v>331</v>
      </c>
    </row>
    <row r="52" spans="2:9" x14ac:dyDescent="0.3">
      <c r="B52" s="14" t="s">
        <v>101</v>
      </c>
      <c r="C52" t="s">
        <v>130</v>
      </c>
      <c r="D52" t="s">
        <v>132</v>
      </c>
      <c r="E52" t="s">
        <v>125</v>
      </c>
      <c r="F52" t="s">
        <v>124</v>
      </c>
      <c r="G52" t="s">
        <v>133</v>
      </c>
      <c r="I52" t="s">
        <v>332</v>
      </c>
    </row>
    <row r="53" spans="2:9" x14ac:dyDescent="0.3">
      <c r="B53" s="14" t="s">
        <v>102</v>
      </c>
      <c r="C53" t="s">
        <v>141</v>
      </c>
      <c r="D53" t="s">
        <v>134</v>
      </c>
      <c r="E53" t="s">
        <v>135</v>
      </c>
      <c r="F53" t="s">
        <v>139</v>
      </c>
      <c r="G53" t="s">
        <v>118</v>
      </c>
      <c r="I53" t="s">
        <v>333</v>
      </c>
    </row>
    <row r="54" spans="2:9" x14ac:dyDescent="0.3">
      <c r="B54" s="14" t="s">
        <v>103</v>
      </c>
      <c r="C54" t="s">
        <v>141</v>
      </c>
      <c r="D54" t="s">
        <v>136</v>
      </c>
      <c r="E54" t="s">
        <v>139</v>
      </c>
      <c r="F54" t="s">
        <v>128</v>
      </c>
      <c r="G54" t="s">
        <v>118</v>
      </c>
      <c r="I54" t="s">
        <v>334</v>
      </c>
    </row>
    <row r="55" spans="2:9" x14ac:dyDescent="0.3">
      <c r="B55" s="14" t="s">
        <v>104</v>
      </c>
      <c r="C55" t="s">
        <v>141</v>
      </c>
      <c r="D55" t="s">
        <v>139</v>
      </c>
      <c r="E55" t="s">
        <v>125</v>
      </c>
      <c r="F55" t="s">
        <v>137</v>
      </c>
      <c r="G55" t="s">
        <v>118</v>
      </c>
      <c r="I55" t="s">
        <v>335</v>
      </c>
    </row>
    <row r="56" spans="2:9" x14ac:dyDescent="0.3">
      <c r="B56" s="14" t="s">
        <v>105</v>
      </c>
      <c r="C56" t="s">
        <v>141</v>
      </c>
      <c r="D56" t="s">
        <v>142</v>
      </c>
      <c r="E56" t="s">
        <v>139</v>
      </c>
      <c r="F56" t="s">
        <v>125</v>
      </c>
      <c r="G56" t="s">
        <v>118</v>
      </c>
      <c r="I56" t="s">
        <v>336</v>
      </c>
    </row>
    <row r="57" spans="2:9" x14ac:dyDescent="0.3">
      <c r="B57" s="14" t="s">
        <v>106</v>
      </c>
      <c r="C57" t="s">
        <v>134</v>
      </c>
      <c r="D57" t="s">
        <v>143</v>
      </c>
      <c r="E57" t="s">
        <v>121</v>
      </c>
      <c r="F57" t="s">
        <v>139</v>
      </c>
      <c r="G57" t="s">
        <v>118</v>
      </c>
      <c r="I57" t="s">
        <v>337</v>
      </c>
    </row>
    <row r="58" spans="2:9" x14ac:dyDescent="0.3">
      <c r="B58" s="14" t="s">
        <v>107</v>
      </c>
      <c r="C58" t="s">
        <v>116</v>
      </c>
      <c r="D58" t="s">
        <v>127</v>
      </c>
      <c r="E58" t="s">
        <v>121</v>
      </c>
      <c r="F58" t="s">
        <v>139</v>
      </c>
      <c r="G58" t="s">
        <v>144</v>
      </c>
      <c r="I58" t="s">
        <v>338</v>
      </c>
    </row>
    <row r="59" spans="2:9" x14ac:dyDescent="0.3">
      <c r="B59" s="14" t="s">
        <v>108</v>
      </c>
      <c r="C59" t="s">
        <v>141</v>
      </c>
      <c r="D59" t="s">
        <v>136</v>
      </c>
      <c r="E59" t="s">
        <v>134</v>
      </c>
      <c r="F59" t="s">
        <v>139</v>
      </c>
      <c r="G59" t="s">
        <v>118</v>
      </c>
      <c r="I59" t="s">
        <v>339</v>
      </c>
    </row>
    <row r="60" spans="2:9" x14ac:dyDescent="0.3">
      <c r="B60" s="14" t="s">
        <v>109</v>
      </c>
      <c r="C60" t="s">
        <v>142</v>
      </c>
      <c r="D60" t="s">
        <v>145</v>
      </c>
      <c r="E60" t="s">
        <v>146</v>
      </c>
      <c r="F60" t="s">
        <v>144</v>
      </c>
      <c r="G60" t="s">
        <v>118</v>
      </c>
      <c r="I60" t="s">
        <v>340</v>
      </c>
    </row>
    <row r="62" spans="2:9" x14ac:dyDescent="0.3">
      <c r="B62">
        <v>0</v>
      </c>
    </row>
    <row r="63" spans="2:9" x14ac:dyDescent="0.3">
      <c r="B63">
        <f>B62+1</f>
        <v>1</v>
      </c>
    </row>
    <row r="64" spans="2:9" x14ac:dyDescent="0.3">
      <c r="B64">
        <f t="shared" ref="B64:B82" si="0">B63+1</f>
        <v>2</v>
      </c>
    </row>
    <row r="65" spans="2:2" x14ac:dyDescent="0.3">
      <c r="B65">
        <f t="shared" si="0"/>
        <v>3</v>
      </c>
    </row>
    <row r="66" spans="2:2" x14ac:dyDescent="0.3">
      <c r="B66">
        <f t="shared" si="0"/>
        <v>4</v>
      </c>
    </row>
    <row r="67" spans="2:2" x14ac:dyDescent="0.3">
      <c r="B67">
        <f t="shared" si="0"/>
        <v>5</v>
      </c>
    </row>
    <row r="68" spans="2:2" x14ac:dyDescent="0.3">
      <c r="B68">
        <f t="shared" si="0"/>
        <v>6</v>
      </c>
    </row>
    <row r="69" spans="2:2" x14ac:dyDescent="0.3">
      <c r="B69">
        <f t="shared" si="0"/>
        <v>7</v>
      </c>
    </row>
    <row r="70" spans="2:2" x14ac:dyDescent="0.3">
      <c r="B70">
        <f t="shared" si="0"/>
        <v>8</v>
      </c>
    </row>
    <row r="71" spans="2:2" x14ac:dyDescent="0.3">
      <c r="B71">
        <f t="shared" si="0"/>
        <v>9</v>
      </c>
    </row>
    <row r="72" spans="2:2" x14ac:dyDescent="0.3">
      <c r="B72">
        <f t="shared" si="0"/>
        <v>10</v>
      </c>
    </row>
    <row r="73" spans="2:2" x14ac:dyDescent="0.3">
      <c r="B73">
        <f t="shared" si="0"/>
        <v>11</v>
      </c>
    </row>
    <row r="74" spans="2:2" x14ac:dyDescent="0.3">
      <c r="B74">
        <f t="shared" si="0"/>
        <v>12</v>
      </c>
    </row>
    <row r="75" spans="2:2" x14ac:dyDescent="0.3">
      <c r="B75">
        <f t="shared" si="0"/>
        <v>13</v>
      </c>
    </row>
    <row r="76" spans="2:2" x14ac:dyDescent="0.3">
      <c r="B76">
        <f t="shared" si="0"/>
        <v>14</v>
      </c>
    </row>
    <row r="77" spans="2:2" x14ac:dyDescent="0.3">
      <c r="B77">
        <f t="shared" si="0"/>
        <v>15</v>
      </c>
    </row>
    <row r="78" spans="2:2" x14ac:dyDescent="0.3">
      <c r="B78">
        <f t="shared" si="0"/>
        <v>16</v>
      </c>
    </row>
    <row r="79" spans="2:2" x14ac:dyDescent="0.3">
      <c r="B79">
        <f t="shared" si="0"/>
        <v>17</v>
      </c>
    </row>
    <row r="80" spans="2:2" x14ac:dyDescent="0.3">
      <c r="B80">
        <f t="shared" si="0"/>
        <v>18</v>
      </c>
    </row>
    <row r="81" spans="2:3" x14ac:dyDescent="0.3">
      <c r="B81">
        <f t="shared" si="0"/>
        <v>19</v>
      </c>
    </row>
    <row r="82" spans="2:3" x14ac:dyDescent="0.3">
      <c r="B82">
        <f t="shared" si="0"/>
        <v>20</v>
      </c>
    </row>
    <row r="83" spans="2:3" x14ac:dyDescent="0.3">
      <c r="C83" s="19" t="s">
        <v>208</v>
      </c>
    </row>
    <row r="84" spans="2:3" x14ac:dyDescent="0.3">
      <c r="B84" s="14" t="s">
        <v>148</v>
      </c>
      <c r="C84" t="s">
        <v>149</v>
      </c>
    </row>
    <row r="85" spans="2:3" x14ac:dyDescent="0.3">
      <c r="C85" t="s">
        <v>151</v>
      </c>
    </row>
    <row r="86" spans="2:3" x14ac:dyDescent="0.3">
      <c r="C86" t="s">
        <v>150</v>
      </c>
    </row>
    <row r="87" spans="2:3" x14ac:dyDescent="0.3">
      <c r="C87" t="s">
        <v>152</v>
      </c>
    </row>
    <row r="88" spans="2:3" x14ac:dyDescent="0.3">
      <c r="C88" t="s">
        <v>153</v>
      </c>
    </row>
    <row r="89" spans="2:3" x14ac:dyDescent="0.3">
      <c r="B89" s="14"/>
      <c r="C89" t="s">
        <v>154</v>
      </c>
    </row>
    <row r="90" spans="2:3" x14ac:dyDescent="0.3">
      <c r="C90" t="s">
        <v>155</v>
      </c>
    </row>
    <row r="91" spans="2:3" x14ac:dyDescent="0.3">
      <c r="C91" t="s">
        <v>156</v>
      </c>
    </row>
    <row r="92" spans="2:3" x14ac:dyDescent="0.3">
      <c r="C92" t="s">
        <v>157</v>
      </c>
    </row>
    <row r="93" spans="2:3" x14ac:dyDescent="0.3">
      <c r="C93" t="s">
        <v>158</v>
      </c>
    </row>
    <row r="94" spans="2:3" x14ac:dyDescent="0.3">
      <c r="B94" s="14"/>
      <c r="C94" t="s">
        <v>159</v>
      </c>
    </row>
    <row r="95" spans="2:3" x14ac:dyDescent="0.3">
      <c r="C95" t="s">
        <v>162</v>
      </c>
    </row>
    <row r="96" spans="2:3" x14ac:dyDescent="0.3">
      <c r="C96" t="s">
        <v>160</v>
      </c>
    </row>
    <row r="97" spans="2:3" x14ac:dyDescent="0.3">
      <c r="C97" t="s">
        <v>163</v>
      </c>
    </row>
    <row r="98" spans="2:3" x14ac:dyDescent="0.3">
      <c r="C98" t="s">
        <v>164</v>
      </c>
    </row>
    <row r="99" spans="2:3" x14ac:dyDescent="0.3">
      <c r="B99" s="14"/>
      <c r="C99" t="s">
        <v>127</v>
      </c>
    </row>
    <row r="100" spans="2:3" x14ac:dyDescent="0.3">
      <c r="C100" t="s">
        <v>165</v>
      </c>
    </row>
    <row r="101" spans="2:3" x14ac:dyDescent="0.3">
      <c r="C101" t="s">
        <v>166</v>
      </c>
    </row>
    <row r="102" spans="2:3" x14ac:dyDescent="0.3">
      <c r="C102" t="s">
        <v>161</v>
      </c>
    </row>
    <row r="103" spans="2:3" x14ac:dyDescent="0.3">
      <c r="C103" t="s">
        <v>167</v>
      </c>
    </row>
    <row r="104" spans="2:3" x14ac:dyDescent="0.3">
      <c r="B104" s="14"/>
      <c r="C104" t="s">
        <v>168</v>
      </c>
    </row>
    <row r="105" spans="2:3" x14ac:dyDescent="0.3">
      <c r="C105" t="s">
        <v>169</v>
      </c>
    </row>
    <row r="106" spans="2:3" x14ac:dyDescent="0.3">
      <c r="C106" t="s">
        <v>170</v>
      </c>
    </row>
    <row r="107" spans="2:3" x14ac:dyDescent="0.3">
      <c r="C107" t="s">
        <v>171</v>
      </c>
    </row>
    <row r="108" spans="2:3" x14ac:dyDescent="0.3">
      <c r="C108" t="s">
        <v>172</v>
      </c>
    </row>
    <row r="109" spans="2:3" x14ac:dyDescent="0.3">
      <c r="B109" s="14"/>
      <c r="C109" t="s">
        <v>173</v>
      </c>
    </row>
    <row r="110" spans="2:3" x14ac:dyDescent="0.3">
      <c r="C110" t="s">
        <v>174</v>
      </c>
    </row>
    <row r="111" spans="2:3" x14ac:dyDescent="0.3">
      <c r="C111" t="s">
        <v>175</v>
      </c>
    </row>
    <row r="112" spans="2:3" x14ac:dyDescent="0.3">
      <c r="C112" t="s">
        <v>176</v>
      </c>
    </row>
    <row r="113" spans="2:3" x14ac:dyDescent="0.3">
      <c r="C113" t="s">
        <v>177</v>
      </c>
    </row>
    <row r="114" spans="2:3" x14ac:dyDescent="0.3">
      <c r="B114" s="14"/>
      <c r="C114" t="s">
        <v>178</v>
      </c>
    </row>
    <row r="115" spans="2:3" x14ac:dyDescent="0.3">
      <c r="B115" s="14"/>
    </row>
    <row r="116" spans="2:3" x14ac:dyDescent="0.3">
      <c r="B116" s="14"/>
      <c r="C116" t="s">
        <v>208</v>
      </c>
    </row>
    <row r="117" spans="2:3" x14ac:dyDescent="0.3">
      <c r="B117" t="s">
        <v>179</v>
      </c>
      <c r="C117" t="s">
        <v>180</v>
      </c>
    </row>
    <row r="118" spans="2:3" x14ac:dyDescent="0.3">
      <c r="C118" t="s">
        <v>181</v>
      </c>
    </row>
    <row r="119" spans="2:3" x14ac:dyDescent="0.3">
      <c r="C119" t="s">
        <v>182</v>
      </c>
    </row>
    <row r="120" spans="2:3" x14ac:dyDescent="0.3">
      <c r="C120" t="s">
        <v>183</v>
      </c>
    </row>
    <row r="121" spans="2:3" x14ac:dyDescent="0.3">
      <c r="B121" s="14"/>
      <c r="C121" t="s">
        <v>184</v>
      </c>
    </row>
    <row r="122" spans="2:3" x14ac:dyDescent="0.3">
      <c r="C122" t="s">
        <v>185</v>
      </c>
    </row>
    <row r="123" spans="2:3" x14ac:dyDescent="0.3">
      <c r="C123" t="s">
        <v>186</v>
      </c>
    </row>
    <row r="124" spans="2:3" x14ac:dyDescent="0.3">
      <c r="C124" t="s">
        <v>179</v>
      </c>
    </row>
    <row r="125" spans="2:3" x14ac:dyDescent="0.3">
      <c r="C125" t="s">
        <v>187</v>
      </c>
    </row>
    <row r="126" spans="2:3" x14ac:dyDescent="0.3">
      <c r="B126" s="14"/>
      <c r="C126" t="s">
        <v>188</v>
      </c>
    </row>
    <row r="127" spans="2:3" x14ac:dyDescent="0.3">
      <c r="C127" t="s">
        <v>189</v>
      </c>
    </row>
    <row r="128" spans="2:3" x14ac:dyDescent="0.3">
      <c r="C128" t="s">
        <v>190</v>
      </c>
    </row>
    <row r="129" spans="2:3" x14ac:dyDescent="0.3">
      <c r="C129" t="s">
        <v>191</v>
      </c>
    </row>
    <row r="130" spans="2:3" x14ac:dyDescent="0.3">
      <c r="C130" t="s">
        <v>192</v>
      </c>
    </row>
    <row r="131" spans="2:3" x14ac:dyDescent="0.3">
      <c r="B131" s="14"/>
      <c r="C131" t="s">
        <v>193</v>
      </c>
    </row>
    <row r="132" spans="2:3" x14ac:dyDescent="0.3">
      <c r="C132" t="s">
        <v>195</v>
      </c>
    </row>
    <row r="133" spans="2:3" x14ac:dyDescent="0.3">
      <c r="C133" t="s">
        <v>197</v>
      </c>
    </row>
    <row r="134" spans="2:3" x14ac:dyDescent="0.3">
      <c r="C134" t="s">
        <v>196</v>
      </c>
    </row>
    <row r="135" spans="2:3" x14ac:dyDescent="0.3">
      <c r="C135" t="s">
        <v>198</v>
      </c>
    </row>
    <row r="136" spans="2:3" x14ac:dyDescent="0.3">
      <c r="B136" s="14"/>
      <c r="C136" t="s">
        <v>199</v>
      </c>
    </row>
    <row r="137" spans="2:3" x14ac:dyDescent="0.3">
      <c r="C137" t="s">
        <v>200</v>
      </c>
    </row>
    <row r="138" spans="2:3" x14ac:dyDescent="0.3">
      <c r="C138" t="s">
        <v>201</v>
      </c>
    </row>
    <row r="139" spans="2:3" x14ac:dyDescent="0.3">
      <c r="C139" t="s">
        <v>194</v>
      </c>
    </row>
    <row r="140" spans="2:3" x14ac:dyDescent="0.3">
      <c r="C140" t="s">
        <v>202</v>
      </c>
    </row>
    <row r="141" spans="2:3" x14ac:dyDescent="0.3">
      <c r="B141" s="14"/>
      <c r="C141" t="s">
        <v>203</v>
      </c>
    </row>
    <row r="142" spans="2:3" x14ac:dyDescent="0.3">
      <c r="C142" t="s">
        <v>204</v>
      </c>
    </row>
    <row r="143" spans="2:3" x14ac:dyDescent="0.3">
      <c r="C143" t="s">
        <v>205</v>
      </c>
    </row>
    <row r="146" spans="2:2" x14ac:dyDescent="0.3">
      <c r="B146" s="14"/>
    </row>
    <row r="151" spans="2:2" x14ac:dyDescent="0.3">
      <c r="B151" s="14"/>
    </row>
    <row r="156" spans="2:2" x14ac:dyDescent="0.3">
      <c r="B156" s="14"/>
    </row>
    <row r="161" spans="2:2" x14ac:dyDescent="0.3">
      <c r="B161" s="14"/>
    </row>
    <row r="166" spans="2:2" x14ac:dyDescent="0.3">
      <c r="B166" s="14"/>
    </row>
    <row r="171" spans="2:2" x14ac:dyDescent="0.3">
      <c r="B171" s="14"/>
    </row>
  </sheetData>
  <sortState ref="C117:C143">
    <sortCondition ref="C117"/>
  </sortState>
  <mergeCells count="1">
    <mergeCell ref="C42:H4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Jarl</vt:lpstr>
      <vt:lpstr>Scalde</vt:lpstr>
      <vt:lpstr>Thulr</vt:lpstr>
      <vt:lpstr>Berserkr</vt:lpstr>
      <vt:lpstr>Hirdmen</vt:lpstr>
      <vt:lpstr>Volva</vt:lpstr>
      <vt:lpstr>Vierge</vt:lpstr>
      <vt:lpstr>Infos</vt:lpstr>
      <vt:lpstr>Archétypes</vt:lpstr>
      <vt:lpstr>Compétences_privilégiées</vt:lpstr>
      <vt:lpstr>Dons</vt:lpstr>
      <vt:lpstr>Faiblesses</vt:lpstr>
      <vt:lpstr>Freyr</vt:lpstr>
      <vt:lpstr>Guerrier</vt:lpstr>
      <vt:lpstr>Heimdall</vt:lpstr>
      <vt:lpstr>Noble</vt:lpstr>
      <vt:lpstr>ptcarac</vt:lpstr>
      <vt:lpstr>Sage</vt:lpstr>
      <vt:lpstr>Tirage</vt:lpstr>
      <vt:lpstr>Travailleur</vt:lpstr>
      <vt:lpstr>Tyr</vt:lpstr>
      <vt:lpstr>Voyageur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singrieft@hotmail.com</dc:creator>
  <cp:lastModifiedBy>singrieft@hotmail.com</cp:lastModifiedBy>
  <cp:lastPrinted>2014-12-17T10:14:06Z</cp:lastPrinted>
  <dcterms:created xsi:type="dcterms:W3CDTF">2014-12-15T13:41:42Z</dcterms:created>
  <dcterms:modified xsi:type="dcterms:W3CDTF">2014-12-17T10:35:22Z</dcterms:modified>
</cp:coreProperties>
</file>